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1560" yWindow="1290" windowWidth="15300" windowHeight="14910" tabRatio="600" firstSheet="0" activeTab="0" autoFilterDateGrouping="1"/>
  </bookViews>
  <sheets>
    <sheet name="Dados" sheetId="1" state="visible" r:id="rId1"/>
    <sheet name="RESUMO" sheetId="2" state="visible" r:id="rId2"/>
    <sheet name="Tp.Despesas" sheetId="3" state="visible" r:id="rId3"/>
    <sheet name="Contratos_ADM" sheetId="4" state="visible" r:id="rId4"/>
  </sheets>
  <definedNames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  <definedName name="_xlnm._FilterDatabase" localSheetId="0" hidden="1">'Dados'!$A$1:$O$2</definedName>
    <definedName name="_xlnm.Print_Titles" localSheetId="1">'RESUMO'!$1:$5</definedName>
    <definedName name="_xlnm.Print_Area" localSheetId="1">'RESUMO'!$A$1:$L$107</definedName>
    <definedName name="_xlnm.Print_Titles" localSheetId="2">'Tp.Despesas'!$1:$5</definedName>
    <definedName name="_xlnm.Print_Area" localSheetId="2">'Tp.Despesas'!$A$1:$J$47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dd/mm/yy;@"/>
    <numFmt numFmtId="166" formatCode="00"/>
    <numFmt numFmtId="167" formatCode="0.0%"/>
    <numFmt numFmtId="168" formatCode="[&lt;=99999999999]\ 000\.000\.000\-00;\ 00\.000\.000\/0000\-00"/>
    <numFmt numFmtId="169" formatCode="mm/yyyy"/>
    <numFmt numFmtId="170" formatCode="DD/MM/YYYY"/>
    <numFmt numFmtId="171" formatCode="_(&quot;R$&quot;* #,##0.00_);_(&quot;R$&quot;* \(#,##0.00\);_(&quot;R$&quot;* &quot;-&quot;??_);_(@_)"/>
    <numFmt numFmtId="172" formatCode="yyyy-mm-dd h:mm:ss"/>
  </numFmts>
  <fonts count="14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 tint="-0.3499862666707358"/>
      <sz val="8"/>
      <scheme val="minor"/>
    </font>
    <font>
      <name val="Calibri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medium">
        <color theme="0" tint="-0.249946592608417"/>
      </top>
      <bottom style="double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theme="0" tint="-0.249946592608417"/>
      </top>
      <bottom style="double">
        <color theme="0" tint="-0.249946592608417"/>
      </bottom>
      <diagonal/>
    </border>
    <border>
      <left style="thin">
        <color theme="0" tint="-0.249946592608417"/>
      </left>
      <right/>
      <top style="medium">
        <color theme="0" tint="-0.249946592608417"/>
      </top>
      <bottom style="double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 style="medium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 style="medium">
        <color theme="0" tint="-0.249946592608417"/>
      </bottom>
      <diagonal/>
    </border>
    <border>
      <left style="thin">
        <color theme="0" tint="-0.249946592608417"/>
      </left>
      <right/>
      <top style="double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/>
      <top style="double">
        <color theme="0" tint="-0.249946592608417"/>
      </top>
      <bottom/>
      <diagonal/>
    </border>
    <border>
      <left/>
      <right style="thin">
        <color theme="0" tint="-0.249946592608417"/>
      </right>
      <top/>
      <bottom style="medium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249946592608417"/>
      </bottom>
      <diagonal/>
    </border>
    <border>
      <left style="thin">
        <color theme="0" tint="-0.249946592608417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0" tint="-0.249946592608417"/>
      </right>
      <top style="double">
        <color theme="0" tint="-0.249946592608417"/>
      </top>
      <bottom style="thin">
        <color theme="0" tint="-0.249946592608417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"/>
      </right>
      <top/>
      <bottom style="double">
        <color auto="1"/>
      </bottom>
      <diagonal/>
    </border>
    <border>
      <left/>
      <right/>
      <top style="double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</borders>
  <cellStyleXfs count="9">
    <xf numFmtId="0" fontId="3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1" fontId="5" fillId="0" borderId="0"/>
    <xf numFmtId="43" fontId="3" fillId="0" borderId="0"/>
  </cellStyleXfs>
  <cellXfs count="102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2" applyAlignment="1" pivotButton="0" quotePrefix="0" xfId="1">
      <alignment vertical="center"/>
    </xf>
    <xf numFmtId="164" fontId="0" fillId="0" borderId="5" applyAlignment="1" pivotButton="0" quotePrefix="0" xfId="1">
      <alignment vertical="center"/>
    </xf>
    <xf numFmtId="164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2" fillId="0" borderId="8" applyAlignment="1" pivotButton="0" quotePrefix="0" xfId="0">
      <alignment vertical="center" wrapText="1"/>
    </xf>
    <xf numFmtId="0" fontId="7" fillId="0" borderId="8" applyAlignment="1" pivotButton="0" quotePrefix="0" xfId="0">
      <alignment vertical="center" wrapText="1"/>
    </xf>
    <xf numFmtId="0" fontId="7" fillId="0" borderId="9" applyAlignment="1" pivotButton="0" quotePrefix="0" xfId="0">
      <alignment vertical="center" wrapText="1"/>
    </xf>
    <xf numFmtId="164" fontId="4" fillId="0" borderId="11" applyAlignment="1" pivotButton="0" quotePrefix="0" xfId="1">
      <alignment vertical="center"/>
    </xf>
    <xf numFmtId="0" fontId="0" fillId="0" borderId="12" applyAlignment="1" pivotButton="0" quotePrefix="0" xfId="0">
      <alignment vertical="center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164" fontId="0" fillId="0" borderId="6" applyAlignment="1" pivotButton="0" quotePrefix="0" xfId="1">
      <alignment vertical="center"/>
    </xf>
    <xf numFmtId="164" fontId="0" fillId="0" borderId="3" applyAlignment="1" pivotButton="0" quotePrefix="0" xfId="1">
      <alignment vertical="center"/>
    </xf>
    <xf numFmtId="165" fontId="4" fillId="0" borderId="10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 wrapText="1"/>
    </xf>
    <xf numFmtId="166" fontId="0" fillId="0" borderId="4" applyAlignment="1" pivotButton="0" quotePrefix="0" xfId="1">
      <alignment horizontal="center" vertical="center"/>
    </xf>
    <xf numFmtId="166" fontId="0" fillId="0" borderId="1" applyAlignment="1" pivotButton="0" quotePrefix="0" xfId="1">
      <alignment horizontal="center" vertical="center"/>
    </xf>
    <xf numFmtId="164" fontId="4" fillId="2" borderId="14" applyAlignment="1" pivotButton="0" quotePrefix="0" xfId="1">
      <alignment vertical="center"/>
    </xf>
    <xf numFmtId="164" fontId="4" fillId="2" borderId="15" applyAlignment="1" pivotButton="0" quotePrefix="0" xfId="1">
      <alignment vertical="center"/>
    </xf>
    <xf numFmtId="167" fontId="0" fillId="2" borderId="17" applyAlignment="1" pivotButton="0" quotePrefix="0" xfId="5">
      <alignment vertical="center"/>
    </xf>
    <xf numFmtId="9" fontId="4" fillId="2" borderId="18" applyAlignment="1" pivotButton="0" quotePrefix="0" xfId="5">
      <alignment vertical="center"/>
    </xf>
    <xf numFmtId="165" fontId="4" fillId="0" borderId="7" applyAlignment="1" pivotButton="0" quotePrefix="0" xfId="0">
      <alignment horizontal="centerContinuous" vertical="center"/>
    </xf>
    <xf numFmtId="165" fontId="0" fillId="0" borderId="1" applyAlignment="1" pivotButton="0" quotePrefix="0" xfId="0">
      <alignment horizontal="centerContinuous" vertical="center"/>
    </xf>
    <xf numFmtId="9" fontId="0" fillId="0" borderId="0" applyAlignment="1" pivotButton="0" quotePrefix="0" xfId="5">
      <alignment vertical="center"/>
    </xf>
    <xf numFmtId="0" fontId="1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12" fillId="0" borderId="0" applyAlignment="1" pivotButton="0" quotePrefix="0" xfId="0">
      <alignment vertical="center"/>
    </xf>
    <xf numFmtId="165" fontId="4" fillId="0" borderId="21" applyAlignment="1" pivotButton="0" quotePrefix="0" xfId="0">
      <alignment horizontal="centerContinuous" vertical="center"/>
    </xf>
    <xf numFmtId="165" fontId="4" fillId="0" borderId="1" applyAlignment="1" pivotButton="0" quotePrefix="0" xfId="0">
      <alignment horizontal="centerContinuous" vertical="center"/>
    </xf>
    <xf numFmtId="0" fontId="1" fillId="0" borderId="8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20" pivotButton="0" quotePrefix="0" xfId="0"/>
    <xf numFmtId="14" fontId="0" fillId="0" borderId="0" pivotButton="0" quotePrefix="0" xfId="0"/>
    <xf numFmtId="168" fontId="0" fillId="0" borderId="0" applyAlignment="1" pivotButton="0" quotePrefix="0" xfId="0">
      <alignment vertical="center"/>
    </xf>
    <xf numFmtId="169" fontId="0" fillId="0" borderId="1" applyAlignment="1" pivotButton="0" quotePrefix="0" xfId="0">
      <alignment horizontal="centerContinuous" vertical="center"/>
    </xf>
    <xf numFmtId="0" fontId="0" fillId="0" borderId="22" applyAlignment="1" pivotButton="0" quotePrefix="0" xfId="0">
      <alignment vertical="center"/>
    </xf>
    <xf numFmtId="165" fontId="0" fillId="0" borderId="22" applyAlignment="1" pivotButton="0" quotePrefix="0" xfId="0">
      <alignment vertical="center"/>
    </xf>
    <xf numFmtId="168" fontId="0" fillId="0" borderId="22" applyAlignment="1" pivotButton="0" quotePrefix="0" xfId="0">
      <alignment vertical="center"/>
    </xf>
    <xf numFmtId="14" fontId="0" fillId="0" borderId="22" applyAlignment="1" pivotButton="0" quotePrefix="0" xfId="0">
      <alignment horizontal="center" vertical="center"/>
    </xf>
    <xf numFmtId="0" fontId="0" fillId="0" borderId="22" applyAlignment="1" pivotButton="0" quotePrefix="0" xfId="8">
      <alignment vertical="center"/>
    </xf>
    <xf numFmtId="0" fontId="11" fillId="3" borderId="23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169" fontId="0" fillId="0" borderId="0" applyAlignment="1" pivotButton="0" quotePrefix="0" xfId="0">
      <alignment vertical="center"/>
    </xf>
    <xf numFmtId="14" fontId="0" fillId="0" borderId="0" applyAlignment="1" applyProtection="1" pivotButton="0" quotePrefix="0" xfId="0">
      <alignment vertical="center"/>
      <protection locked="0" hidden="0"/>
    </xf>
    <xf numFmtId="168" fontId="0" fillId="0" borderId="0" applyAlignment="1" applyProtection="1" pivotButton="0" quotePrefix="0" xfId="0">
      <alignment vertical="center"/>
      <protection locked="0" hidden="0"/>
    </xf>
    <xf numFmtId="14" fontId="0" fillId="0" borderId="0" applyAlignment="1" pivotButton="0" quotePrefix="0" xfId="0">
      <alignment vertical="center"/>
    </xf>
    <xf numFmtId="1" fontId="0" fillId="0" borderId="0" pivotButton="0" quotePrefix="0" xfId="0"/>
    <xf numFmtId="164" fontId="3" fillId="0" borderId="0" pivotButton="0" quotePrefix="0" xfId="1"/>
    <xf numFmtId="0" fontId="11" fillId="3" borderId="0" applyAlignment="1" pivotButton="0" quotePrefix="0" xfId="8">
      <alignment vertical="center"/>
    </xf>
    <xf numFmtId="9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14" fontId="0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0" fillId="0" borderId="22" applyAlignment="1" pivotButton="0" quotePrefix="0" xfId="0">
      <alignment vertical="center"/>
    </xf>
    <xf numFmtId="1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1" xfId="0">
      <alignment vertical="center"/>
      <protection locked="0" hidden="0"/>
    </xf>
    <xf numFmtId="14" fontId="0" fillId="0" borderId="0" applyAlignment="1" pivotButton="0" quotePrefix="0" xfId="0">
      <alignment horizontal="left" vertical="center"/>
    </xf>
    <xf numFmtId="4" fontId="0" fillId="0" borderId="0" pivotButton="0" quotePrefix="0" xfId="0"/>
    <xf numFmtId="0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vertical="center"/>
    </xf>
    <xf numFmtId="14" fontId="4" fillId="2" borderId="1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9" pivotButton="0" quotePrefix="0" xfId="0"/>
    <xf numFmtId="0" fontId="0" fillId="0" borderId="16" pivotButton="0" quotePrefix="0" xfId="0"/>
    <xf numFmtId="168" fontId="0" fillId="0" borderId="0" applyAlignment="1" applyProtection="1" pivotButton="0" quotePrefix="0" xfId="0">
      <alignment vertical="center"/>
      <protection locked="0" hidden="0"/>
    </xf>
    <xf numFmtId="168" fontId="0" fillId="0" borderId="0" applyAlignment="1" pivotButton="0" quotePrefix="0" xfId="0">
      <alignment vertical="center"/>
    </xf>
    <xf numFmtId="164" fontId="3" fillId="0" borderId="0" pivotButton="0" quotePrefix="0" xfId="1"/>
    <xf numFmtId="169" fontId="0" fillId="0" borderId="0" applyAlignment="1" pivotButton="0" quotePrefix="0" xfId="0">
      <alignment vertical="center"/>
    </xf>
    <xf numFmtId="165" fontId="0" fillId="0" borderId="22" applyAlignment="1" pivotButton="0" quotePrefix="0" xfId="0">
      <alignment vertical="center"/>
    </xf>
    <xf numFmtId="168" fontId="0" fillId="0" borderId="22" applyAlignment="1" pivotButton="0" quotePrefix="0" xfId="0">
      <alignment vertical="center"/>
    </xf>
    <xf numFmtId="170" fontId="0" fillId="0" borderId="0" pivotButton="0" quotePrefix="0" xfId="0"/>
    <xf numFmtId="164" fontId="0" fillId="0" borderId="0" applyAlignment="1" pivotButton="0" quotePrefix="0" xfId="1">
      <alignment vertical="center"/>
    </xf>
    <xf numFmtId="166" fontId="0" fillId="0" borderId="4" applyAlignment="1" pivotButton="0" quotePrefix="0" xfId="1">
      <alignment horizontal="center" vertical="center"/>
    </xf>
    <xf numFmtId="164" fontId="0" fillId="0" borderId="5" applyAlignment="1" pivotButton="0" quotePrefix="0" xfId="1">
      <alignment vertical="center"/>
    </xf>
    <xf numFmtId="164" fontId="0" fillId="0" borderId="6" applyAlignment="1" pivotButton="0" quotePrefix="0" xfId="0">
      <alignment vertical="center"/>
    </xf>
    <xf numFmtId="166" fontId="0" fillId="0" borderId="1" applyAlignment="1" pivotButton="0" quotePrefix="0" xfId="1">
      <alignment horizontal="center" vertical="center"/>
    </xf>
    <xf numFmtId="164" fontId="0" fillId="0" borderId="2" applyAlignment="1" pivotButton="0" quotePrefix="0" xfId="1">
      <alignment vertical="center"/>
    </xf>
    <xf numFmtId="165" fontId="4" fillId="0" borderId="10" applyAlignment="1" pivotButton="0" quotePrefix="0" xfId="0">
      <alignment horizontal="center" vertical="center"/>
    </xf>
    <xf numFmtId="164" fontId="4" fillId="0" borderId="11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5" fontId="4" fillId="0" borderId="7" applyAlignment="1" pivotButton="0" quotePrefix="0" xfId="0">
      <alignment horizontal="centerContinuous" vertical="center"/>
    </xf>
    <xf numFmtId="169" fontId="0" fillId="0" borderId="1" applyAlignment="1" pivotButton="0" quotePrefix="0" xfId="0">
      <alignment horizontal="centerContinuous" vertical="center"/>
    </xf>
    <xf numFmtId="165" fontId="4" fillId="0" borderId="21" applyAlignment="1" pivotButton="0" quotePrefix="0" xfId="0">
      <alignment horizontal="centerContinuous" vertical="center"/>
    </xf>
    <xf numFmtId="164" fontId="0" fillId="0" borderId="3" applyAlignment="1" pivotButton="0" quotePrefix="0" xfId="1">
      <alignment vertical="center"/>
    </xf>
    <xf numFmtId="165" fontId="4" fillId="0" borderId="1" applyAlignment="1" pivotButton="0" quotePrefix="0" xfId="0">
      <alignment horizontal="centerContinuous" vertical="center"/>
    </xf>
    <xf numFmtId="165" fontId="0" fillId="0" borderId="1" applyAlignment="1" pivotButton="0" quotePrefix="0" xfId="0">
      <alignment horizontal="centerContinuous" vertical="center"/>
    </xf>
    <xf numFmtId="164" fontId="0" fillId="0" borderId="6" applyAlignment="1" pivotButton="0" quotePrefix="0" xfId="1">
      <alignment vertical="center"/>
    </xf>
    <xf numFmtId="164" fontId="4" fillId="2" borderId="14" applyAlignment="1" pivotButton="0" quotePrefix="0" xfId="1">
      <alignment vertical="center"/>
    </xf>
    <xf numFmtId="164" fontId="4" fillId="2" borderId="15" applyAlignment="1" pivotButton="0" quotePrefix="0" xfId="1">
      <alignment vertical="center"/>
    </xf>
    <xf numFmtId="167" fontId="0" fillId="2" borderId="17" applyAlignment="1" pivotButton="0" quotePrefix="0" xfId="5">
      <alignment vertical="center"/>
    </xf>
    <xf numFmtId="164" fontId="0" fillId="0" borderId="0" applyAlignment="1" pivotButton="0" quotePrefix="0" xfId="0">
      <alignment vertical="center"/>
    </xf>
    <xf numFmtId="170" fontId="0" fillId="0" borderId="0" pivotButton="0" quotePrefix="0" xfId="0"/>
  </cellXfs>
  <cellStyles count="9">
    <cellStyle name="Normal" xfId="0" builtinId="0"/>
    <cellStyle name="Vírgula" xfId="1" builtinId="3"/>
    <cellStyle name="Normal 2" xfId="2"/>
    <cellStyle name="Hiperlink 2" xfId="3"/>
    <cellStyle name="Normal 2 2" xfId="4"/>
    <cellStyle name="Porcentagem" xfId="5" builtinId="5"/>
    <cellStyle name="Normal 3" xfId="6"/>
    <cellStyle name="Moeda 2" xfId="7"/>
    <cellStyle name="Vírgula 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emilia.mga@gmail.com</author>
  </authors>
  <commentList>
    <comment ref="P1" authorId="0" shapeId="0">
      <text>
        <t xml:space="preserve">emilia.mga@gmail.com:
=C2&amp;D2&amp;E2&amp;G2&amp;J2&amp;K2
</t>
      </text>
    </comment>
    <comment ref="Q1" authorId="0" shapeId="0">
      <text>
        <t>emilia.mga@gmail.com: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93980</colOff>
      <row>0</row>
      <rowOff>81280</rowOff>
    </from>
    <ext cx="2449285" cy="748393"/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3980" y="81280"/>
          <a:ext cx="2449285" cy="748393"/>
        </a:xfrm>
        <a:prstGeom prst="rect">
          <avLst/>
        </a:prstGeom>
        <a:ln>
          <a:noFill/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93980</colOff>
      <row>0</row>
      <rowOff>81280</rowOff>
    </from>
    <ext cx="2449285" cy="748393"/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3980" y="81280"/>
          <a:ext cx="2449285" cy="748393"/>
        </a:xfrm>
        <a:prstGeom prst="rect">
          <avLst/>
        </a:prstGeom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165"/>
  <sheetViews>
    <sheetView tabSelected="1" topLeftCell="A2058" zoomScale="70" zoomScaleNormal="70" workbookViewId="0">
      <selection activeCell="A2081" sqref="A2081"/>
    </sheetView>
  </sheetViews>
  <sheetFormatPr baseColWidth="8" defaultColWidth="11.125" defaultRowHeight="15.75"/>
  <cols>
    <col width="12.125" customWidth="1" style="52" min="1" max="1"/>
    <col width="11" bestFit="1" customWidth="1" style="68" min="2" max="2"/>
    <col width="18.375" bestFit="1" customWidth="1" style="50" min="3" max="3"/>
    <col width="44.5" bestFit="1" customWidth="1" style="73" min="4" max="4"/>
    <col width="41.5" bestFit="1" customWidth="1" style="74" min="5" max="5"/>
    <col width="10.875" customWidth="1" style="74" min="6" max="6"/>
    <col width="12.5" customWidth="1" style="75" min="7" max="7"/>
    <col width="7.625" customWidth="1" style="63" min="8" max="8"/>
    <col width="11.5" bestFit="1" customWidth="1" style="75" min="9" max="9"/>
    <col width="11.875" bestFit="1" customWidth="1" style="54" min="10" max="10"/>
    <col width="8.5" customWidth="1" style="54" min="11" max="11"/>
    <col width="41.375" bestFit="1" customWidth="1" style="68" min="12" max="12"/>
    <col width="20.5" customWidth="1" style="50" min="13" max="13"/>
    <col width="15" customWidth="1" style="50" min="14" max="14"/>
    <col width="9.625" customWidth="1" style="50" min="15" max="15"/>
    <col width="18.625" bestFit="1" customWidth="1" style="76" min="16" max="16"/>
    <col width="13.125" bestFit="1" customWidth="1" style="68" min="17" max="17"/>
    <col width="9.375" customWidth="1" style="50" min="18" max="18"/>
    <col width="11.125" customWidth="1" style="68" min="19" max="20"/>
    <col width="11.125" customWidth="1" style="68" min="21" max="16384"/>
  </cols>
  <sheetData>
    <row r="1" ht="24" customHeight="1" thickBot="1">
      <c r="A1" s="77" t="inlineStr">
        <is>
          <t>DATA_REL</t>
        </is>
      </c>
      <c r="B1" s="44" t="inlineStr">
        <is>
          <t>TP_DESP</t>
        </is>
      </c>
      <c r="C1" s="78" t="inlineStr">
        <is>
          <t>CNPJ_CPF</t>
        </is>
      </c>
      <c r="D1" s="44" t="inlineStr">
        <is>
          <t>NOME</t>
        </is>
      </c>
      <c r="E1" s="44" t="inlineStr">
        <is>
          <t>REFERÊNCIA</t>
        </is>
      </c>
      <c r="F1" s="44" t="inlineStr">
        <is>
          <t>NF</t>
        </is>
      </c>
      <c r="G1" s="75" t="inlineStr">
        <is>
          <t>VR_UNIT</t>
        </is>
      </c>
      <c r="H1" s="62" t="inlineStr">
        <is>
          <t>DIAS</t>
        </is>
      </c>
      <c r="I1" s="75" t="inlineStr">
        <is>
          <t>VALOR</t>
        </is>
      </c>
      <c r="J1" s="47" t="inlineStr">
        <is>
          <t>DT_VENCTO</t>
        </is>
      </c>
      <c r="K1" s="48" t="inlineStr">
        <is>
          <t>CATEGORIA</t>
        </is>
      </c>
      <c r="L1" s="49" t="inlineStr">
        <is>
          <t>DADOS_BANCARIOS</t>
        </is>
      </c>
      <c r="M1" s="44" t="inlineStr">
        <is>
          <t>OBSERVAÇÃO</t>
        </is>
      </c>
      <c r="N1" s="57" t="inlineStr">
        <is>
          <t>NF?</t>
        </is>
      </c>
      <c r="O1" s="57" t="inlineStr">
        <is>
          <t>PAGTO</t>
        </is>
      </c>
      <c r="P1" s="57" t="inlineStr">
        <is>
          <t>CHECK</t>
        </is>
      </c>
      <c r="Q1" s="57" t="inlineStr">
        <is>
          <t>RELATÓRIO</t>
        </is>
      </c>
    </row>
    <row r="2" ht="17.1" customHeight="1" thickTop="1">
      <c r="A2" s="41" t="n"/>
      <c r="B2" s="55" t="n"/>
      <c r="J2" s="41" t="n"/>
      <c r="M2" s="40" t="n"/>
      <c r="N2">
        <f>IF(ISERROR(SEARCH("NF",E2,1)),"NÃO","SIM")</f>
        <v/>
      </c>
      <c r="O2">
        <f>IF($B2=5,"SIM","")</f>
        <v/>
      </c>
      <c r="P2" s="76">
        <f>A2&amp;B2&amp;C2&amp;E2&amp;G2&amp;EDATE(J2,0)</f>
        <v/>
      </c>
      <c r="Q2" s="68">
        <f>IF(A2=0,"",VLOOKUP($A2,RESUMO!$A$8:$B$107,2,FALSE))</f>
        <v/>
      </c>
    </row>
    <row r="3">
      <c r="A3" s="41" t="n">
        <v>44671</v>
      </c>
      <c r="B3" s="55" t="n">
        <v>1</v>
      </c>
      <c r="C3" t="inlineStr">
        <is>
          <t>12781546631</t>
        </is>
      </c>
      <c r="D3" t="inlineStr">
        <is>
          <t>RENATO VIEIRA DE JESUS</t>
        </is>
      </c>
      <c r="E3" t="inlineStr">
        <is>
          <t>DIÁRIA</t>
        </is>
      </c>
      <c r="G3" s="75" t="n">
        <v>120</v>
      </c>
      <c r="H3" s="55" t="n">
        <v>1</v>
      </c>
      <c r="I3" s="75" t="n">
        <v>120</v>
      </c>
      <c r="J3" s="41" t="n">
        <v>44671</v>
      </c>
      <c r="K3" t="inlineStr">
        <is>
          <t>MO</t>
        </is>
      </c>
      <c r="L3" t="inlineStr">
        <is>
          <t>PIX: 12781546631</t>
        </is>
      </c>
      <c r="N3">
        <f>IF(ISERROR(SEARCH("NF",E3,1)),"NÃO","SIM")</f>
        <v/>
      </c>
      <c r="O3">
        <f>IF($B3=5,"SIM","")</f>
        <v/>
      </c>
      <c r="P3" s="76">
        <f>A3&amp;B3&amp;C3&amp;E3&amp;G3&amp;EDATE(J3,0)</f>
        <v/>
      </c>
      <c r="Q3" s="68">
        <f>IF(A3=0,"",VLOOKUP($A3,RESUMO!$A$8:$B$107,2,FALSE))</f>
        <v/>
      </c>
    </row>
    <row r="4">
      <c r="A4" s="41" t="n">
        <v>44671</v>
      </c>
      <c r="B4" s="55" t="n">
        <v>1</v>
      </c>
      <c r="C4" t="inlineStr">
        <is>
          <t>97230014621</t>
        </is>
      </c>
      <c r="D4" t="inlineStr">
        <is>
          <t>GILSON SANTOS BARBOSA</t>
        </is>
      </c>
      <c r="E4" t="inlineStr">
        <is>
          <t>DIÁRIA</t>
        </is>
      </c>
      <c r="G4" s="75" t="n">
        <v>120</v>
      </c>
      <c r="H4" s="55" t="n">
        <v>1</v>
      </c>
      <c r="I4" s="75" t="n">
        <v>120</v>
      </c>
      <c r="J4" s="41" t="n">
        <v>44671</v>
      </c>
      <c r="K4" t="inlineStr">
        <is>
          <t>MO</t>
        </is>
      </c>
      <c r="L4" t="inlineStr">
        <is>
          <t>NUBANK - 1 - 184737241 - 97230014621</t>
        </is>
      </c>
      <c r="N4">
        <f>IF(ISERROR(SEARCH("NF",E4,1)),"NÃO","SIM")</f>
        <v/>
      </c>
      <c r="O4">
        <f>IF($B4=5,"SIM","")</f>
        <v/>
      </c>
      <c r="P4" s="76">
        <f>A4&amp;B4&amp;C4&amp;E4&amp;G4&amp;EDATE(J4,0)</f>
        <v/>
      </c>
      <c r="Q4" s="68">
        <f>IF(A4=0,"",VLOOKUP($A4,RESUMO!$A$8:$B$107,2,FALSE))</f>
        <v/>
      </c>
    </row>
    <row r="5">
      <c r="A5" s="41" t="n">
        <v>44671</v>
      </c>
      <c r="B5" s="55" t="n">
        <v>2</v>
      </c>
      <c r="C5" t="inlineStr">
        <is>
          <t>07834753000141</t>
        </is>
      </c>
      <c r="D5" t="inlineStr">
        <is>
          <t>ANCORA PAPELARIA</t>
        </is>
      </c>
      <c r="E5" t="inlineStr">
        <is>
          <t>PLOTAGEM</t>
        </is>
      </c>
      <c r="F5" t="inlineStr">
        <is>
          <t>2022/249</t>
        </is>
      </c>
      <c r="G5" s="75" t="n">
        <v>105</v>
      </c>
      <c r="H5" s="55" t="n">
        <v>1</v>
      </c>
      <c r="I5" s="75" t="n">
        <v>105</v>
      </c>
      <c r="J5" s="41" t="n">
        <v>44657</v>
      </c>
      <c r="K5" t="inlineStr">
        <is>
          <t>SERV</t>
        </is>
      </c>
      <c r="L5" t="inlineStr">
        <is>
          <t>PIX: ancorapapelaria@gmail.com</t>
        </is>
      </c>
      <c r="N5">
        <f>IF(ISERROR(SEARCH("NF",E5,1)),"NÃO","SIM")</f>
        <v/>
      </c>
      <c r="O5">
        <f>IF($B5=5,"SIM","")</f>
        <v/>
      </c>
      <c r="P5" s="76">
        <f>A5&amp;B5&amp;C5&amp;E5&amp;G5&amp;EDATE(J5,0)</f>
        <v/>
      </c>
      <c r="Q5" s="68">
        <f>IF(A5=0,"",VLOOKUP($A5,RESUMO!$A$8:$B$107,2,FALSE))</f>
        <v/>
      </c>
    </row>
    <row r="6">
      <c r="A6" s="41" t="n">
        <v>44671</v>
      </c>
      <c r="B6" s="55" t="n">
        <v>2</v>
      </c>
      <c r="C6" t="inlineStr">
        <is>
          <t>07834753000141</t>
        </is>
      </c>
      <c r="D6" t="inlineStr">
        <is>
          <t>ANCORA PAPELARIA</t>
        </is>
      </c>
      <c r="E6" t="inlineStr">
        <is>
          <t>PLOTAGEM</t>
        </is>
      </c>
      <c r="F6" t="inlineStr">
        <is>
          <t>2022/278</t>
        </is>
      </c>
      <c r="G6" s="75" t="n">
        <v>366</v>
      </c>
      <c r="H6" s="55" t="n">
        <v>1</v>
      </c>
      <c r="I6" s="75" t="n">
        <v>366</v>
      </c>
      <c r="J6" s="41" t="n">
        <v>44657</v>
      </c>
      <c r="K6" t="inlineStr">
        <is>
          <t>SERV</t>
        </is>
      </c>
      <c r="L6" t="inlineStr">
        <is>
          <t>PIX: ancorapapelaria@gmail.com</t>
        </is>
      </c>
      <c r="N6">
        <f>IF(ISERROR(SEARCH("NF",E6,1)),"NÃO","SIM")</f>
        <v/>
      </c>
      <c r="O6">
        <f>IF($B6=5,"SIM","")</f>
        <v/>
      </c>
      <c r="P6" s="76">
        <f>A6&amp;B6&amp;C6&amp;E6&amp;G6&amp;EDATE(J6,0)</f>
        <v/>
      </c>
      <c r="Q6" s="68">
        <f>IF(A6=0,"",VLOOKUP($A6,RESUMO!$A$8:$B$107,2,FALSE))</f>
        <v/>
      </c>
    </row>
    <row r="7">
      <c r="A7" s="41" t="n">
        <v>44671</v>
      </c>
      <c r="B7" s="55" t="n">
        <v>2</v>
      </c>
      <c r="C7" t="inlineStr">
        <is>
          <t>73586986653</t>
        </is>
      </c>
      <c r="D7" t="inlineStr">
        <is>
          <t>RICARDO JOSE ELOY</t>
        </is>
      </c>
      <c r="E7" t="inlineStr">
        <is>
          <t>DEMARCAÇÃO DE PERÍMETRO DO LOTE</t>
        </is>
      </c>
      <c r="G7" s="75" t="n">
        <v>900</v>
      </c>
      <c r="H7" s="55" t="n">
        <v>1</v>
      </c>
      <c r="I7" s="75" t="n">
        <v>900</v>
      </c>
      <c r="J7" s="41" t="n">
        <v>44671</v>
      </c>
      <c r="K7" t="inlineStr">
        <is>
          <t>SERV</t>
        </is>
      </c>
      <c r="L7" t="inlineStr">
        <is>
          <t>ITAÚ - 5636 - 118738 - 73586986653</t>
        </is>
      </c>
      <c r="N7">
        <f>IF(ISERROR(SEARCH("NF",E7,1)),"NÃO","SIM")</f>
        <v/>
      </c>
      <c r="O7">
        <f>IF($B7=5,"SIM","")</f>
        <v/>
      </c>
      <c r="P7" s="76">
        <f>A7&amp;B7&amp;C7&amp;E7&amp;G7&amp;EDATE(J7,0)</f>
        <v/>
      </c>
      <c r="Q7" s="68">
        <f>IF(A7=0,"",VLOOKUP($A7,RESUMO!$A$8:$B$107,2,FALSE))</f>
        <v/>
      </c>
    </row>
    <row r="8">
      <c r="A8" s="41" t="n">
        <v>44671</v>
      </c>
      <c r="B8" s="55" t="n">
        <v>2</v>
      </c>
      <c r="C8" t="inlineStr">
        <is>
          <t>29747074672</t>
        </is>
      </c>
      <c r="D8" t="inlineStr">
        <is>
          <t xml:space="preserve">JOSE EUSTAQUIO DA SILVA </t>
        </is>
      </c>
      <c r="E8" t="inlineStr">
        <is>
          <t>CARRETO MADEIRAS</t>
        </is>
      </c>
      <c r="G8" s="75" t="n">
        <v>150</v>
      </c>
      <c r="H8" s="55" t="n">
        <v>1</v>
      </c>
      <c r="I8" s="75" t="n">
        <v>150</v>
      </c>
      <c r="J8" s="41" t="n">
        <v>44671</v>
      </c>
      <c r="K8" t="inlineStr">
        <is>
          <t>DIV</t>
        </is>
      </c>
      <c r="L8" t="inlineStr">
        <is>
          <t>PIX: 31999971773</t>
        </is>
      </c>
      <c r="N8">
        <f>IF(ISERROR(SEARCH("NF",E8,1)),"NÃO","SIM")</f>
        <v/>
      </c>
      <c r="O8">
        <f>IF($B8=5,"SIM","")</f>
        <v/>
      </c>
      <c r="P8" s="76">
        <f>A8&amp;B8&amp;C8&amp;E8&amp;G8&amp;EDATE(J8,0)</f>
        <v/>
      </c>
      <c r="Q8" s="68">
        <f>IF(A8=0,"",VLOOKUP($A8,RESUMO!$A$8:$B$107,2,FALSE))</f>
        <v/>
      </c>
    </row>
    <row r="9">
      <c r="A9" s="41" t="n">
        <v>44671</v>
      </c>
      <c r="B9" s="55" t="n">
        <v>2</v>
      </c>
      <c r="C9" t="inlineStr">
        <is>
          <t>00000011398</t>
        </is>
      </c>
      <c r="D9" t="inlineStr">
        <is>
          <t>FOLHA DP</t>
        </is>
      </c>
      <c r="E9" t="inlineStr">
        <is>
          <t>REF. 03/2022 - BOL 120747980</t>
        </is>
      </c>
      <c r="G9" s="75" t="n">
        <v>606</v>
      </c>
      <c r="H9" s="55" t="n">
        <v>1</v>
      </c>
      <c r="I9" s="75" t="n">
        <v>606</v>
      </c>
      <c r="J9" s="41" t="n">
        <v>44657</v>
      </c>
      <c r="K9" t="inlineStr">
        <is>
          <t>MO</t>
        </is>
      </c>
      <c r="L9" t="inlineStr">
        <is>
          <t>PIX: 31995901635</t>
        </is>
      </c>
      <c r="N9">
        <f>IF(ISERROR(SEARCH("NF",E9,1)),"NÃO","SIM")</f>
        <v/>
      </c>
      <c r="O9">
        <f>IF($B9=5,"SIM","")</f>
        <v/>
      </c>
      <c r="P9" s="76">
        <f>A9&amp;B9&amp;C9&amp;E9&amp;G9&amp;EDATE(J9,0)</f>
        <v/>
      </c>
      <c r="Q9" s="68">
        <f>IF(A9=0,"",VLOOKUP($A9,RESUMO!$A$8:$B$107,2,FALSE))</f>
        <v/>
      </c>
    </row>
    <row r="10">
      <c r="A10" s="41" t="n">
        <v>44671</v>
      </c>
      <c r="B10" s="55" t="n">
        <v>4</v>
      </c>
      <c r="C10" t="inlineStr">
        <is>
          <t>05761924650</t>
        </is>
      </c>
      <c r="D10" t="inlineStr">
        <is>
          <t>RENATO OLIVEIRA SANTOS</t>
        </is>
      </c>
      <c r="E10" t="inlineStr">
        <is>
          <t>CARIMBEX - REEMBOLSO</t>
        </is>
      </c>
      <c r="G10" s="75" t="n">
        <v>15</v>
      </c>
      <c r="H10" s="55" t="n">
        <v>1</v>
      </c>
      <c r="I10" s="75" t="n">
        <v>15</v>
      </c>
      <c r="J10" s="41" t="n">
        <v>44658</v>
      </c>
      <c r="K10" t="inlineStr">
        <is>
          <t>MO</t>
        </is>
      </c>
      <c r="L10" t="inlineStr">
        <is>
          <t>PIX: 05761924650</t>
        </is>
      </c>
      <c r="N10">
        <f>IF(ISERROR(SEARCH("NF",E10,1)),"NÃO","SIM")</f>
        <v/>
      </c>
      <c r="O10">
        <f>IF($B10=5,"SIM","")</f>
        <v/>
      </c>
      <c r="P10" s="76">
        <f>A10&amp;B10&amp;C10&amp;E10&amp;G10&amp;EDATE(J10,0)</f>
        <v/>
      </c>
      <c r="Q10" s="68">
        <f>IF(A10=0,"",VLOOKUP($A10,RESUMO!$A$8:$B$107,2,FALSE))</f>
        <v/>
      </c>
    </row>
    <row r="11">
      <c r="A11" s="41" t="n">
        <v>44671</v>
      </c>
      <c r="B11" s="55" t="n">
        <v>5</v>
      </c>
      <c r="C11" t="inlineStr">
        <is>
          <t>17349481000300</t>
        </is>
      </c>
      <c r="D11" t="inlineStr">
        <is>
          <t>SAMPRE LTDA</t>
        </is>
      </c>
      <c r="E11" t="inlineStr">
        <is>
          <t>EXAMES</t>
        </is>
      </c>
      <c r="F11" t="inlineStr">
        <is>
          <t>2022/257</t>
        </is>
      </c>
      <c r="G11" s="75" t="n">
        <v>65</v>
      </c>
      <c r="H11" s="55" t="n">
        <v>1</v>
      </c>
      <c r="I11" s="75" t="n">
        <v>65</v>
      </c>
      <c r="J11" s="41" t="n">
        <v>44663</v>
      </c>
      <c r="K11" t="inlineStr">
        <is>
          <t>MO</t>
        </is>
      </c>
      <c r="L11" t="inlineStr">
        <is>
          <t>-</t>
        </is>
      </c>
      <c r="N11">
        <f>IF(ISERROR(SEARCH("NF",E11,1)),"NÃO","SIM")</f>
        <v/>
      </c>
      <c r="O11">
        <f>IF($B11=5,"SIM","")</f>
        <v/>
      </c>
      <c r="P11" s="76">
        <f>A11&amp;B11&amp;C11&amp;E11&amp;G11&amp;EDATE(J11,0)</f>
        <v/>
      </c>
      <c r="Q11" s="68">
        <f>IF(A11=0,"",VLOOKUP($A11,RESUMO!$A$8:$B$107,2,FALSE))</f>
        <v/>
      </c>
    </row>
    <row r="12">
      <c r="A12" s="41" t="n">
        <v>44686</v>
      </c>
      <c r="B12" s="55" t="n">
        <v>1</v>
      </c>
      <c r="C12" t="inlineStr">
        <is>
          <t>00505644630</t>
        </is>
      </c>
      <c r="D12" t="inlineStr">
        <is>
          <t>JOÃO LUIZ PEREIRA</t>
        </is>
      </c>
      <c r="E12" t="inlineStr">
        <is>
          <t>SALÁRIO</t>
        </is>
      </c>
      <c r="G12" s="75" t="n">
        <v>2763.43</v>
      </c>
      <c r="H12" s="55" t="n">
        <v>1</v>
      </c>
      <c r="I12" s="75" t="n">
        <v>2763.43</v>
      </c>
      <c r="J12" s="41" t="n">
        <v>44687</v>
      </c>
      <c r="K12" t="inlineStr">
        <is>
          <t>MO</t>
        </is>
      </c>
      <c r="L12" t="inlineStr">
        <is>
          <t>PIX: 00505644630</t>
        </is>
      </c>
      <c r="N12">
        <f>IF(ISERROR(SEARCH("NF",E12,1)),"NÃO","SIM")</f>
        <v/>
      </c>
      <c r="O12">
        <f>IF($B12=5,"SIM","")</f>
        <v/>
      </c>
      <c r="P12" s="76">
        <f>A12&amp;B12&amp;C12&amp;E12&amp;G12&amp;EDATE(J12,0)</f>
        <v/>
      </c>
      <c r="Q12" s="68">
        <f>IF(A12=0,"",VLOOKUP($A12,RESUMO!$A$8:$B$107,2,FALSE))</f>
        <v/>
      </c>
    </row>
    <row r="13">
      <c r="A13" s="41" t="n">
        <v>44686</v>
      </c>
      <c r="B13" s="55" t="n">
        <v>1</v>
      </c>
      <c r="C13" t="inlineStr">
        <is>
          <t>00505644630</t>
        </is>
      </c>
      <c r="D13" t="inlineStr">
        <is>
          <t>JOÃO LUIZ PEREIRA</t>
        </is>
      </c>
      <c r="E13" t="inlineStr">
        <is>
          <t>TRANSPORTE</t>
        </is>
      </c>
      <c r="G13" s="75" t="n">
        <v>34.8</v>
      </c>
      <c r="H13" s="55" t="n">
        <v>22</v>
      </c>
      <c r="I13" s="75" t="n">
        <v>765.6</v>
      </c>
      <c r="J13" s="41" t="n">
        <v>44687</v>
      </c>
      <c r="K13" t="inlineStr">
        <is>
          <t>MO</t>
        </is>
      </c>
      <c r="L13" t="inlineStr">
        <is>
          <t>PIX: 00505644630</t>
        </is>
      </c>
      <c r="N13">
        <f>IF(ISERROR(SEARCH("NF",E13,1)),"NÃO","SIM")</f>
        <v/>
      </c>
      <c r="O13">
        <f>IF($B13=5,"SIM","")</f>
        <v/>
      </c>
      <c r="P13" s="76">
        <f>A13&amp;B13&amp;C13&amp;E13&amp;G13&amp;EDATE(J13,0)</f>
        <v/>
      </c>
      <c r="Q13" s="68">
        <f>IF(A13=0,"",VLOOKUP($A13,RESUMO!$A$8:$B$107,2,FALSE))</f>
        <v/>
      </c>
    </row>
    <row r="14">
      <c r="A14" s="41" t="n">
        <v>44686</v>
      </c>
      <c r="B14" s="55" t="n">
        <v>1</v>
      </c>
      <c r="C14" t="inlineStr">
        <is>
          <t>00505644630</t>
        </is>
      </c>
      <c r="D14" t="inlineStr">
        <is>
          <t>JOÃO LUIZ PEREIRA</t>
        </is>
      </c>
      <c r="E14" t="inlineStr">
        <is>
          <t>CAFÉ</t>
        </is>
      </c>
      <c r="G14" s="75" t="n">
        <v>4</v>
      </c>
      <c r="H14" s="55" t="n">
        <v>22</v>
      </c>
      <c r="I14" s="75" t="n">
        <v>88</v>
      </c>
      <c r="J14" s="41" t="n">
        <v>44687</v>
      </c>
      <c r="K14" t="inlineStr">
        <is>
          <t>MO</t>
        </is>
      </c>
      <c r="L14" t="inlineStr">
        <is>
          <t>PIX: 00505644630</t>
        </is>
      </c>
      <c r="N14">
        <f>IF(ISERROR(SEARCH("NF",E14,1)),"NÃO","SIM")</f>
        <v/>
      </c>
      <c r="O14">
        <f>IF($B14=5,"SIM","")</f>
        <v/>
      </c>
      <c r="P14" s="76">
        <f>A14&amp;B14&amp;C14&amp;E14&amp;G14&amp;EDATE(J14,0)</f>
        <v/>
      </c>
      <c r="Q14" s="68">
        <f>IF(A14=0,"",VLOOKUP($A14,RESUMO!$A$8:$B$107,2,FALSE))</f>
        <v/>
      </c>
    </row>
    <row r="15">
      <c r="A15" s="41" t="n">
        <v>44686</v>
      </c>
      <c r="B15" s="55" t="n">
        <v>1</v>
      </c>
      <c r="C15" t="inlineStr">
        <is>
          <t>14844723650</t>
        </is>
      </c>
      <c r="D15" t="inlineStr">
        <is>
          <t>TAISSON HENRIQUE FERREIRA DOS SANTOS</t>
        </is>
      </c>
      <c r="E15" t="inlineStr">
        <is>
          <t>SALÁRIO</t>
        </is>
      </c>
      <c r="G15" s="75" t="n">
        <v>266.4</v>
      </c>
      <c r="H15" s="55" t="n">
        <v>1</v>
      </c>
      <c r="I15" s="75" t="n">
        <v>266.4</v>
      </c>
      <c r="J15" s="41" t="n">
        <v>44687</v>
      </c>
      <c r="K15" t="inlineStr">
        <is>
          <t>MO</t>
        </is>
      </c>
      <c r="L15" t="inlineStr">
        <is>
          <t>NUBANK - 1 - 291500879 - 14844723650</t>
        </is>
      </c>
      <c r="N15">
        <f>IF(ISERROR(SEARCH("NF",E15,1)),"NÃO","SIM")</f>
        <v/>
      </c>
      <c r="O15">
        <f>IF($B15=5,"SIM","")</f>
        <v/>
      </c>
      <c r="P15" s="76">
        <f>A15&amp;B15&amp;C15&amp;E15&amp;G15&amp;EDATE(J15,0)</f>
        <v/>
      </c>
      <c r="Q15" s="68">
        <f>IF(A15=0,"",VLOOKUP($A15,RESUMO!$A$8:$B$107,2,FALSE))</f>
        <v/>
      </c>
    </row>
    <row r="16">
      <c r="A16" s="41" t="n">
        <v>44686</v>
      </c>
      <c r="B16" s="55" t="n">
        <v>1</v>
      </c>
      <c r="C16" t="inlineStr">
        <is>
          <t>14844723650</t>
        </is>
      </c>
      <c r="D16" t="inlineStr">
        <is>
          <t>TAISSON HENRIQUE FERREIRA DOS SANTOS</t>
        </is>
      </c>
      <c r="E16" t="inlineStr">
        <is>
          <t>TRANSPORTE</t>
        </is>
      </c>
      <c r="G16" s="75" t="n">
        <v>34.8</v>
      </c>
      <c r="H16" s="55" t="n">
        <v>22</v>
      </c>
      <c r="I16" s="75" t="n">
        <v>765.6</v>
      </c>
      <c r="J16" s="41" t="n">
        <v>44687</v>
      </c>
      <c r="K16" t="inlineStr">
        <is>
          <t>MO</t>
        </is>
      </c>
      <c r="L16" t="inlineStr">
        <is>
          <t>NUBANK - 1 - 291500879 - 14844723650</t>
        </is>
      </c>
      <c r="N16">
        <f>IF(ISERROR(SEARCH("NF",E16,1)),"NÃO","SIM")</f>
        <v/>
      </c>
      <c r="O16">
        <f>IF($B16=5,"SIM","")</f>
        <v/>
      </c>
      <c r="P16" s="76">
        <f>A16&amp;B16&amp;C16&amp;E16&amp;G16&amp;EDATE(J16,0)</f>
        <v/>
      </c>
      <c r="Q16" s="68">
        <f>IF(A16=0,"",VLOOKUP($A16,RESUMO!$A$8:$B$107,2,FALSE))</f>
        <v/>
      </c>
    </row>
    <row r="17">
      <c r="A17" s="41" t="n">
        <v>44686</v>
      </c>
      <c r="B17" s="55" t="n">
        <v>1</v>
      </c>
      <c r="C17" t="inlineStr">
        <is>
          <t>14844723650</t>
        </is>
      </c>
      <c r="D17" t="inlineStr">
        <is>
          <t>TAISSON HENRIQUE FERREIRA DOS SANTOS</t>
        </is>
      </c>
      <c r="E17" t="inlineStr">
        <is>
          <t>CAFÉ</t>
        </is>
      </c>
      <c r="G17" s="75" t="n">
        <v>4</v>
      </c>
      <c r="H17" s="55" t="n">
        <v>22</v>
      </c>
      <c r="I17" s="75" t="n">
        <v>88</v>
      </c>
      <c r="J17" s="41" t="n">
        <v>44687</v>
      </c>
      <c r="K17" t="inlineStr">
        <is>
          <t>MO</t>
        </is>
      </c>
      <c r="L17" t="inlineStr">
        <is>
          <t>NUBANK - 1 - 291500879 - 14844723650</t>
        </is>
      </c>
      <c r="N17">
        <f>IF(ISERROR(SEARCH("NF",E17,1)),"NÃO","SIM")</f>
        <v/>
      </c>
      <c r="O17">
        <f>IF($B17=5,"SIM","")</f>
        <v/>
      </c>
      <c r="P17" s="76">
        <f>A17&amp;B17&amp;C17&amp;E17&amp;G17&amp;EDATE(J17,0)</f>
        <v/>
      </c>
      <c r="Q17" s="68">
        <f>IF(A17=0,"",VLOOKUP($A17,RESUMO!$A$8:$B$107,2,FALSE))</f>
        <v/>
      </c>
    </row>
    <row r="18">
      <c r="A18" s="41" t="n">
        <v>44686</v>
      </c>
      <c r="B18" s="55" t="n">
        <v>1</v>
      </c>
      <c r="C18" t="inlineStr">
        <is>
          <t>19958312808</t>
        </is>
      </c>
      <c r="D18" t="inlineStr">
        <is>
          <t>ROBSON PEREIRA BRITO</t>
        </is>
      </c>
      <c r="E18" t="inlineStr">
        <is>
          <t>SALÁRIO</t>
        </is>
      </c>
      <c r="G18" s="75" t="n">
        <v>456.95</v>
      </c>
      <c r="H18" s="55" t="n">
        <v>1</v>
      </c>
      <c r="I18" s="75" t="n">
        <v>456.95</v>
      </c>
      <c r="J18" s="41" t="n">
        <v>44687</v>
      </c>
      <c r="K18" t="inlineStr">
        <is>
          <t>MO</t>
        </is>
      </c>
      <c r="L18" t="inlineStr">
        <is>
          <t>CEF - 13 - 892 - 8593814075 - 19958312808</t>
        </is>
      </c>
      <c r="N18">
        <f>IF(ISERROR(SEARCH("NF",E18,1)),"NÃO","SIM")</f>
        <v/>
      </c>
      <c r="O18">
        <f>IF($B18=5,"SIM","")</f>
        <v/>
      </c>
      <c r="P18" s="76">
        <f>A18&amp;B18&amp;C18&amp;E18&amp;G18&amp;EDATE(J18,0)</f>
        <v/>
      </c>
      <c r="Q18" s="68">
        <f>IF(A18=0,"",VLOOKUP($A18,RESUMO!$A$8:$B$107,2,FALSE))</f>
        <v/>
      </c>
    </row>
    <row r="19">
      <c r="A19" s="41" t="n">
        <v>44686</v>
      </c>
      <c r="B19" s="55" t="n">
        <v>1</v>
      </c>
      <c r="C19" t="inlineStr">
        <is>
          <t>19958312808</t>
        </is>
      </c>
      <c r="D19" t="inlineStr">
        <is>
          <t>ROBSON PEREIRA BRITO</t>
        </is>
      </c>
      <c r="E19" t="inlineStr">
        <is>
          <t>TRANSPORTE</t>
        </is>
      </c>
      <c r="G19" s="75" t="n">
        <v>34.8</v>
      </c>
      <c r="H19" s="55" t="n">
        <v>22</v>
      </c>
      <c r="I19" s="75" t="n">
        <v>765.6</v>
      </c>
      <c r="J19" s="41" t="n">
        <v>44687</v>
      </c>
      <c r="K19" t="inlineStr">
        <is>
          <t>MO</t>
        </is>
      </c>
      <c r="L19" t="inlineStr">
        <is>
          <t>CEF 13 - 892 8593814075</t>
        </is>
      </c>
      <c r="N19">
        <f>IF(ISERROR(SEARCH("NF",E19,1)),"NÃO","SIM")</f>
        <v/>
      </c>
      <c r="O19">
        <f>IF($B19=5,"SIM","")</f>
        <v/>
      </c>
      <c r="P19" s="76">
        <f>A19&amp;B19&amp;C19&amp;E19&amp;G19&amp;EDATE(J19,0)</f>
        <v/>
      </c>
      <c r="Q19" s="68">
        <f>IF(A19=0,"",VLOOKUP($A19,RESUMO!$A$8:$B$107,2,FALSE))</f>
        <v/>
      </c>
    </row>
    <row r="20">
      <c r="A20" s="41" t="n">
        <v>44686</v>
      </c>
      <c r="B20" s="55" t="n">
        <v>1</v>
      </c>
      <c r="C20" t="inlineStr">
        <is>
          <t>19958312808</t>
        </is>
      </c>
      <c r="D20" t="inlineStr">
        <is>
          <t>ROBSON PEREIRA BRITO</t>
        </is>
      </c>
      <c r="E20" t="inlineStr">
        <is>
          <t>CAFÉ</t>
        </is>
      </c>
      <c r="G20" s="75" t="n">
        <v>4</v>
      </c>
      <c r="H20" s="55" t="n">
        <v>22</v>
      </c>
      <c r="I20" s="75" t="n">
        <v>88</v>
      </c>
      <c r="J20" s="41" t="n">
        <v>44687</v>
      </c>
      <c r="K20" t="inlineStr">
        <is>
          <t>MO</t>
        </is>
      </c>
      <c r="L20" t="inlineStr">
        <is>
          <t>CEF 13 - 892 8593814075</t>
        </is>
      </c>
      <c r="N20">
        <f>IF(ISERROR(SEARCH("NF",E20,1)),"NÃO","SIM")</f>
        <v/>
      </c>
      <c r="O20">
        <f>IF($B20=5,"SIM","")</f>
        <v/>
      </c>
      <c r="P20" s="76">
        <f>A20&amp;B20&amp;C20&amp;E20&amp;G20&amp;EDATE(J20,0)</f>
        <v/>
      </c>
      <c r="Q20" s="68">
        <f>IF(A20=0,"",VLOOKUP($A20,RESUMO!$A$8:$B$107,2,FALSE))</f>
        <v/>
      </c>
    </row>
    <row r="21">
      <c r="A21" s="41" t="n">
        <v>44686</v>
      </c>
      <c r="B21" s="55" t="n">
        <v>1</v>
      </c>
      <c r="C21" t="inlineStr">
        <is>
          <t>66561442504</t>
        </is>
      </c>
      <c r="D21" t="inlineStr">
        <is>
          <t>GERALDO RODRIGUES SANTOS</t>
        </is>
      </c>
      <c r="E21" t="inlineStr">
        <is>
          <t>SALÁRIO</t>
        </is>
      </c>
      <c r="G21" s="75" t="n">
        <v>456.95</v>
      </c>
      <c r="H21" s="55" t="n">
        <v>1</v>
      </c>
      <c r="I21" s="75" t="n">
        <v>456.95</v>
      </c>
      <c r="J21" s="41" t="n">
        <v>44687</v>
      </c>
      <c r="K21" t="inlineStr">
        <is>
          <t>MO</t>
        </is>
      </c>
      <c r="L21" t="inlineStr">
        <is>
          <t>CEF - 13 - 3814 - 195702 - 66561442504</t>
        </is>
      </c>
      <c r="N21">
        <f>IF(ISERROR(SEARCH("NF",E21,1)),"NÃO","SIM")</f>
        <v/>
      </c>
      <c r="O21">
        <f>IF($B21=5,"SIM","")</f>
        <v/>
      </c>
      <c r="P21" s="76">
        <f>A21&amp;B21&amp;C21&amp;E21&amp;G21&amp;EDATE(J21,0)</f>
        <v/>
      </c>
      <c r="Q21" s="68">
        <f>IF(A21=0,"",VLOOKUP($A21,RESUMO!$A$8:$B$107,2,FALSE))</f>
        <v/>
      </c>
    </row>
    <row r="22">
      <c r="A22" s="41" t="n">
        <v>44686</v>
      </c>
      <c r="B22" s="55" t="n">
        <v>1</v>
      </c>
      <c r="C22" t="inlineStr">
        <is>
          <t>66561442504</t>
        </is>
      </c>
      <c r="D22" t="inlineStr">
        <is>
          <t>GERALDO RODRIGUES SANTOS</t>
        </is>
      </c>
      <c r="E22" t="inlineStr">
        <is>
          <t>DIÁRIA</t>
        </is>
      </c>
      <c r="G22" s="75" t="n">
        <v>190</v>
      </c>
      <c r="H22" s="55" t="n">
        <v>5</v>
      </c>
      <c r="I22" s="75" t="n">
        <v>950</v>
      </c>
      <c r="J22" s="41" t="n">
        <v>44687</v>
      </c>
      <c r="K22" t="inlineStr">
        <is>
          <t>MO</t>
        </is>
      </c>
      <c r="L22" t="inlineStr">
        <is>
          <t>CEF 13 - 3814 195702</t>
        </is>
      </c>
      <c r="N22">
        <f>IF(ISERROR(SEARCH("NF",E22,1)),"NÃO","SIM")</f>
        <v/>
      </c>
      <c r="O22">
        <f>IF($B22=5,"SIM","")</f>
        <v/>
      </c>
      <c r="P22" s="76">
        <f>A22&amp;B22&amp;C22&amp;E22&amp;G22&amp;EDATE(J22,0)</f>
        <v/>
      </c>
      <c r="Q22" s="68">
        <f>IF(A22=0,"",VLOOKUP($A22,RESUMO!$A$8:$B$107,2,FALSE))</f>
        <v/>
      </c>
    </row>
    <row r="23">
      <c r="A23" s="41" t="n">
        <v>44686</v>
      </c>
      <c r="B23" s="55" t="n">
        <v>1</v>
      </c>
      <c r="C23" t="inlineStr">
        <is>
          <t>19958312808</t>
        </is>
      </c>
      <c r="D23" t="inlineStr">
        <is>
          <t>ROBSON PEREIRA BRITO</t>
        </is>
      </c>
      <c r="E23" t="inlineStr">
        <is>
          <t>DIÁRIA</t>
        </is>
      </c>
      <c r="G23" s="75" t="n">
        <v>190</v>
      </c>
      <c r="H23" s="55" t="n">
        <v>5</v>
      </c>
      <c r="I23" s="75" t="n">
        <v>950</v>
      </c>
      <c r="J23" s="41" t="n">
        <v>44687</v>
      </c>
      <c r="K23" t="inlineStr">
        <is>
          <t>MO</t>
        </is>
      </c>
      <c r="L23" t="inlineStr">
        <is>
          <t>CEF - 13 - 892 - 8593814075 - 19958312808</t>
        </is>
      </c>
      <c r="N23">
        <f>IF(ISERROR(SEARCH("NF",E23,1)),"NÃO","SIM")</f>
        <v/>
      </c>
      <c r="O23">
        <f>IF($B23=5,"SIM","")</f>
        <v/>
      </c>
      <c r="P23" s="76">
        <f>A23&amp;B23&amp;C23&amp;E23&amp;G23&amp;EDATE(J23,0)</f>
        <v/>
      </c>
      <c r="Q23" s="68">
        <f>IF(A23=0,"",VLOOKUP($A23,RESUMO!$A$8:$B$107,2,FALSE))</f>
        <v/>
      </c>
    </row>
    <row r="24">
      <c r="A24" s="41" t="n">
        <v>44686</v>
      </c>
      <c r="B24" s="55" t="n">
        <v>1</v>
      </c>
      <c r="C24" t="inlineStr">
        <is>
          <t>14844723650</t>
        </is>
      </c>
      <c r="D24" t="inlineStr">
        <is>
          <t>TAISSON HENRIQUE FERREIRA DOS SANTOS</t>
        </is>
      </c>
      <c r="E24" t="inlineStr">
        <is>
          <t>DIÁRIA</t>
        </is>
      </c>
      <c r="G24" s="75" t="n">
        <v>130</v>
      </c>
      <c r="H24" s="55" t="n">
        <v>5</v>
      </c>
      <c r="I24" s="75" t="n">
        <v>650</v>
      </c>
      <c r="J24" s="41" t="n">
        <v>44687</v>
      </c>
      <c r="K24" t="inlineStr">
        <is>
          <t>MO</t>
        </is>
      </c>
      <c r="L24" t="inlineStr">
        <is>
          <t>NUBANK  - 1 291500879</t>
        </is>
      </c>
      <c r="N24">
        <f>IF(ISERROR(SEARCH("NF",E24,1)),"NÃO","SIM")</f>
        <v/>
      </c>
      <c r="O24">
        <f>IF($B24=5,"SIM","")</f>
        <v/>
      </c>
      <c r="P24" s="76">
        <f>A24&amp;B24&amp;C24&amp;E24&amp;G24&amp;EDATE(J24,0)</f>
        <v/>
      </c>
      <c r="Q24" s="68">
        <f>IF(A24=0,"",VLOOKUP($A24,RESUMO!$A$8:$B$107,2,FALSE))</f>
        <v/>
      </c>
    </row>
    <row r="25">
      <c r="A25" s="41" t="n">
        <v>44686</v>
      </c>
      <c r="B25" s="55" t="n">
        <v>1</v>
      </c>
      <c r="C25" t="inlineStr">
        <is>
          <t>66561442504</t>
        </is>
      </c>
      <c r="D25" t="inlineStr">
        <is>
          <t>GERALDO RODRIGUES SANTOS</t>
        </is>
      </c>
      <c r="E25" t="inlineStr">
        <is>
          <t>TRANSPORTE</t>
        </is>
      </c>
      <c r="G25" s="75" t="n">
        <v>34.8</v>
      </c>
      <c r="H25" s="55" t="n">
        <v>22</v>
      </c>
      <c r="I25" s="75" t="n">
        <v>765.6</v>
      </c>
      <c r="J25" s="41" t="n">
        <v>44687</v>
      </c>
      <c r="K25" t="inlineStr">
        <is>
          <t>MO</t>
        </is>
      </c>
      <c r="L25" t="inlineStr">
        <is>
          <t>CEF - 13 - 3814 - 195702 - 66561442504</t>
        </is>
      </c>
      <c r="N25">
        <f>IF(ISERROR(SEARCH("NF",E25,1)),"NÃO","SIM")</f>
        <v/>
      </c>
      <c r="O25">
        <f>IF($B25=5,"SIM","")</f>
        <v/>
      </c>
      <c r="P25" s="76">
        <f>A25&amp;B25&amp;C25&amp;E25&amp;G25&amp;EDATE(J25,0)</f>
        <v/>
      </c>
      <c r="Q25" s="68">
        <f>IF(A25=0,"",VLOOKUP($A25,RESUMO!$A$8:$B$107,2,FALSE))</f>
        <v/>
      </c>
    </row>
    <row r="26">
      <c r="A26" s="41" t="n">
        <v>44686</v>
      </c>
      <c r="B26" s="55" t="n">
        <v>1</v>
      </c>
      <c r="C26" t="inlineStr">
        <is>
          <t>66561442504</t>
        </is>
      </c>
      <c r="D26" t="inlineStr">
        <is>
          <t>GERALDO RODRIGUES SANTOS</t>
        </is>
      </c>
      <c r="E26" t="inlineStr">
        <is>
          <t>CAFÉ</t>
        </is>
      </c>
      <c r="G26" s="75" t="n">
        <v>4</v>
      </c>
      <c r="H26" s="55" t="n">
        <v>22</v>
      </c>
      <c r="I26" s="75" t="n">
        <v>88</v>
      </c>
      <c r="J26" s="41" t="n">
        <v>44687</v>
      </c>
      <c r="K26" t="inlineStr">
        <is>
          <t>MO</t>
        </is>
      </c>
      <c r="L26" t="inlineStr">
        <is>
          <t>CEF - 13 - 3814 - 195702 - 66561442504</t>
        </is>
      </c>
      <c r="N26">
        <f>IF(ISERROR(SEARCH("NF",E26,1)),"NÃO","SIM")</f>
        <v/>
      </c>
      <c r="O26">
        <f>IF($B26=5,"SIM","")</f>
        <v/>
      </c>
      <c r="P26" s="76">
        <f>A26&amp;B26&amp;C26&amp;E26&amp;G26&amp;EDATE(J26,0)</f>
        <v/>
      </c>
      <c r="Q26" s="68">
        <f>IF(A26=0,"",VLOOKUP($A26,RESUMO!$A$8:$B$107,2,FALSE))</f>
        <v/>
      </c>
    </row>
    <row r="27">
      <c r="A27" s="41" t="n">
        <v>44686</v>
      </c>
      <c r="B27" s="55" t="n">
        <v>2</v>
      </c>
      <c r="C27" t="inlineStr">
        <is>
          <t>00000011126</t>
        </is>
      </c>
      <c r="D27" t="inlineStr">
        <is>
          <t>MHS MENSALIDADE</t>
        </is>
      </c>
      <c r="E27" t="inlineStr">
        <is>
          <t>MENSALIDADE 05/2022</t>
        </is>
      </c>
      <c r="G27" s="75" t="n">
        <v>195</v>
      </c>
      <c r="H27" s="55" t="n">
        <v>1</v>
      </c>
      <c r="I27" s="75" t="n">
        <v>195</v>
      </c>
      <c r="J27" s="41" t="n">
        <v>44687</v>
      </c>
      <c r="K27" t="inlineStr">
        <is>
          <t>MO</t>
        </is>
      </c>
      <c r="L27" t="inlineStr">
        <is>
          <t>PIX: 31995901635</t>
        </is>
      </c>
      <c r="N27">
        <f>IF(ISERROR(SEARCH("NF",E27,1)),"NÃO","SIM")</f>
        <v/>
      </c>
      <c r="O27">
        <f>IF($B27=5,"SIM","")</f>
        <v/>
      </c>
      <c r="P27" s="76">
        <f>A27&amp;B27&amp;C27&amp;E27&amp;G27&amp;EDATE(J27,0)</f>
        <v/>
      </c>
      <c r="Q27" s="68">
        <f>IF(A27=0,"",VLOOKUP($A27,RESUMO!$A$8:$B$107,2,FALSE))</f>
        <v/>
      </c>
    </row>
    <row r="28">
      <c r="A28" s="41" t="n">
        <v>44686</v>
      </c>
      <c r="B28" s="55" t="n">
        <v>2</v>
      </c>
      <c r="C28" t="inlineStr">
        <is>
          <t>00000011207</t>
        </is>
      </c>
      <c r="D28" t="inlineStr">
        <is>
          <t>MOTOBOY</t>
        </is>
      </c>
      <c r="E28" t="inlineStr">
        <is>
          <t>REF. 04/2022</t>
        </is>
      </c>
      <c r="G28" s="75" t="n">
        <v>96</v>
      </c>
      <c r="H28" s="55" t="n">
        <v>1</v>
      </c>
      <c r="I28" s="75" t="n">
        <v>96</v>
      </c>
      <c r="J28" s="41" t="n">
        <v>44687</v>
      </c>
      <c r="K28" t="inlineStr">
        <is>
          <t>DIV</t>
        </is>
      </c>
      <c r="L28" t="inlineStr">
        <is>
          <t>PIX: 31995901635</t>
        </is>
      </c>
      <c r="N28">
        <f>IF(ISERROR(SEARCH("NF",E28,1)),"NÃO","SIM")</f>
        <v/>
      </c>
      <c r="O28">
        <f>IF($B28=5,"SIM","")</f>
        <v/>
      </c>
      <c r="P28" s="76">
        <f>A28&amp;B28&amp;C28&amp;E28&amp;G28&amp;EDATE(J28,0)</f>
        <v/>
      </c>
      <c r="Q28" s="68">
        <f>IF(A28=0,"",VLOOKUP($A28,RESUMO!$A$8:$B$107,2,FALSE))</f>
        <v/>
      </c>
    </row>
    <row r="29">
      <c r="A29" s="41" t="n">
        <v>44686</v>
      </c>
      <c r="B29" s="55" t="n">
        <v>2</v>
      </c>
      <c r="C29" t="inlineStr">
        <is>
          <t>00000011398</t>
        </is>
      </c>
      <c r="D29" t="inlineStr">
        <is>
          <t>FOLHA DP</t>
        </is>
      </c>
      <c r="E29" t="inlineStr">
        <is>
          <t>REF. 04/2022</t>
        </is>
      </c>
      <c r="G29" s="75" t="n">
        <v>727.2</v>
      </c>
      <c r="H29" s="55" t="n">
        <v>1</v>
      </c>
      <c r="I29" s="75" t="n">
        <v>727.2</v>
      </c>
      <c r="J29" s="41" t="n">
        <v>44687</v>
      </c>
      <c r="K29" t="inlineStr">
        <is>
          <t>MO</t>
        </is>
      </c>
      <c r="L29" t="inlineStr">
        <is>
          <t>PIX: 31995901635</t>
        </is>
      </c>
      <c r="N29">
        <f>IF(ISERROR(SEARCH("NF",E29,1)),"NÃO","SIM")</f>
        <v/>
      </c>
      <c r="O29">
        <f>IF($B29=5,"SIM","")</f>
        <v/>
      </c>
      <c r="P29" s="76">
        <f>A29&amp;B29&amp;C29&amp;E29&amp;G29&amp;EDATE(J29,0)</f>
        <v/>
      </c>
      <c r="Q29" s="68">
        <f>IF(A29=0,"",VLOOKUP($A29,RESUMO!$A$8:$B$107,2,FALSE))</f>
        <v/>
      </c>
    </row>
    <row r="30">
      <c r="A30" s="41" t="n">
        <v>44686</v>
      </c>
      <c r="B30" s="55" t="n">
        <v>3</v>
      </c>
      <c r="C30" t="inlineStr">
        <is>
          <t>00360305000104</t>
        </is>
      </c>
      <c r="D30" t="inlineStr">
        <is>
          <t>FGTS</t>
        </is>
      </c>
      <c r="E30" t="inlineStr">
        <is>
          <t>REF. 04/2022</t>
        </is>
      </c>
      <c r="G30" s="75" t="n">
        <v>351.41</v>
      </c>
      <c r="H30" s="55" t="n">
        <v>1</v>
      </c>
      <c r="I30" s="75" t="n">
        <v>351.41</v>
      </c>
      <c r="J30" s="41" t="n">
        <v>44687</v>
      </c>
      <c r="K30" t="inlineStr">
        <is>
          <t>MO</t>
        </is>
      </c>
      <c r="L30" t="inlineStr">
        <is>
          <t>-</t>
        </is>
      </c>
      <c r="N30">
        <f>IF(ISERROR(SEARCH("NF",E30,1)),"NÃO","SIM")</f>
        <v/>
      </c>
      <c r="O30">
        <f>IF($B30=5,"SIM","")</f>
        <v/>
      </c>
      <c r="P30" s="76">
        <f>A30&amp;B30&amp;C30&amp;E30&amp;G30&amp;EDATE(J30,0)</f>
        <v/>
      </c>
      <c r="Q30" s="68">
        <f>IF(A30=0,"",VLOOKUP($A30,RESUMO!$A$8:$B$107,2,FALSE))</f>
        <v/>
      </c>
    </row>
    <row r="31">
      <c r="A31" s="41" t="n">
        <v>44686</v>
      </c>
      <c r="B31" s="55" t="n">
        <v>3</v>
      </c>
      <c r="C31" t="inlineStr">
        <is>
          <t>21587809000131</t>
        </is>
      </c>
      <c r="D31" t="inlineStr">
        <is>
          <t>MR DESENTUPIDORA</t>
        </is>
      </c>
      <c r="E31" t="inlineStr">
        <is>
          <t>FL 0546</t>
        </is>
      </c>
      <c r="G31" s="75" t="n">
        <v>700</v>
      </c>
      <c r="H31" s="55" t="n">
        <v>1</v>
      </c>
      <c r="I31" s="75" t="n">
        <v>700</v>
      </c>
      <c r="J31" s="41" t="n">
        <v>44687</v>
      </c>
      <c r="K31" t="inlineStr">
        <is>
          <t>SERV</t>
        </is>
      </c>
      <c r="L31" t="inlineStr">
        <is>
          <t>PIX: 21587809000131</t>
        </is>
      </c>
      <c r="N31">
        <f>IF(ISERROR(SEARCH("NF",E31,1)),"NÃO","SIM")</f>
        <v/>
      </c>
      <c r="O31">
        <f>IF($B31=5,"SIM","")</f>
        <v/>
      </c>
      <c r="P31" s="76">
        <f>A31&amp;B31&amp;C31&amp;E31&amp;G31&amp;EDATE(J31,0)</f>
        <v/>
      </c>
      <c r="Q31" s="68">
        <f>IF(A31=0,"",VLOOKUP($A31,RESUMO!$A$8:$B$107,2,FALSE))</f>
        <v/>
      </c>
    </row>
    <row r="32">
      <c r="A32" s="41" t="n">
        <v>44686</v>
      </c>
      <c r="B32" s="55" t="n">
        <v>3</v>
      </c>
      <c r="C32" t="inlineStr">
        <is>
          <t>00394460000141</t>
        </is>
      </c>
      <c r="D32" t="inlineStr">
        <is>
          <t>INSS/IRRF</t>
        </is>
      </c>
      <c r="E32" t="inlineStr">
        <is>
          <t>REF. 04/2022</t>
        </is>
      </c>
      <c r="G32" s="75" t="n">
        <v>70.25</v>
      </c>
      <c r="H32" s="55" t="n">
        <v>1</v>
      </c>
      <c r="I32" s="75" t="n">
        <v>70.25</v>
      </c>
      <c r="J32" s="41" t="n">
        <v>44701</v>
      </c>
      <c r="K32" t="inlineStr">
        <is>
          <t>MO</t>
        </is>
      </c>
      <c r="L32" t="inlineStr">
        <is>
          <t>-</t>
        </is>
      </c>
      <c r="N32">
        <f>IF(ISERROR(SEARCH("NF",E32,1)),"NÃO","SIM")</f>
        <v/>
      </c>
      <c r="O32">
        <f>IF($B32=5,"SIM","")</f>
        <v/>
      </c>
      <c r="P32" s="76">
        <f>A32&amp;B32&amp;C32&amp;E32&amp;G32&amp;EDATE(J32,0)</f>
        <v/>
      </c>
      <c r="Q32" s="68">
        <f>IF(A32=0,"",VLOOKUP($A32,RESUMO!$A$8:$B$107,2,FALSE))</f>
        <v/>
      </c>
    </row>
    <row r="33">
      <c r="A33" s="41" t="n">
        <v>44686</v>
      </c>
      <c r="B33" s="55" t="n">
        <v>4</v>
      </c>
      <c r="C33" t="inlineStr">
        <is>
          <t>09907674699</t>
        </is>
      </c>
      <c r="D33" t="inlineStr">
        <is>
          <t xml:space="preserve">CELIO SANTANA LOPES </t>
        </is>
      </c>
      <c r="E33" t="inlineStr">
        <is>
          <t xml:space="preserve">DEPÓSITO BOA VISTA E MATERIAIS </t>
        </is>
      </c>
      <c r="G33" s="75" t="n">
        <v>120</v>
      </c>
      <c r="H33" s="55" t="n">
        <v>1</v>
      </c>
      <c r="I33" s="75" t="n">
        <v>120</v>
      </c>
      <c r="J33" s="41" t="n">
        <v>44671</v>
      </c>
      <c r="K33" t="inlineStr">
        <is>
          <t>DIV</t>
        </is>
      </c>
      <c r="L33" t="inlineStr">
        <is>
          <t>PIX: 09907674699</t>
        </is>
      </c>
      <c r="M33" t="inlineStr">
        <is>
          <t>REEMBOLSO</t>
        </is>
      </c>
      <c r="N33">
        <f>IF(ISERROR(SEARCH("NF",E33,1)),"NÃO","SIM")</f>
        <v/>
      </c>
      <c r="O33">
        <f>IF($B33=5,"SIM","")</f>
        <v/>
      </c>
      <c r="P33" s="76">
        <f>A33&amp;B33&amp;C33&amp;E33&amp;G33&amp;EDATE(J33,0)</f>
        <v/>
      </c>
      <c r="Q33" s="68">
        <f>IF(A33=0,"",VLOOKUP($A33,RESUMO!$A$8:$B$107,2,FALSE))</f>
        <v/>
      </c>
    </row>
    <row r="34">
      <c r="A34" s="41" t="n">
        <v>44686</v>
      </c>
      <c r="B34" s="55" t="n">
        <v>4</v>
      </c>
      <c r="C34" t="inlineStr">
        <is>
          <t>09907674699</t>
        </is>
      </c>
      <c r="D34" t="inlineStr">
        <is>
          <t xml:space="preserve">CELIO SANTANA LOPES </t>
        </is>
      </c>
      <c r="E34" t="inlineStr">
        <is>
          <t xml:space="preserve">DEPÓSITO BOA VISTA E MATERIAIS </t>
        </is>
      </c>
      <c r="G34" s="75" t="n">
        <v>263.7</v>
      </c>
      <c r="H34" s="55" t="n">
        <v>1</v>
      </c>
      <c r="I34" s="75" t="n">
        <v>263.7</v>
      </c>
      <c r="J34" s="41" t="n">
        <v>44671</v>
      </c>
      <c r="K34" t="inlineStr">
        <is>
          <t>DIV</t>
        </is>
      </c>
      <c r="L34" t="inlineStr">
        <is>
          <t>PIX: 09907674699</t>
        </is>
      </c>
      <c r="M34" t="inlineStr">
        <is>
          <t>REEMBOLSO</t>
        </is>
      </c>
      <c r="N34">
        <f>IF(ISERROR(SEARCH("NF",E34,1)),"NÃO","SIM")</f>
        <v/>
      </c>
      <c r="O34">
        <f>IF($B34=5,"SIM","")</f>
        <v/>
      </c>
      <c r="P34" s="76">
        <f>A34&amp;B34&amp;C34&amp;E34&amp;G34&amp;EDATE(J34,0)</f>
        <v/>
      </c>
      <c r="Q34" s="68">
        <f>IF(A34=0,"",VLOOKUP($A34,RESUMO!$A$8:$B$107,2,FALSE))</f>
        <v/>
      </c>
    </row>
    <row r="35">
      <c r="A35" s="52" t="n">
        <v>44686</v>
      </c>
      <c r="B35" s="68" t="n">
        <v>5</v>
      </c>
      <c r="C35" s="50" t="inlineStr">
        <is>
          <t>42542081000100</t>
        </is>
      </c>
      <c r="D35" s="73" t="inlineStr">
        <is>
          <t>MADEX MADEIRAS E COMPENSADOS LTDA</t>
        </is>
      </c>
      <c r="E35" s="74" t="inlineStr">
        <is>
          <t>Á VISTA - NF 1.986</t>
        </is>
      </c>
      <c r="G35" s="75" t="n">
        <v>5282</v>
      </c>
      <c r="I35" s="75" t="n">
        <v>5282</v>
      </c>
      <c r="J35" s="54" t="n">
        <v>44670</v>
      </c>
      <c r="K35" s="54" t="inlineStr">
        <is>
          <t>MAT</t>
        </is>
      </c>
      <c r="N35">
        <f>IF(ISERROR(SEARCH("NF",E35,1)),"NÃO","SIM")</f>
        <v/>
      </c>
      <c r="O35">
        <f>IF($B35=5,"SIM","")</f>
        <v/>
      </c>
      <c r="P35" s="76">
        <f>A35&amp;B35&amp;C35&amp;E35&amp;G35&amp;EDATE(J35,0)</f>
        <v/>
      </c>
      <c r="Q35" s="68">
        <f>IF(A35=0,"",VLOOKUP($A35,RESUMO!$A$8:$B$107,2,FALSE))</f>
        <v/>
      </c>
    </row>
    <row r="36">
      <c r="A36" s="52" t="n">
        <v>44686</v>
      </c>
      <c r="B36" s="68" t="n">
        <v>5</v>
      </c>
      <c r="C36" s="50" t="inlineStr">
        <is>
          <t>17581836000200</t>
        </is>
      </c>
      <c r="D36" s="73" t="inlineStr">
        <is>
          <t>LOJA DO PAULO</t>
        </is>
      </c>
      <c r="E36" s="74" t="inlineStr">
        <is>
          <t>Á VISTA - NF 11783</t>
        </is>
      </c>
      <c r="G36" s="75" t="n">
        <v>6231.43</v>
      </c>
      <c r="I36" s="75" t="n">
        <v>6231.43</v>
      </c>
      <c r="J36" s="54" t="n">
        <v>44670</v>
      </c>
      <c r="K36" s="54" t="inlineStr">
        <is>
          <t>MAT</t>
        </is>
      </c>
      <c r="N36">
        <f>IF(ISERROR(SEARCH("NF",E36,1)),"NÃO","SIM")</f>
        <v/>
      </c>
      <c r="O36">
        <f>IF($B36=5,"SIM","")</f>
        <v/>
      </c>
      <c r="P36" s="76">
        <f>A36&amp;B36&amp;C36&amp;E36&amp;G36&amp;EDATE(J36,0)</f>
        <v/>
      </c>
      <c r="Q36" s="68">
        <f>IF(A36=0,"",VLOOKUP($A36,RESUMO!$A$8:$B$107,2,FALSE))</f>
        <v/>
      </c>
    </row>
    <row r="37">
      <c r="A37" s="52" t="n">
        <v>44686</v>
      </c>
      <c r="B37" s="68" t="n">
        <v>5</v>
      </c>
      <c r="C37" s="50" t="inlineStr">
        <is>
          <t>66561442504</t>
        </is>
      </c>
      <c r="D37" s="73" t="inlineStr">
        <is>
          <t>GERALDO RODRIGUES SANTOS</t>
        </is>
      </c>
      <c r="E37" s="74" t="inlineStr">
        <is>
          <t>VT/CAFÉ</t>
        </is>
      </c>
      <c r="G37" s="75" t="n">
        <v>194</v>
      </c>
      <c r="I37" s="75" t="n">
        <v>194</v>
      </c>
      <c r="J37" s="54" t="n">
        <v>44671</v>
      </c>
      <c r="K37" s="54" t="inlineStr">
        <is>
          <t>MO</t>
        </is>
      </c>
      <c r="N37">
        <f>IF(ISERROR(SEARCH("NF",E37,1)),"NÃO","SIM")</f>
        <v/>
      </c>
      <c r="O37">
        <f>IF($B37=5,"SIM","")</f>
        <v/>
      </c>
      <c r="P37" s="76">
        <f>A37&amp;B37&amp;C37&amp;E37&amp;G37&amp;EDATE(J37,0)</f>
        <v/>
      </c>
      <c r="Q37" s="68">
        <f>IF(A37=0,"",VLOOKUP($A37,RESUMO!$A$8:$B$107,2,FALSE))</f>
        <v/>
      </c>
    </row>
    <row r="38">
      <c r="A38" s="52" t="n">
        <v>44686</v>
      </c>
      <c r="B38" s="68" t="n">
        <v>5</v>
      </c>
      <c r="C38" s="50" t="inlineStr">
        <is>
          <t>14844723650</t>
        </is>
      </c>
      <c r="D38" s="73" t="inlineStr">
        <is>
          <t>TAISSON HENRIQUE FERREIRA DOS SANTOS</t>
        </is>
      </c>
      <c r="E38" s="74" t="inlineStr">
        <is>
          <t>VT/CAFÉ</t>
        </is>
      </c>
      <c r="G38" s="75" t="n">
        <v>194</v>
      </c>
      <c r="I38" s="75" t="n">
        <v>194</v>
      </c>
      <c r="J38" s="54" t="n">
        <v>44671</v>
      </c>
      <c r="K38" s="54" t="inlineStr">
        <is>
          <t>MO</t>
        </is>
      </c>
      <c r="N38">
        <f>IF(ISERROR(SEARCH("NF",E38,1)),"NÃO","SIM")</f>
        <v/>
      </c>
      <c r="O38">
        <f>IF($B38=5,"SIM","")</f>
        <v/>
      </c>
      <c r="P38" s="76">
        <f>A38&amp;B38&amp;C38&amp;E38&amp;G38&amp;EDATE(J38,0)</f>
        <v/>
      </c>
      <c r="Q38" s="68">
        <f>IF(A38=0,"",VLOOKUP($A38,RESUMO!$A$8:$B$107,2,FALSE))</f>
        <v/>
      </c>
    </row>
    <row r="39">
      <c r="A39" s="52" t="n">
        <v>44686</v>
      </c>
      <c r="B39" s="68" t="n">
        <v>5</v>
      </c>
      <c r="C39" s="50" t="inlineStr">
        <is>
          <t>19958312808</t>
        </is>
      </c>
      <c r="D39" s="73" t="inlineStr">
        <is>
          <t>ROBSON PEREIRA BRITO</t>
        </is>
      </c>
      <c r="E39" s="74" t="inlineStr">
        <is>
          <t>VT/CAFÉ</t>
        </is>
      </c>
      <c r="G39" s="75" t="n">
        <v>194</v>
      </c>
      <c r="I39" s="75" t="n">
        <v>194</v>
      </c>
      <c r="J39" s="54" t="n">
        <v>44671</v>
      </c>
      <c r="K39" s="54" t="inlineStr">
        <is>
          <t>MO</t>
        </is>
      </c>
      <c r="N39">
        <f>IF(ISERROR(SEARCH("NF",E39,1)),"NÃO","SIM")</f>
        <v/>
      </c>
      <c r="O39">
        <f>IF($B39=5,"SIM","")</f>
        <v/>
      </c>
      <c r="P39" s="76">
        <f>A39&amp;B39&amp;C39&amp;E39&amp;G39&amp;EDATE(J39,0)</f>
        <v/>
      </c>
      <c r="Q39" s="68">
        <f>IF(A39=0,"",VLOOKUP($A39,RESUMO!$A$8:$B$107,2,FALSE))</f>
        <v/>
      </c>
    </row>
    <row r="40">
      <c r="A40" s="52" t="n">
        <v>44686</v>
      </c>
      <c r="B40" s="68" t="n">
        <v>5</v>
      </c>
      <c r="C40" s="50" t="inlineStr">
        <is>
          <t>00505644630</t>
        </is>
      </c>
      <c r="D40" s="73" t="inlineStr">
        <is>
          <t>JOÃO LUIZ PEREIRA</t>
        </is>
      </c>
      <c r="E40" s="74" t="inlineStr">
        <is>
          <t>VT/CAFÉ</t>
        </is>
      </c>
      <c r="G40" s="75" t="n">
        <v>388</v>
      </c>
      <c r="I40" s="75" t="n">
        <v>388</v>
      </c>
      <c r="J40" s="54" t="n">
        <v>44677</v>
      </c>
      <c r="K40" s="54" t="inlineStr">
        <is>
          <t>MO</t>
        </is>
      </c>
      <c r="N40">
        <f>IF(ISERROR(SEARCH("NF",E40,1)),"NÃO","SIM")</f>
        <v/>
      </c>
      <c r="O40">
        <f>IF($B40=5,"SIM","")</f>
        <v/>
      </c>
      <c r="P40" s="76">
        <f>A40&amp;B40&amp;C40&amp;E40&amp;G40&amp;EDATE(J40,0)</f>
        <v/>
      </c>
      <c r="Q40" s="68">
        <f>IF(A40=0,"",VLOOKUP($A40,RESUMO!$A$8:$B$107,2,FALSE))</f>
        <v/>
      </c>
    </row>
    <row r="41">
      <c r="A41" s="52" t="n">
        <v>44686</v>
      </c>
      <c r="B41" s="68" t="n">
        <v>5</v>
      </c>
      <c r="C41" s="50" t="inlineStr">
        <is>
          <t>07305286000162</t>
        </is>
      </c>
      <c r="D41" s="73" t="inlineStr">
        <is>
          <t>AÇONIL</t>
        </is>
      </c>
      <c r="E41" s="74" t="inlineStr">
        <is>
          <t>NF 806007</t>
        </is>
      </c>
      <c r="G41" s="75" t="n">
        <v>2418</v>
      </c>
      <c r="I41" s="75" t="n">
        <v>2418</v>
      </c>
      <c r="J41" s="54" t="n">
        <v>44676</v>
      </c>
      <c r="K41" s="54" t="inlineStr">
        <is>
          <t>MAT</t>
        </is>
      </c>
      <c r="N41">
        <f>IF(ISERROR(SEARCH("NF",E41,1)),"NÃO","SIM")</f>
        <v/>
      </c>
      <c r="O41">
        <f>IF($B41=5,"SIM","")</f>
        <v/>
      </c>
      <c r="P41" s="76">
        <f>A41&amp;B41&amp;C41&amp;E41&amp;G41&amp;EDATE(J41,0)</f>
        <v/>
      </c>
      <c r="Q41" s="68">
        <f>IF(A41=0,"",VLOOKUP($A41,RESUMO!$A$8:$B$107,2,FALSE))</f>
        <v/>
      </c>
    </row>
    <row r="42">
      <c r="A42" s="52" t="n">
        <v>44701</v>
      </c>
      <c r="B42" s="68" t="n">
        <v>1</v>
      </c>
      <c r="C42" s="50" t="inlineStr">
        <is>
          <t>00505644630</t>
        </is>
      </c>
      <c r="D42" s="73" t="inlineStr">
        <is>
          <t>JOÃO LUIZ PEREIRA</t>
        </is>
      </c>
      <c r="E42" s="74" t="inlineStr">
        <is>
          <t>SALÁRIO</t>
        </is>
      </c>
      <c r="G42" s="75" t="n">
        <v>2200</v>
      </c>
      <c r="I42" s="75" t="n">
        <v>2200</v>
      </c>
      <c r="J42" s="54" t="n">
        <v>44701</v>
      </c>
      <c r="K42" s="54" t="inlineStr">
        <is>
          <t>MO</t>
        </is>
      </c>
      <c r="L42" s="68" t="inlineStr">
        <is>
          <t>PIX: 00505644630</t>
        </is>
      </c>
      <c r="N42">
        <f>IF(ISERROR(SEARCH("NF",E42,1)),"NÃO","SIM")</f>
        <v/>
      </c>
      <c r="O42">
        <f>IF($B42=5,"SIM","")</f>
        <v/>
      </c>
      <c r="P42" s="76">
        <f>A42&amp;B42&amp;C42&amp;E42&amp;G42&amp;EDATE(J42,0)</f>
        <v/>
      </c>
      <c r="Q42" s="68">
        <f>IF(A42=0,"",VLOOKUP($A42,RESUMO!$A$8:$B$107,2,FALSE))</f>
        <v/>
      </c>
    </row>
    <row r="43">
      <c r="A43" s="52" t="n">
        <v>44701</v>
      </c>
      <c r="B43" s="68" t="n">
        <v>1</v>
      </c>
      <c r="C43" s="50" t="inlineStr">
        <is>
          <t>14844723650</t>
        </is>
      </c>
      <c r="D43" s="73" t="inlineStr">
        <is>
          <t>TAISSON HENRIQUE FERREIRA DOS SANTOS</t>
        </is>
      </c>
      <c r="E43" s="74" t="inlineStr">
        <is>
          <t>SALÁRIO</t>
        </is>
      </c>
      <c r="G43" s="75" t="n">
        <v>576</v>
      </c>
      <c r="I43" s="75" t="n">
        <v>576</v>
      </c>
      <c r="J43" s="54" t="n">
        <v>44701</v>
      </c>
      <c r="K43" s="54" t="inlineStr">
        <is>
          <t>MO</t>
        </is>
      </c>
      <c r="L43" s="68" t="inlineStr">
        <is>
          <t>NUBANK    0001  291500879 - CPF: 14.844.723.6-50</t>
        </is>
      </c>
      <c r="N43">
        <f>IF(ISERROR(SEARCH("NF",E43,1)),"NÃO","SIM")</f>
        <v/>
      </c>
      <c r="O43">
        <f>IF($B43=5,"SIM","")</f>
        <v/>
      </c>
      <c r="P43" s="76">
        <f>A43&amp;B43&amp;C43&amp;E43&amp;G43&amp;EDATE(J43,0)</f>
        <v/>
      </c>
      <c r="Q43" s="68">
        <f>IF(A43=0,"",VLOOKUP($A43,RESUMO!$A$8:$B$107,2,FALSE))</f>
        <v/>
      </c>
    </row>
    <row r="44">
      <c r="A44" s="52" t="n">
        <v>44701</v>
      </c>
      <c r="B44" s="68" t="n">
        <v>1</v>
      </c>
      <c r="C44" s="50" t="inlineStr">
        <is>
          <t>19958312808</t>
        </is>
      </c>
      <c r="D44" s="73" t="inlineStr">
        <is>
          <t>ROBSON PEREIRA BRITO</t>
        </is>
      </c>
      <c r="E44" s="74" t="inlineStr">
        <is>
          <t>SALÁRIO</t>
        </is>
      </c>
      <c r="G44" s="75" t="n">
        <v>988</v>
      </c>
      <c r="I44" s="75" t="n">
        <v>988</v>
      </c>
      <c r="J44" s="54" t="n">
        <v>44701</v>
      </c>
      <c r="K44" s="54" t="inlineStr">
        <is>
          <t>MO</t>
        </is>
      </c>
      <c r="L44" s="68" t="inlineStr">
        <is>
          <t>CEF  013  0892  8593814075 - CPF: 19.958.312.8-08</t>
        </is>
      </c>
      <c r="N44">
        <f>IF(ISERROR(SEARCH("NF",E44,1)),"NÃO","SIM")</f>
        <v/>
      </c>
      <c r="O44">
        <f>IF($B44=5,"SIM","")</f>
        <v/>
      </c>
      <c r="P44" s="76">
        <f>A44&amp;B44&amp;C44&amp;E44&amp;G44&amp;EDATE(J44,0)</f>
        <v/>
      </c>
      <c r="Q44" s="68">
        <f>IF(A44=0,"",VLOOKUP($A44,RESUMO!$A$8:$B$107,2,FALSE))</f>
        <v/>
      </c>
    </row>
    <row r="45">
      <c r="A45" s="52" t="n">
        <v>44701</v>
      </c>
      <c r="B45" s="68" t="n">
        <v>1</v>
      </c>
      <c r="C45" s="50" t="inlineStr">
        <is>
          <t>66561442504</t>
        </is>
      </c>
      <c r="D45" s="73" t="inlineStr">
        <is>
          <t>GERALDO RODRIGUES SANTOS</t>
        </is>
      </c>
      <c r="E45" s="74" t="inlineStr">
        <is>
          <t>SALÁRIO</t>
        </is>
      </c>
      <c r="G45" s="75" t="n">
        <v>988</v>
      </c>
      <c r="I45" s="75" t="n">
        <v>988</v>
      </c>
      <c r="J45" s="54" t="n">
        <v>44701</v>
      </c>
      <c r="K45" s="54" t="inlineStr">
        <is>
          <t>MO</t>
        </is>
      </c>
      <c r="L45" s="68" t="inlineStr">
        <is>
          <t>CEF  013  3814  195702 - CPF: 66.561.442.5-04</t>
        </is>
      </c>
      <c r="N45">
        <f>IF(ISERROR(SEARCH("NF",E45,1)),"NÃO","SIM")</f>
        <v/>
      </c>
      <c r="O45">
        <f>IF($B45=5,"SIM","")</f>
        <v/>
      </c>
      <c r="P45" s="76">
        <f>A45&amp;B45&amp;C45&amp;E45&amp;G45&amp;EDATE(J45,0)</f>
        <v/>
      </c>
      <c r="Q45" s="68">
        <f>IF(A45=0,"",VLOOKUP($A45,RESUMO!$A$8:$B$107,2,FALSE))</f>
        <v/>
      </c>
    </row>
    <row r="46">
      <c r="A46" s="52" t="n">
        <v>44701</v>
      </c>
      <c r="B46" s="68" t="n">
        <v>1</v>
      </c>
      <c r="C46" s="50" t="inlineStr">
        <is>
          <t>11591941652</t>
        </is>
      </c>
      <c r="D46" s="73" t="inlineStr">
        <is>
          <t>ANDERSON CUSTODIO DE SOUZA</t>
        </is>
      </c>
      <c r="E46" s="74" t="inlineStr">
        <is>
          <t>SALÁRIO</t>
        </is>
      </c>
      <c r="G46" s="75" t="n">
        <v>988</v>
      </c>
      <c r="I46" s="75" t="n">
        <v>988</v>
      </c>
      <c r="J46" s="54" t="n">
        <v>44701</v>
      </c>
      <c r="K46" s="54" t="inlineStr">
        <is>
          <t>MO</t>
        </is>
      </c>
      <c r="L46" s="68" t="inlineStr">
        <is>
          <t>PIX: 31989816299</t>
        </is>
      </c>
      <c r="N46">
        <f>IF(ISERROR(SEARCH("NF",E46,1)),"NÃO","SIM")</f>
        <v/>
      </c>
      <c r="O46">
        <f>IF($B46=5,"SIM","")</f>
        <v/>
      </c>
      <c r="P46" s="76">
        <f>A46&amp;B46&amp;C46&amp;E46&amp;G46&amp;EDATE(J46,0)</f>
        <v/>
      </c>
      <c r="Q46" s="68">
        <f>IF(A46=0,"",VLOOKUP($A46,RESUMO!$A$8:$B$107,2,FALSE))</f>
        <v/>
      </c>
    </row>
    <row r="47">
      <c r="A47" s="52" t="n">
        <v>44701</v>
      </c>
      <c r="B47" s="68" t="n">
        <v>1</v>
      </c>
      <c r="C47" s="50" t="inlineStr">
        <is>
          <t>11591941652</t>
        </is>
      </c>
      <c r="D47" s="73" t="inlineStr">
        <is>
          <t>ANDERSON CUSTODIO DE SOUZA</t>
        </is>
      </c>
      <c r="E47" s="74" t="inlineStr">
        <is>
          <t>TRANSPORTE</t>
        </is>
      </c>
      <c r="G47" s="75" t="n">
        <v>34.8</v>
      </c>
      <c r="H47" s="63" t="n">
        <v>12</v>
      </c>
      <c r="I47" s="75" t="n">
        <v>417.6</v>
      </c>
      <c r="J47" s="54" t="n">
        <v>44701</v>
      </c>
      <c r="K47" s="54" t="inlineStr">
        <is>
          <t>MO</t>
        </is>
      </c>
      <c r="L47" s="68" t="inlineStr">
        <is>
          <t>PIX: 31989816299</t>
        </is>
      </c>
      <c r="N47">
        <f>IF(ISERROR(SEARCH("NF",E47,1)),"NÃO","SIM")</f>
        <v/>
      </c>
      <c r="O47">
        <f>IF($B47=5,"SIM","")</f>
        <v/>
      </c>
      <c r="P47" s="76">
        <f>A47&amp;B47&amp;C47&amp;E47&amp;G47&amp;EDATE(J47,0)</f>
        <v/>
      </c>
      <c r="Q47" s="68">
        <f>IF(A47=0,"",VLOOKUP($A47,RESUMO!$A$8:$B$107,2,FALSE))</f>
        <v/>
      </c>
    </row>
    <row r="48">
      <c r="A48" s="52" t="n">
        <v>44701</v>
      </c>
      <c r="B48" s="68" t="n">
        <v>1</v>
      </c>
      <c r="C48" s="50" t="inlineStr">
        <is>
          <t>11591941652</t>
        </is>
      </c>
      <c r="D48" s="73" t="inlineStr">
        <is>
          <t>ANDERSON CUSTODIO DE SOUZA</t>
        </is>
      </c>
      <c r="E48" s="74" t="inlineStr">
        <is>
          <t>CAFÉ</t>
        </is>
      </c>
      <c r="G48" s="75" t="n">
        <v>4</v>
      </c>
      <c r="H48" s="63" t="n">
        <v>12</v>
      </c>
      <c r="I48" s="75" t="n">
        <v>48</v>
      </c>
      <c r="J48" s="54" t="n">
        <v>44701</v>
      </c>
      <c r="K48" s="54" t="inlineStr">
        <is>
          <t>MO</t>
        </is>
      </c>
      <c r="L48" s="68" t="inlineStr">
        <is>
          <t>PIX: 31989816299</t>
        </is>
      </c>
      <c r="N48">
        <f>IF(ISERROR(SEARCH("NF",E48,1)),"NÃO","SIM")</f>
        <v/>
      </c>
      <c r="O48">
        <f>IF($B48=5,"SIM","")</f>
        <v/>
      </c>
      <c r="P48" s="76">
        <f>A48&amp;B48&amp;C48&amp;E48&amp;G48&amp;EDATE(J48,0)</f>
        <v/>
      </c>
      <c r="Q48" s="68">
        <f>IF(A48=0,"",VLOOKUP($A48,RESUMO!$A$8:$B$107,2,FALSE))</f>
        <v/>
      </c>
    </row>
    <row r="49">
      <c r="A49" s="52" t="n">
        <v>44701</v>
      </c>
      <c r="B49" s="68" t="n">
        <v>2</v>
      </c>
      <c r="C49" s="50" t="inlineStr">
        <is>
          <t>15746193000100</t>
        </is>
      </c>
      <c r="D49" s="73" t="inlineStr">
        <is>
          <t xml:space="preserve">TRILHA DE MINAS </t>
        </is>
      </c>
      <c r="E49" s="74" t="inlineStr">
        <is>
          <t xml:space="preserve">SERVIÇOS DE RETROESCAVADEIRA </t>
        </is>
      </c>
      <c r="G49" s="75" t="n">
        <v>362.5</v>
      </c>
      <c r="I49" s="75" t="n">
        <v>362.5</v>
      </c>
      <c r="J49" s="54" t="n">
        <v>44701</v>
      </c>
      <c r="K49" s="54" t="inlineStr">
        <is>
          <t>SERV</t>
        </is>
      </c>
      <c r="L49" s="68" t="inlineStr">
        <is>
          <t>PIX: 31992172003</t>
        </is>
      </c>
      <c r="N49">
        <f>IF(ISERROR(SEARCH("NF",E49,1)),"NÃO","SIM")</f>
        <v/>
      </c>
      <c r="O49">
        <f>IF($B49=5,"SIM","")</f>
        <v/>
      </c>
      <c r="P49" s="76">
        <f>A49&amp;B49&amp;C49&amp;E49&amp;G49&amp;EDATE(J49,0)</f>
        <v/>
      </c>
      <c r="Q49" s="68">
        <f>IF(A49=0,"",VLOOKUP($A49,RESUMO!$A$8:$B$107,2,FALSE))</f>
        <v/>
      </c>
    </row>
    <row r="50">
      <c r="A50" s="52" t="n">
        <v>44701</v>
      </c>
      <c r="B50" s="68" t="n">
        <v>2</v>
      </c>
      <c r="C50" s="50" t="inlineStr">
        <is>
          <t>27648990687</t>
        </is>
      </c>
      <c r="D50" s="73" t="inlineStr">
        <is>
          <t>ROGÉRIO VASCONCELOS SANTOS</t>
        </is>
      </c>
      <c r="E50" s="74" t="inlineStr">
        <is>
          <t>MHS SEGURANÇA E MEDICINA DO TRABALHO</t>
        </is>
      </c>
      <c r="G50" s="75" t="n">
        <v>40</v>
      </c>
      <c r="I50" s="75" t="n">
        <v>40</v>
      </c>
      <c r="J50" s="54" t="n">
        <v>44701</v>
      </c>
      <c r="K50" s="54" t="inlineStr">
        <is>
          <t>ADM</t>
        </is>
      </c>
      <c r="L50" s="68" t="inlineStr">
        <is>
          <t>PIX: 31995901635</t>
        </is>
      </c>
      <c r="M50" s="50" t="inlineStr">
        <is>
          <t>EVENTOS SST E-SOCIAL - 20/05</t>
        </is>
      </c>
      <c r="N50">
        <f>IF(ISERROR(SEARCH("NF",E50,1)),"NÃO","SIM")</f>
        <v/>
      </c>
      <c r="O50">
        <f>IF($B50=5,"SIM","")</f>
        <v/>
      </c>
      <c r="P50" s="76">
        <f>A50&amp;B50&amp;C50&amp;E50&amp;G50&amp;EDATE(J50,0)</f>
        <v/>
      </c>
      <c r="Q50" s="68">
        <f>IF(A50=0,"",VLOOKUP($A50,RESUMO!$A$8:$B$107,2,FALSE))</f>
        <v/>
      </c>
    </row>
    <row r="51">
      <c r="A51" s="52" t="n">
        <v>44701</v>
      </c>
      <c r="B51" s="68" t="n">
        <v>3</v>
      </c>
      <c r="C51" s="50" t="inlineStr">
        <is>
          <t>00394460000141</t>
        </is>
      </c>
      <c r="D51" s="73" t="inlineStr">
        <is>
          <t>INSS/IRRF</t>
        </is>
      </c>
      <c r="E51" s="74" t="inlineStr">
        <is>
          <t>INSS - FOLHA DP- 04/2022</t>
        </is>
      </c>
      <c r="G51" s="75" t="n">
        <v>1643.75</v>
      </c>
      <c r="I51" s="75" t="n">
        <v>1643.75</v>
      </c>
      <c r="J51" s="54" t="n">
        <v>44701</v>
      </c>
      <c r="K51" s="54" t="inlineStr">
        <is>
          <t>MO</t>
        </is>
      </c>
      <c r="N51">
        <f>IF(ISERROR(SEARCH("NF",E51,1)),"NÃO","SIM")</f>
        <v/>
      </c>
      <c r="O51">
        <f>IF($B51=5,"SIM","")</f>
        <v/>
      </c>
      <c r="P51" s="76">
        <f>A51&amp;B51&amp;C51&amp;E51&amp;G51&amp;EDATE(J51,0)</f>
        <v/>
      </c>
      <c r="Q51" s="68">
        <f>IF(A51=0,"",VLOOKUP($A51,RESUMO!$A$8:$B$107,2,FALSE))</f>
        <v/>
      </c>
    </row>
    <row r="52">
      <c r="A52" s="52" t="n">
        <v>44701</v>
      </c>
      <c r="B52" s="68" t="n">
        <v>3</v>
      </c>
      <c r="C52" s="50" t="inlineStr">
        <is>
          <t>00065389000153</t>
        </is>
      </c>
      <c r="D52" s="73" t="inlineStr">
        <is>
          <t>ÁGUA E LUZ - COLOMBINI MATERIAIS DE CONSTRUCAO</t>
        </is>
      </c>
      <c r="E52" s="74" t="inlineStr">
        <is>
          <t>NF 5233</t>
        </is>
      </c>
      <c r="G52" s="75" t="n">
        <v>713</v>
      </c>
      <c r="I52" s="75" t="n">
        <v>713</v>
      </c>
      <c r="J52" s="54" t="n">
        <v>44701</v>
      </c>
      <c r="K52" s="54" t="inlineStr">
        <is>
          <t>MAT</t>
        </is>
      </c>
      <c r="N52">
        <f>IF(ISERROR(SEARCH("NF",E52,1)),"NÃO","SIM")</f>
        <v/>
      </c>
      <c r="O52">
        <f>IF($B52=5,"SIM","")</f>
        <v/>
      </c>
      <c r="P52" s="76">
        <f>A52&amp;B52&amp;C52&amp;E52&amp;G52&amp;EDATE(J52,0)</f>
        <v/>
      </c>
      <c r="Q52" s="68">
        <f>IF(A52=0,"",VLOOKUP($A52,RESUMO!$A$8:$B$107,2,FALSE))</f>
        <v/>
      </c>
    </row>
    <row r="53">
      <c r="A53" s="52" t="n">
        <v>44701</v>
      </c>
      <c r="B53" s="68" t="n">
        <v>3</v>
      </c>
      <c r="C53" s="50" t="inlineStr">
        <is>
          <t>18850040000198</t>
        </is>
      </c>
      <c r="D53" s="73" t="inlineStr">
        <is>
          <t>CASA DAS LONAS LTDA</t>
        </is>
      </c>
      <c r="E53" s="74" t="inlineStr">
        <is>
          <t>NF 11323</t>
        </is>
      </c>
      <c r="G53" s="75" t="n">
        <v>896</v>
      </c>
      <c r="I53" s="75" t="n">
        <v>896</v>
      </c>
      <c r="J53" s="54" t="n">
        <v>44706</v>
      </c>
      <c r="K53" s="54" t="inlineStr">
        <is>
          <t>DIV</t>
        </is>
      </c>
      <c r="N53">
        <f>IF(ISERROR(SEARCH("NF",E53,1)),"NÃO","SIM")</f>
        <v/>
      </c>
      <c r="O53">
        <f>IF($B53=5,"SIM","")</f>
        <v/>
      </c>
      <c r="P53" s="76">
        <f>A53&amp;B53&amp;C53&amp;E53&amp;G53&amp;EDATE(J53,0)</f>
        <v/>
      </c>
      <c r="Q53" s="68">
        <f>IF(A53=0,"",VLOOKUP($A53,RESUMO!$A$8:$B$107,2,FALSE))</f>
        <v/>
      </c>
    </row>
    <row r="54">
      <c r="A54" s="52" t="n">
        <v>44701</v>
      </c>
      <c r="B54" s="68" t="n">
        <v>3</v>
      </c>
      <c r="C54" s="50" t="inlineStr">
        <is>
          <t>13259966000270</t>
        </is>
      </c>
      <c r="D54" s="73" t="inlineStr">
        <is>
          <t xml:space="preserve">RODRIGUES E CYBELLE TINTAS </t>
        </is>
      </c>
      <c r="E54" s="74" t="inlineStr">
        <is>
          <t>NF 2.143</t>
        </is>
      </c>
      <c r="G54" s="75" t="n">
        <v>541.4</v>
      </c>
      <c r="I54" s="75" t="n">
        <v>541.4</v>
      </c>
      <c r="J54" s="54" t="n">
        <v>44711</v>
      </c>
      <c r="K54" s="54" t="inlineStr">
        <is>
          <t>MAT</t>
        </is>
      </c>
      <c r="N54">
        <f>IF(ISERROR(SEARCH("NF",E54,1)),"NÃO","SIM")</f>
        <v/>
      </c>
      <c r="O54">
        <f>IF($B54=5,"SIM","")</f>
        <v/>
      </c>
      <c r="P54" s="76">
        <f>A54&amp;B54&amp;C54&amp;E54&amp;G54&amp;EDATE(J54,0)</f>
        <v/>
      </c>
      <c r="Q54" s="68">
        <f>IF(A54=0,"",VLOOKUP($A54,RESUMO!$A$8:$B$107,2,FALSE))</f>
        <v/>
      </c>
    </row>
    <row r="55">
      <c r="A55" s="52" t="n">
        <v>44701</v>
      </c>
      <c r="B55" s="68" t="n">
        <v>3</v>
      </c>
      <c r="C55" s="50" t="inlineStr">
        <is>
          <t>38727707000177</t>
        </is>
      </c>
      <c r="D55" s="73" t="inlineStr">
        <is>
          <t>SEGURO PASI</t>
        </is>
      </c>
      <c r="E55" s="74" t="inlineStr">
        <is>
          <t>COMPETÊNCIA 05/2022</t>
        </is>
      </c>
      <c r="G55" s="75" t="n">
        <v>83.72</v>
      </c>
      <c r="I55" s="75" t="n">
        <v>83.72</v>
      </c>
      <c r="J55" s="54" t="n">
        <v>44712</v>
      </c>
      <c r="K55" s="54" t="inlineStr">
        <is>
          <t>ADM</t>
        </is>
      </c>
      <c r="N55">
        <f>IF(ISERROR(SEARCH("NF",E55,1)),"NÃO","SIM")</f>
        <v/>
      </c>
      <c r="O55">
        <f>IF($B55=5,"SIM","")</f>
        <v/>
      </c>
      <c r="P55" s="76">
        <f>A55&amp;B55&amp;C55&amp;E55&amp;G55&amp;EDATE(J55,0)</f>
        <v/>
      </c>
      <c r="Q55" s="68">
        <f>IF(A55=0,"",VLOOKUP($A55,RESUMO!$A$8:$B$107,2,FALSE))</f>
        <v/>
      </c>
    </row>
    <row r="56">
      <c r="A56" s="52" t="n">
        <v>44701</v>
      </c>
      <c r="B56" s="68" t="n">
        <v>3</v>
      </c>
      <c r="C56" s="50" t="inlineStr">
        <is>
          <t>42542081000100</t>
        </is>
      </c>
      <c r="D56" s="73" t="inlineStr">
        <is>
          <t>MADEX MADEIRAS E COMPENSADOS LTDA</t>
        </is>
      </c>
      <c r="E56" s="74" t="inlineStr">
        <is>
          <t xml:space="preserve">NF 2.100 - AGURDANDO BOLETO </t>
        </is>
      </c>
      <c r="G56" s="75" t="n">
        <v>7591.75</v>
      </c>
      <c r="I56" s="75" t="n">
        <v>7591.75</v>
      </c>
      <c r="J56" s="54" t="n">
        <v>44712</v>
      </c>
      <c r="K56" s="54" t="inlineStr">
        <is>
          <t>MAT</t>
        </is>
      </c>
      <c r="N56">
        <f>IF(ISERROR(SEARCH("NF",E56,1)),"NÃO","SIM")</f>
        <v/>
      </c>
      <c r="O56">
        <f>IF($B56=5,"SIM","")</f>
        <v/>
      </c>
      <c r="P56" s="76">
        <f>A56&amp;B56&amp;C56&amp;E56&amp;G56&amp;EDATE(J56,0)</f>
        <v/>
      </c>
      <c r="Q56" s="68">
        <f>IF(A56=0,"",VLOOKUP($A56,RESUMO!$A$8:$B$107,2,FALSE))</f>
        <v/>
      </c>
    </row>
    <row r="57">
      <c r="A57" s="52" t="n">
        <v>44701</v>
      </c>
      <c r="B57" s="68" t="n">
        <v>3</v>
      </c>
      <c r="C57" s="50" t="inlineStr">
        <is>
          <t>02697297000111</t>
        </is>
      </c>
      <c r="D57" s="73" t="inlineStr">
        <is>
          <t>UNIVERSO ELÉTRICO LTDA</t>
        </is>
      </c>
      <c r="E57" s="74" t="inlineStr">
        <is>
          <t>NF 163736</t>
        </is>
      </c>
      <c r="G57" s="75" t="n">
        <v>2805.36</v>
      </c>
      <c r="I57" s="75" t="n">
        <v>2805.36</v>
      </c>
      <c r="J57" s="54" t="n">
        <v>44714</v>
      </c>
      <c r="K57" s="54" t="inlineStr">
        <is>
          <t>MAT</t>
        </is>
      </c>
      <c r="N57">
        <f>IF(ISERROR(SEARCH("NF",E57,1)),"NÃO","SIM")</f>
        <v/>
      </c>
      <c r="O57">
        <f>IF($B57=5,"SIM","")</f>
        <v/>
      </c>
      <c r="P57" s="76">
        <f>A57&amp;B57&amp;C57&amp;E57&amp;G57&amp;EDATE(J57,0)</f>
        <v/>
      </c>
      <c r="Q57" s="68">
        <f>IF(A57=0,"",VLOOKUP($A57,RESUMO!$A$8:$B$107,2,FALSE))</f>
        <v/>
      </c>
    </row>
    <row r="58">
      <c r="A58" s="52" t="n">
        <v>44701</v>
      </c>
      <c r="B58" s="68" t="n">
        <v>3</v>
      </c>
      <c r="C58" s="50" t="inlineStr">
        <is>
          <t>02697297000111</t>
        </is>
      </c>
      <c r="D58" s="73" t="inlineStr">
        <is>
          <t>UNIVERSO ELÉTRICO LTDA</t>
        </is>
      </c>
      <c r="E58" s="74" t="inlineStr">
        <is>
          <t xml:space="preserve">NF 163729 </t>
        </is>
      </c>
      <c r="G58" s="75" t="n">
        <v>2344.59</v>
      </c>
      <c r="I58" s="75" t="n">
        <v>2344.59</v>
      </c>
      <c r="J58" s="54" t="n">
        <v>44714</v>
      </c>
      <c r="K58" s="54" t="inlineStr">
        <is>
          <t>MAT</t>
        </is>
      </c>
      <c r="N58">
        <f>IF(ISERROR(SEARCH("NF",E58,1)),"NÃO","SIM")</f>
        <v/>
      </c>
      <c r="O58">
        <f>IF($B58=5,"SIM","")</f>
        <v/>
      </c>
      <c r="P58" s="76">
        <f>A58&amp;B58&amp;C58&amp;E58&amp;G58&amp;EDATE(J58,0)</f>
        <v/>
      </c>
      <c r="Q58" s="68">
        <f>IF(A58=0,"",VLOOKUP($A58,RESUMO!$A$8:$B$107,2,FALSE))</f>
        <v/>
      </c>
    </row>
    <row r="59">
      <c r="A59" s="52" t="n">
        <v>44701</v>
      </c>
      <c r="B59" s="68" t="n">
        <v>3</v>
      </c>
      <c r="C59" s="50" t="inlineStr">
        <is>
          <t>17250275000348</t>
        </is>
      </c>
      <c r="D59" s="73" t="inlineStr">
        <is>
          <t xml:space="preserve">CASA FERREIRA GONÇALVES </t>
        </is>
      </c>
      <c r="E59" s="74" t="inlineStr">
        <is>
          <t>NF 380302</t>
        </is>
      </c>
      <c r="G59" s="75" t="n">
        <v>2350.36</v>
      </c>
      <c r="I59" s="75" t="n">
        <v>2350.36</v>
      </c>
      <c r="J59" s="54" t="n">
        <v>44718</v>
      </c>
      <c r="K59" s="54" t="inlineStr">
        <is>
          <t>MAT</t>
        </is>
      </c>
      <c r="N59">
        <f>IF(ISERROR(SEARCH("NF",E59,1)),"NÃO","SIM")</f>
        <v/>
      </c>
      <c r="O59">
        <f>IF($B59=5,"SIM","")</f>
        <v/>
      </c>
      <c r="P59" s="76">
        <f>A59&amp;B59&amp;C59&amp;E59&amp;G59&amp;EDATE(J59,0)</f>
        <v/>
      </c>
      <c r="Q59" s="68">
        <f>IF(A59=0,"",VLOOKUP($A59,RESUMO!$A$8:$B$107,2,FALSE))</f>
        <v/>
      </c>
    </row>
    <row r="60">
      <c r="A60" s="52" t="n">
        <v>44701</v>
      </c>
      <c r="B60" s="68" t="n">
        <v>4</v>
      </c>
      <c r="C60" s="50" t="inlineStr">
        <is>
          <t>05761924650</t>
        </is>
      </c>
      <c r="D60" s="73" t="inlineStr">
        <is>
          <t>RENATO OLIVEIRA SANTOS</t>
        </is>
      </c>
      <c r="E60" s="74" t="inlineStr">
        <is>
          <t xml:space="preserve">KALUNGA </t>
        </is>
      </c>
      <c r="G60" s="75" t="n">
        <v>61.99</v>
      </c>
      <c r="I60" s="75" t="n">
        <v>61.99</v>
      </c>
      <c r="J60" s="54" t="n">
        <v>44681</v>
      </c>
      <c r="K60" s="54" t="inlineStr">
        <is>
          <t>MO</t>
        </is>
      </c>
      <c r="L60" s="68" t="inlineStr">
        <is>
          <t>PIX: 05761924650</t>
        </is>
      </c>
      <c r="N60">
        <f>IF(ISERROR(SEARCH("NF",E60,1)),"NÃO","SIM")</f>
        <v/>
      </c>
      <c r="O60">
        <f>IF($B60=5,"SIM","")</f>
        <v/>
      </c>
      <c r="P60" s="76">
        <f>A60&amp;B60&amp;C60&amp;E60&amp;G60&amp;EDATE(J60,0)</f>
        <v/>
      </c>
      <c r="Q60" s="68">
        <f>IF(A60=0,"",VLOOKUP($A60,RESUMO!$A$8:$B$107,2,FALSE))</f>
        <v/>
      </c>
    </row>
    <row r="61">
      <c r="A61" s="52" t="n">
        <v>44701</v>
      </c>
      <c r="B61" s="68" t="n">
        <v>5</v>
      </c>
      <c r="C61" s="50" t="inlineStr">
        <is>
          <t>17349481000300</t>
        </is>
      </c>
      <c r="D61" s="73" t="inlineStr">
        <is>
          <t>SAMPRE LTDA</t>
        </is>
      </c>
      <c r="E61" s="74" t="inlineStr">
        <is>
          <t>NF-e 2022/373</t>
        </is>
      </c>
      <c r="G61" s="75" t="n">
        <v>145</v>
      </c>
      <c r="I61" s="75" t="n">
        <v>145</v>
      </c>
      <c r="J61" s="54" t="n">
        <v>44693</v>
      </c>
      <c r="K61" s="54" t="inlineStr">
        <is>
          <t>MO</t>
        </is>
      </c>
      <c r="N61">
        <f>IF(ISERROR(SEARCH("NF",E61,1)),"NÃO","SIM")</f>
        <v/>
      </c>
      <c r="O61">
        <f>IF($B61=5,"SIM","")</f>
        <v/>
      </c>
      <c r="P61" s="76">
        <f>A61&amp;B61&amp;C61&amp;E61&amp;G61&amp;EDATE(J61,0)</f>
        <v/>
      </c>
      <c r="Q61" s="68">
        <f>IF(A61=0,"",VLOOKUP($A61,RESUMO!$A$8:$B$107,2,FALSE))</f>
        <v/>
      </c>
    </row>
    <row r="62">
      <c r="A62" s="52" t="n">
        <v>44717</v>
      </c>
      <c r="B62" s="68" t="n">
        <v>1</v>
      </c>
      <c r="C62" s="50" t="inlineStr">
        <is>
          <t>00505644630</t>
        </is>
      </c>
      <c r="D62" s="73" t="inlineStr">
        <is>
          <t>JOÃO LUIZ PEREIRA</t>
        </is>
      </c>
      <c r="E62" s="74" t="inlineStr">
        <is>
          <t>SALÁRIO</t>
        </is>
      </c>
      <c r="G62" s="75" t="n">
        <v>2217.39</v>
      </c>
      <c r="I62" s="75" t="n">
        <v>2217.39</v>
      </c>
      <c r="J62" s="54" t="n">
        <v>44718</v>
      </c>
      <c r="K62" s="54" t="inlineStr">
        <is>
          <t>MO</t>
        </is>
      </c>
      <c r="L62" s="68" t="inlineStr">
        <is>
          <t>PIX: 00505644630</t>
        </is>
      </c>
      <c r="N62">
        <f>IF(ISERROR(SEARCH("NF",E62,1)),"NÃO","SIM")</f>
        <v/>
      </c>
      <c r="O62">
        <f>IF($B62=5,"SIM","")</f>
        <v/>
      </c>
      <c r="P62" s="76">
        <f>A62&amp;B62&amp;C62&amp;E62&amp;G62&amp;EDATE(J62,0)</f>
        <v/>
      </c>
      <c r="Q62" s="68">
        <f>IF(A62=0,"",VLOOKUP($A62,RESUMO!$A$8:$B$107,2,FALSE))</f>
        <v/>
      </c>
    </row>
    <row r="63">
      <c r="A63" s="52" t="n">
        <v>44717</v>
      </c>
      <c r="B63" s="68" t="n">
        <v>1</v>
      </c>
      <c r="C63" s="50" t="inlineStr">
        <is>
          <t>14844723650</t>
        </is>
      </c>
      <c r="D63" s="73" t="inlineStr">
        <is>
          <t>TAISSON HENRIQUE FERREIRA DOS SANTOS</t>
        </is>
      </c>
      <c r="E63" s="74" t="inlineStr">
        <is>
          <t>SALÁRIO</t>
        </is>
      </c>
      <c r="G63" s="75" t="n">
        <v>752.58</v>
      </c>
      <c r="I63" s="75" t="n">
        <v>752.58</v>
      </c>
      <c r="J63" s="54" t="n">
        <v>44718</v>
      </c>
      <c r="K63" s="54" t="inlineStr">
        <is>
          <t>MO</t>
        </is>
      </c>
      <c r="L63" s="68" t="inlineStr">
        <is>
          <t>NUBANK    0001  291500879 - CPF: 14.844.723.6-50</t>
        </is>
      </c>
      <c r="N63">
        <f>IF(ISERROR(SEARCH("NF",E63,1)),"NÃO","SIM")</f>
        <v/>
      </c>
      <c r="O63">
        <f>IF($B63=5,"SIM","")</f>
        <v/>
      </c>
      <c r="P63" s="76">
        <f>A63&amp;B63&amp;C63&amp;E63&amp;G63&amp;EDATE(J63,0)</f>
        <v/>
      </c>
      <c r="Q63" s="68">
        <f>IF(A63=0,"",VLOOKUP($A63,RESUMO!$A$8:$B$107,2,FALSE))</f>
        <v/>
      </c>
    </row>
    <row r="64">
      <c r="A64" s="52" t="n">
        <v>44717</v>
      </c>
      <c r="B64" s="68" t="n">
        <v>1</v>
      </c>
      <c r="C64" s="50" t="inlineStr">
        <is>
          <t>19958312808</t>
        </is>
      </c>
      <c r="D64" s="73" t="inlineStr">
        <is>
          <t>ROBSON PEREIRA BRITO</t>
        </is>
      </c>
      <c r="E64" s="74" t="inlineStr">
        <is>
          <t>SALÁRIO</t>
        </is>
      </c>
      <c r="G64" s="75" t="n">
        <v>1249.56</v>
      </c>
      <c r="I64" s="75" t="n">
        <v>1249.56</v>
      </c>
      <c r="J64" s="54" t="n">
        <v>44718</v>
      </c>
      <c r="K64" s="54" t="inlineStr">
        <is>
          <t>MO</t>
        </is>
      </c>
      <c r="L64" s="68" t="inlineStr">
        <is>
          <t>CEF  013  0892  8593814075 - CPF: 19.958.312.8-08</t>
        </is>
      </c>
      <c r="N64">
        <f>IF(ISERROR(SEARCH("NF",E64,1)),"NÃO","SIM")</f>
        <v/>
      </c>
      <c r="O64">
        <f>IF($B64=5,"SIM","")</f>
        <v/>
      </c>
      <c r="P64" s="76">
        <f>A64&amp;B64&amp;C64&amp;E64&amp;G64&amp;EDATE(J64,0)</f>
        <v/>
      </c>
      <c r="Q64" s="68">
        <f>IF(A64=0,"",VLOOKUP($A64,RESUMO!$A$8:$B$107,2,FALSE))</f>
        <v/>
      </c>
    </row>
    <row r="65">
      <c r="A65" s="52" t="n">
        <v>44717</v>
      </c>
      <c r="B65" s="68" t="n">
        <v>1</v>
      </c>
      <c r="C65" s="50" t="inlineStr">
        <is>
          <t>66561442504</t>
        </is>
      </c>
      <c r="D65" s="73" t="inlineStr">
        <is>
          <t>GERALDO RODRIGUES SANTOS</t>
        </is>
      </c>
      <c r="E65" s="74" t="inlineStr">
        <is>
          <t>SALÁRIO</t>
        </is>
      </c>
      <c r="G65" s="75" t="n">
        <v>1249.56</v>
      </c>
      <c r="I65" s="75" t="n">
        <v>1249.56</v>
      </c>
      <c r="J65" s="54" t="n">
        <v>44718</v>
      </c>
      <c r="K65" s="54" t="inlineStr">
        <is>
          <t>MO</t>
        </is>
      </c>
      <c r="L65" s="68" t="inlineStr">
        <is>
          <t>CEF  013  3814  195702 - CPF: 66.561.442.5-04</t>
        </is>
      </c>
      <c r="N65">
        <f>IF(ISERROR(SEARCH("NF",E65,1)),"NÃO","SIM")</f>
        <v/>
      </c>
      <c r="O65">
        <f>IF($B65=5,"SIM","")</f>
        <v/>
      </c>
      <c r="P65" s="76">
        <f>A65&amp;B65&amp;C65&amp;E65&amp;G65&amp;EDATE(J65,0)</f>
        <v/>
      </c>
      <c r="Q65" s="68">
        <f>IF(A65=0,"",VLOOKUP($A65,RESUMO!$A$8:$B$107,2,FALSE))</f>
        <v/>
      </c>
    </row>
    <row r="66">
      <c r="A66" s="52" t="n">
        <v>44717</v>
      </c>
      <c r="B66" s="68" t="n">
        <v>1</v>
      </c>
      <c r="C66" s="50" t="inlineStr">
        <is>
          <t>11591941652</t>
        </is>
      </c>
      <c r="D66" s="73" t="inlineStr">
        <is>
          <t>ANDERSON CUSTODIO DE SOUZA</t>
        </is>
      </c>
      <c r="E66" s="74" t="inlineStr">
        <is>
          <t>SALÁRIO</t>
        </is>
      </c>
      <c r="G66" s="75" t="n">
        <v>154.03</v>
      </c>
      <c r="I66" s="75" t="n">
        <v>154.03</v>
      </c>
      <c r="J66" s="54" t="n">
        <v>44718</v>
      </c>
      <c r="K66" s="54" t="inlineStr">
        <is>
          <t>MO</t>
        </is>
      </c>
      <c r="L66" s="68" t="inlineStr">
        <is>
          <t>PIX: 31989816299</t>
        </is>
      </c>
      <c r="N66">
        <f>IF(ISERROR(SEARCH("NF",E66,1)),"NÃO","SIM")</f>
        <v/>
      </c>
      <c r="O66">
        <f>IF($B66=5,"SIM","")</f>
        <v/>
      </c>
      <c r="P66" s="76">
        <f>A66&amp;B66&amp;C66&amp;E66&amp;G66&amp;EDATE(J66,0)</f>
        <v/>
      </c>
      <c r="Q66" s="68">
        <f>IF(A66=0,"",VLOOKUP($A66,RESUMO!$A$8:$B$107,2,FALSE))</f>
        <v/>
      </c>
    </row>
    <row r="67">
      <c r="A67" s="52" t="n">
        <v>44717</v>
      </c>
      <c r="B67" s="68" t="n">
        <v>1</v>
      </c>
      <c r="C67" s="50" t="inlineStr">
        <is>
          <t>00505644630</t>
        </is>
      </c>
      <c r="D67" s="73" t="inlineStr">
        <is>
          <t>JOÃO LUIZ PEREIRA</t>
        </is>
      </c>
      <c r="E67" s="74" t="inlineStr">
        <is>
          <t>TRANSPORTE</t>
        </is>
      </c>
      <c r="G67" s="75" t="n">
        <v>34.8</v>
      </c>
      <c r="H67" s="63" t="n">
        <v>21</v>
      </c>
      <c r="I67" s="75" t="n">
        <v>730.8</v>
      </c>
      <c r="J67" s="54" t="n">
        <v>44718</v>
      </c>
      <c r="K67" s="54" t="inlineStr">
        <is>
          <t>MO</t>
        </is>
      </c>
      <c r="L67" s="68" t="inlineStr">
        <is>
          <t>PIX: 00505644630</t>
        </is>
      </c>
      <c r="N67">
        <f>IF(ISERROR(SEARCH("NF",E67,1)),"NÃO","SIM")</f>
        <v/>
      </c>
      <c r="O67">
        <f>IF($B67=5,"SIM","")</f>
        <v/>
      </c>
      <c r="P67" s="76">
        <f>A67&amp;B67&amp;C67&amp;E67&amp;G67&amp;EDATE(J67,0)</f>
        <v/>
      </c>
      <c r="Q67" s="68">
        <f>IF(A67=0,"",VLOOKUP($A67,RESUMO!$A$8:$B$107,2,FALSE))</f>
        <v/>
      </c>
    </row>
    <row r="68">
      <c r="A68" s="52" t="n">
        <v>44717</v>
      </c>
      <c r="B68" s="68" t="n">
        <v>1</v>
      </c>
      <c r="C68" s="50" t="inlineStr">
        <is>
          <t>14844723650</t>
        </is>
      </c>
      <c r="D68" s="73" t="inlineStr">
        <is>
          <t>TAISSON HENRIQUE FERREIRA DOS SANTOS</t>
        </is>
      </c>
      <c r="E68" s="74" t="inlineStr">
        <is>
          <t>TRANSPORTE</t>
        </is>
      </c>
      <c r="G68" s="75" t="n">
        <v>34.8</v>
      </c>
      <c r="H68" s="63" t="n">
        <v>21</v>
      </c>
      <c r="I68" s="75" t="n">
        <v>730.8</v>
      </c>
      <c r="J68" s="54" t="n">
        <v>44718</v>
      </c>
      <c r="K68" s="54" t="inlineStr">
        <is>
          <t>MO</t>
        </is>
      </c>
      <c r="L68" s="68" t="inlineStr">
        <is>
          <t>NUBANK    0001  291500879 - CPF: 14.844.723.6-50</t>
        </is>
      </c>
      <c r="N68">
        <f>IF(ISERROR(SEARCH("NF",E68,1)),"NÃO","SIM")</f>
        <v/>
      </c>
      <c r="O68">
        <f>IF($B68=5,"SIM","")</f>
        <v/>
      </c>
      <c r="P68" s="76">
        <f>A68&amp;B68&amp;C68&amp;E68&amp;G68&amp;EDATE(J68,0)</f>
        <v/>
      </c>
      <c r="Q68" s="68">
        <f>IF(A68=0,"",VLOOKUP($A68,RESUMO!$A$8:$B$107,2,FALSE))</f>
        <v/>
      </c>
    </row>
    <row r="69">
      <c r="A69" s="52" t="n">
        <v>44717</v>
      </c>
      <c r="B69" s="68" t="n">
        <v>1</v>
      </c>
      <c r="C69" s="50" t="inlineStr">
        <is>
          <t>19958312808</t>
        </is>
      </c>
      <c r="D69" s="73" t="inlineStr">
        <is>
          <t>ROBSON PEREIRA BRITO</t>
        </is>
      </c>
      <c r="E69" s="74" t="inlineStr">
        <is>
          <t>TRANSPORTE</t>
        </is>
      </c>
      <c r="G69" s="75" t="n">
        <v>34.8</v>
      </c>
      <c r="H69" s="63" t="n">
        <v>21</v>
      </c>
      <c r="I69" s="75" t="n">
        <v>730.8</v>
      </c>
      <c r="J69" s="54" t="n">
        <v>44718</v>
      </c>
      <c r="K69" s="54" t="inlineStr">
        <is>
          <t>MO</t>
        </is>
      </c>
      <c r="L69" s="68" t="inlineStr">
        <is>
          <t>CEF  013  0892  8593814075 - CPF: 19.958.312.8-08</t>
        </is>
      </c>
      <c r="N69">
        <f>IF(ISERROR(SEARCH("NF",E69,1)),"NÃO","SIM")</f>
        <v/>
      </c>
      <c r="O69">
        <f>IF($B69=5,"SIM","")</f>
        <v/>
      </c>
      <c r="P69" s="76">
        <f>A69&amp;B69&amp;C69&amp;E69&amp;G69&amp;EDATE(J69,0)</f>
        <v/>
      </c>
      <c r="Q69" s="68">
        <f>IF(A69=0,"",VLOOKUP($A69,RESUMO!$A$8:$B$107,2,FALSE))</f>
        <v/>
      </c>
    </row>
    <row r="70">
      <c r="A70" s="52" t="n">
        <v>44717</v>
      </c>
      <c r="B70" s="68" t="n">
        <v>1</v>
      </c>
      <c r="C70" s="50" t="inlineStr">
        <is>
          <t>66561442504</t>
        </is>
      </c>
      <c r="D70" s="73" t="inlineStr">
        <is>
          <t>GERALDO RODRIGUES SANTOS</t>
        </is>
      </c>
      <c r="E70" s="74" t="inlineStr">
        <is>
          <t>TRANSPORTE</t>
        </is>
      </c>
      <c r="G70" s="75" t="n">
        <v>34.8</v>
      </c>
      <c r="H70" s="63" t="n">
        <v>21</v>
      </c>
      <c r="I70" s="75" t="n">
        <v>730.8</v>
      </c>
      <c r="J70" s="54" t="n">
        <v>44718</v>
      </c>
      <c r="K70" s="54" t="inlineStr">
        <is>
          <t>MO</t>
        </is>
      </c>
      <c r="L70" s="68" t="inlineStr">
        <is>
          <t>CEF  013  3814  195702 - CPF: 66.561.442.5-04</t>
        </is>
      </c>
      <c r="N70">
        <f>IF(ISERROR(SEARCH("NF",E70,1)),"NÃO","SIM")</f>
        <v/>
      </c>
      <c r="O70">
        <f>IF($B70=5,"SIM","")</f>
        <v/>
      </c>
      <c r="P70" s="76">
        <f>A70&amp;B70&amp;C70&amp;E70&amp;G70&amp;EDATE(J70,0)</f>
        <v/>
      </c>
      <c r="Q70" s="68">
        <f>IF(A70=0,"",VLOOKUP($A70,RESUMO!$A$8:$B$107,2,FALSE))</f>
        <v/>
      </c>
    </row>
    <row r="71">
      <c r="A71" s="52" t="n">
        <v>44717</v>
      </c>
      <c r="B71" s="68" t="n">
        <v>1</v>
      </c>
      <c r="C71" s="50" t="inlineStr">
        <is>
          <t>11591941652</t>
        </is>
      </c>
      <c r="D71" s="73" t="inlineStr">
        <is>
          <t>ANDERSON CUSTODIO DE SOUZA</t>
        </is>
      </c>
      <c r="E71" s="74" t="inlineStr">
        <is>
          <t>TRANSPORTE</t>
        </is>
      </c>
      <c r="G71" s="75" t="n">
        <v>34.8</v>
      </c>
      <c r="H71" s="63" t="n">
        <v>21</v>
      </c>
      <c r="I71" s="75" t="n">
        <v>730.8</v>
      </c>
      <c r="J71" s="54" t="n">
        <v>44718</v>
      </c>
      <c r="K71" s="54" t="inlineStr">
        <is>
          <t>MO</t>
        </is>
      </c>
      <c r="L71" s="68" t="inlineStr">
        <is>
          <t>PIX: 31989816299</t>
        </is>
      </c>
      <c r="N71">
        <f>IF(ISERROR(SEARCH("NF",E71,1)),"NÃO","SIM")</f>
        <v/>
      </c>
      <c r="O71">
        <f>IF($B71=5,"SIM","")</f>
        <v/>
      </c>
      <c r="P71" s="76">
        <f>A71&amp;B71&amp;C71&amp;E71&amp;G71&amp;EDATE(J71,0)</f>
        <v/>
      </c>
      <c r="Q71" s="68">
        <f>IF(A71=0,"",VLOOKUP($A71,RESUMO!$A$8:$B$107,2,FALSE))</f>
        <v/>
      </c>
    </row>
    <row r="72">
      <c r="A72" s="52" t="n">
        <v>44717</v>
      </c>
      <c r="B72" s="68" t="n">
        <v>1</v>
      </c>
      <c r="C72" s="50" t="inlineStr">
        <is>
          <t>00505644630</t>
        </is>
      </c>
      <c r="D72" s="73" t="inlineStr">
        <is>
          <t>JOÃO LUIZ PEREIRA</t>
        </is>
      </c>
      <c r="E72" s="74" t="inlineStr">
        <is>
          <t>CAFÉ</t>
        </is>
      </c>
      <c r="G72" s="75" t="n">
        <v>4</v>
      </c>
      <c r="H72" s="63" t="n">
        <v>21</v>
      </c>
      <c r="I72" s="75" t="n">
        <v>84</v>
      </c>
      <c r="J72" s="54" t="n">
        <v>44718</v>
      </c>
      <c r="K72" s="54" t="inlineStr">
        <is>
          <t>MO</t>
        </is>
      </c>
      <c r="L72" s="68" t="inlineStr">
        <is>
          <t>PIX: 00505644630</t>
        </is>
      </c>
      <c r="N72">
        <f>IF(ISERROR(SEARCH("NF",E72,1)),"NÃO","SIM")</f>
        <v/>
      </c>
      <c r="O72">
        <f>IF($B72=5,"SIM","")</f>
        <v/>
      </c>
      <c r="P72" s="76">
        <f>A72&amp;B72&amp;C72&amp;E72&amp;G72&amp;EDATE(J72,0)</f>
        <v/>
      </c>
      <c r="Q72" s="68">
        <f>IF(A72=0,"",VLOOKUP($A72,RESUMO!$A$8:$B$107,2,FALSE))</f>
        <v/>
      </c>
    </row>
    <row r="73">
      <c r="A73" s="52" t="n">
        <v>44717</v>
      </c>
      <c r="B73" s="68" t="n">
        <v>1</v>
      </c>
      <c r="C73" s="50" t="inlineStr">
        <is>
          <t>14844723650</t>
        </is>
      </c>
      <c r="D73" s="73" t="inlineStr">
        <is>
          <t>TAISSON HENRIQUE FERREIRA DOS SANTOS</t>
        </is>
      </c>
      <c r="E73" s="74" t="inlineStr">
        <is>
          <t>CAFÉ</t>
        </is>
      </c>
      <c r="G73" s="75" t="n">
        <v>4</v>
      </c>
      <c r="H73" s="63" t="n">
        <v>21</v>
      </c>
      <c r="I73" s="75" t="n">
        <v>84</v>
      </c>
      <c r="J73" s="54" t="n">
        <v>44718</v>
      </c>
      <c r="K73" s="54" t="inlineStr">
        <is>
          <t>MO</t>
        </is>
      </c>
      <c r="L73" s="68" t="inlineStr">
        <is>
          <t>NUBANK    0001  291500879 - CPF: 14.844.723.6-50</t>
        </is>
      </c>
      <c r="N73">
        <f>IF(ISERROR(SEARCH("NF",E73,1)),"NÃO","SIM")</f>
        <v/>
      </c>
      <c r="O73">
        <f>IF($B73=5,"SIM","")</f>
        <v/>
      </c>
      <c r="P73" s="76">
        <f>A73&amp;B73&amp;C73&amp;E73&amp;G73&amp;EDATE(J73,0)</f>
        <v/>
      </c>
      <c r="Q73" s="68">
        <f>IF(A73=0,"",VLOOKUP($A73,RESUMO!$A$8:$B$107,2,FALSE))</f>
        <v/>
      </c>
    </row>
    <row r="74">
      <c r="A74" s="52" t="n">
        <v>44717</v>
      </c>
      <c r="B74" s="68" t="n">
        <v>1</v>
      </c>
      <c r="C74" s="50" t="inlineStr">
        <is>
          <t>19958312808</t>
        </is>
      </c>
      <c r="D74" s="73" t="inlineStr">
        <is>
          <t>ROBSON PEREIRA BRITO</t>
        </is>
      </c>
      <c r="E74" s="74" t="inlineStr">
        <is>
          <t>CAFÉ</t>
        </is>
      </c>
      <c r="G74" s="75" t="n">
        <v>4</v>
      </c>
      <c r="H74" s="63" t="n">
        <v>21</v>
      </c>
      <c r="I74" s="75" t="n">
        <v>84</v>
      </c>
      <c r="J74" s="54" t="n">
        <v>44718</v>
      </c>
      <c r="K74" s="54" t="inlineStr">
        <is>
          <t>MO</t>
        </is>
      </c>
      <c r="L74" s="68" t="inlineStr">
        <is>
          <t>CEF  013  0892  8593814075 - CPF: 19.958.312.8-08</t>
        </is>
      </c>
      <c r="N74">
        <f>IF(ISERROR(SEARCH("NF",E74,1)),"NÃO","SIM")</f>
        <v/>
      </c>
      <c r="O74">
        <f>IF($B74=5,"SIM","")</f>
        <v/>
      </c>
      <c r="P74" s="76">
        <f>A74&amp;B74&amp;C74&amp;E74&amp;G74&amp;EDATE(J74,0)</f>
        <v/>
      </c>
      <c r="Q74" s="68">
        <f>IF(A74=0,"",VLOOKUP($A74,RESUMO!$A$8:$B$107,2,FALSE))</f>
        <v/>
      </c>
    </row>
    <row r="75">
      <c r="A75" s="52" t="n">
        <v>44717</v>
      </c>
      <c r="B75" s="68" t="n">
        <v>1</v>
      </c>
      <c r="C75" s="50" t="inlineStr">
        <is>
          <t>66561442504</t>
        </is>
      </c>
      <c r="D75" s="73" t="inlineStr">
        <is>
          <t>GERALDO RODRIGUES SANTOS</t>
        </is>
      </c>
      <c r="E75" s="74" t="inlineStr">
        <is>
          <t>CAFÉ</t>
        </is>
      </c>
      <c r="G75" s="75" t="n">
        <v>4</v>
      </c>
      <c r="H75" s="63" t="n">
        <v>21</v>
      </c>
      <c r="I75" s="75" t="n">
        <v>84</v>
      </c>
      <c r="J75" s="54" t="n">
        <v>44718</v>
      </c>
      <c r="K75" s="54" t="inlineStr">
        <is>
          <t>MO</t>
        </is>
      </c>
      <c r="L75" s="68" t="inlineStr">
        <is>
          <t>CEF  013  3814  195702 - CPF: 66.561.442.5-04</t>
        </is>
      </c>
      <c r="N75">
        <f>IF(ISERROR(SEARCH("NF",E75,1)),"NÃO","SIM")</f>
        <v/>
      </c>
      <c r="O75">
        <f>IF($B75=5,"SIM","")</f>
        <v/>
      </c>
      <c r="P75" s="76">
        <f>A75&amp;B75&amp;C75&amp;E75&amp;G75&amp;EDATE(J75,0)</f>
        <v/>
      </c>
      <c r="Q75" s="68">
        <f>IF(A75=0,"",VLOOKUP($A75,RESUMO!$A$8:$B$107,2,FALSE))</f>
        <v/>
      </c>
    </row>
    <row r="76">
      <c r="A76" s="52" t="n">
        <v>44717</v>
      </c>
      <c r="B76" s="68" t="n">
        <v>1</v>
      </c>
      <c r="C76" s="50" t="inlineStr">
        <is>
          <t>11591941652</t>
        </is>
      </c>
      <c r="D76" s="73" t="inlineStr">
        <is>
          <t>ANDERSON CUSTODIO DE SOUZA</t>
        </is>
      </c>
      <c r="E76" s="74" t="inlineStr">
        <is>
          <t>CAFÉ</t>
        </is>
      </c>
      <c r="G76" s="75" t="n">
        <v>4</v>
      </c>
      <c r="H76" s="63" t="n">
        <v>21</v>
      </c>
      <c r="I76" s="75" t="n">
        <v>84</v>
      </c>
      <c r="J76" s="54" t="n">
        <v>44718</v>
      </c>
      <c r="K76" s="54" t="inlineStr">
        <is>
          <t>MO</t>
        </is>
      </c>
      <c r="L76" s="68" t="inlineStr">
        <is>
          <t>PIX: 31989816299</t>
        </is>
      </c>
      <c r="N76">
        <f>IF(ISERROR(SEARCH("NF",E76,1)),"NÃO","SIM")</f>
        <v/>
      </c>
      <c r="O76">
        <f>IF($B76=5,"SIM","")</f>
        <v/>
      </c>
      <c r="P76" s="76">
        <f>A76&amp;B76&amp;C76&amp;E76&amp;G76&amp;EDATE(J76,0)</f>
        <v/>
      </c>
      <c r="Q76" s="68">
        <f>IF(A76=0,"",VLOOKUP($A76,RESUMO!$A$8:$B$107,2,FALSE))</f>
        <v/>
      </c>
    </row>
    <row r="77">
      <c r="A77" s="52" t="n">
        <v>44717</v>
      </c>
      <c r="B77" s="68" t="n">
        <v>2</v>
      </c>
      <c r="C77" s="50" t="inlineStr">
        <is>
          <t>27648990687</t>
        </is>
      </c>
      <c r="D77" s="73" t="inlineStr">
        <is>
          <t>ROGÉRIO VASCONCELOS SANTOS</t>
        </is>
      </c>
      <c r="E77" s="74" t="inlineStr">
        <is>
          <t>MHS SEGURANÇA E MEDICINA DO TRABALHO</t>
        </is>
      </c>
      <c r="G77" s="75" t="n">
        <v>195</v>
      </c>
      <c r="I77" s="75" t="n">
        <v>195</v>
      </c>
      <c r="J77" s="54" t="n">
        <v>44718</v>
      </c>
      <c r="K77" s="54" t="inlineStr">
        <is>
          <t>ADM</t>
        </is>
      </c>
      <c r="L77" s="68" t="inlineStr">
        <is>
          <t>PIX: 31995901635</t>
        </is>
      </c>
      <c r="M77" s="50" t="inlineStr">
        <is>
          <t>MENSALIDADE 06/2022</t>
        </is>
      </c>
      <c r="N77">
        <f>IF(ISERROR(SEARCH("NF",E77,1)),"NÃO","SIM")</f>
        <v/>
      </c>
      <c r="O77">
        <f>IF($B77=5,"SIM","")</f>
        <v/>
      </c>
      <c r="P77" s="76">
        <f>A77&amp;B77&amp;C77&amp;E77&amp;G77&amp;EDATE(J77,0)</f>
        <v/>
      </c>
      <c r="Q77" s="68">
        <f>IF(A77=0,"",VLOOKUP($A77,RESUMO!$A$8:$B$107,2,FALSE))</f>
        <v/>
      </c>
    </row>
    <row r="78">
      <c r="A78" s="52" t="n">
        <v>44717</v>
      </c>
      <c r="B78" s="68" t="n">
        <v>2</v>
      </c>
      <c r="C78" s="50" t="inlineStr">
        <is>
          <t>27648990687</t>
        </is>
      </c>
      <c r="D78" s="73" t="inlineStr">
        <is>
          <t>ROGÉRIO VASCONCELOS SANTOS</t>
        </is>
      </c>
      <c r="E78" s="74" t="inlineStr">
        <is>
          <t>MOTOBOY OBRA - 05/2022</t>
        </is>
      </c>
      <c r="G78" s="75" t="n">
        <v>96</v>
      </c>
      <c r="I78" s="75" t="n">
        <v>96</v>
      </c>
      <c r="J78" s="54" t="n">
        <v>44718</v>
      </c>
      <c r="K78" s="54" t="inlineStr">
        <is>
          <t>ADM</t>
        </is>
      </c>
      <c r="L78" s="68" t="inlineStr">
        <is>
          <t>PIX: 31995901635</t>
        </is>
      </c>
      <c r="N78">
        <f>IF(ISERROR(SEARCH("NF",E78,1)),"NÃO","SIM")</f>
        <v/>
      </c>
      <c r="O78">
        <f>IF($B78=5,"SIM","")</f>
        <v/>
      </c>
      <c r="P78" s="76">
        <f>A78&amp;B78&amp;C78&amp;E78&amp;G78&amp;EDATE(J78,0)</f>
        <v/>
      </c>
      <c r="Q78" s="68">
        <f>IF(A78=0,"",VLOOKUP($A78,RESUMO!$A$8:$B$107,2,FALSE))</f>
        <v/>
      </c>
    </row>
    <row r="79">
      <c r="A79" s="52" t="n">
        <v>44717</v>
      </c>
      <c r="B79" s="68" t="n">
        <v>2</v>
      </c>
      <c r="C79" s="50" t="inlineStr">
        <is>
          <t>15746193000100</t>
        </is>
      </c>
      <c r="D79" s="73" t="inlineStr">
        <is>
          <t xml:space="preserve">TRILHA DE MINAS </t>
        </is>
      </c>
      <c r="E79" s="74" t="inlineStr">
        <is>
          <t>TERRAPLANAGEM</t>
        </is>
      </c>
      <c r="G79" s="75" t="n">
        <v>2395</v>
      </c>
      <c r="I79" s="75" t="n">
        <v>2395</v>
      </c>
      <c r="J79" s="54" t="n">
        <v>44718</v>
      </c>
      <c r="K79" s="54" t="inlineStr">
        <is>
          <t>SERV</t>
        </is>
      </c>
      <c r="L79" s="68" t="inlineStr">
        <is>
          <t>PIX: 31992172003</t>
        </is>
      </c>
      <c r="N79">
        <f>IF(ISERROR(SEARCH("NF",E79,1)),"NÃO","SIM")</f>
        <v/>
      </c>
      <c r="O79">
        <f>IF($B79=5,"SIM","")</f>
        <v/>
      </c>
      <c r="P79" s="76">
        <f>A79&amp;B79&amp;C79&amp;E79&amp;G79&amp;EDATE(J79,0)</f>
        <v/>
      </c>
      <c r="Q79" s="68">
        <f>IF(A79=0,"",VLOOKUP($A79,RESUMO!$A$8:$B$107,2,FALSE))</f>
        <v/>
      </c>
    </row>
    <row r="80">
      <c r="A80" s="52" t="n">
        <v>44717</v>
      </c>
      <c r="B80" s="68" t="n">
        <v>2</v>
      </c>
      <c r="C80" s="50" t="inlineStr">
        <is>
          <t>07338518602</t>
        </is>
      </c>
      <c r="D80" s="73" t="inlineStr">
        <is>
          <t>ALISSON FRANCISCO LEITE</t>
        </is>
      </c>
      <c r="E80" s="74" t="inlineStr">
        <is>
          <t>ELETRICISTA</t>
        </is>
      </c>
      <c r="G80" s="75" t="n">
        <v>600</v>
      </c>
      <c r="I80" s="75" t="n">
        <v>600</v>
      </c>
      <c r="J80" s="54" t="n">
        <v>44718</v>
      </c>
      <c r="K80" s="54" t="inlineStr">
        <is>
          <t>SERV</t>
        </is>
      </c>
      <c r="L80" s="68" t="inlineStr">
        <is>
          <t>PIX: 07338518602</t>
        </is>
      </c>
      <c r="N80">
        <f>IF(ISERROR(SEARCH("NF",E80,1)),"NÃO","SIM")</f>
        <v/>
      </c>
      <c r="O80">
        <f>IF($B80=5,"SIM","")</f>
        <v/>
      </c>
      <c r="P80" s="76">
        <f>A80&amp;B80&amp;C80&amp;E80&amp;G80&amp;EDATE(J80,0)</f>
        <v/>
      </c>
      <c r="Q80" s="68">
        <f>IF(A80=0,"",VLOOKUP($A80,RESUMO!$A$8:$B$107,2,FALSE))</f>
        <v/>
      </c>
    </row>
    <row r="81">
      <c r="A81" s="52" t="n">
        <v>44717</v>
      </c>
      <c r="B81" s="68" t="n">
        <v>2</v>
      </c>
      <c r="C81" s="50" t="inlineStr">
        <is>
          <t>15746193000100</t>
        </is>
      </c>
      <c r="D81" s="73" t="inlineStr">
        <is>
          <t xml:space="preserve">TRILHA DE MINAS </t>
        </is>
      </c>
      <c r="E81" s="74" t="inlineStr">
        <is>
          <t>NFS - e 167</t>
        </is>
      </c>
      <c r="G81" s="75" t="n">
        <v>362.5</v>
      </c>
      <c r="I81" s="75" t="n">
        <v>362.5</v>
      </c>
      <c r="J81" s="54" t="n">
        <v>44718</v>
      </c>
      <c r="K81" s="54" t="inlineStr">
        <is>
          <t>SERV</t>
        </is>
      </c>
      <c r="L81" s="68" t="inlineStr">
        <is>
          <t>PIX: 31992172003</t>
        </is>
      </c>
      <c r="N81">
        <f>IF(ISERROR(SEARCH("NF",E81,1)),"NÃO","SIM")</f>
        <v/>
      </c>
      <c r="O81">
        <f>IF($B81=5,"SIM","")</f>
        <v/>
      </c>
      <c r="P81" s="76">
        <f>A81&amp;B81&amp;C81&amp;E81&amp;G81&amp;EDATE(J81,0)</f>
        <v/>
      </c>
      <c r="Q81" s="68">
        <f>IF(A81=0,"",VLOOKUP($A81,RESUMO!$A$8:$B$107,2,FALSE))</f>
        <v/>
      </c>
    </row>
    <row r="82">
      <c r="A82" s="52" t="n">
        <v>44717</v>
      </c>
      <c r="B82" s="68" t="n">
        <v>2</v>
      </c>
      <c r="C82" s="50" t="inlineStr">
        <is>
          <t>07834753000141</t>
        </is>
      </c>
      <c r="D82" s="73" t="inlineStr">
        <is>
          <t>ANCORA PAPELARIA</t>
        </is>
      </c>
      <c r="E82" s="74" t="inlineStr">
        <is>
          <t>NFS - e 2022/407</t>
        </is>
      </c>
      <c r="G82" s="75" t="n">
        <v>68.40000000000001</v>
      </c>
      <c r="I82" s="75" t="n">
        <v>68.40000000000001</v>
      </c>
      <c r="J82" s="54" t="n">
        <v>44718</v>
      </c>
      <c r="K82" s="54" t="inlineStr">
        <is>
          <t>ADM</t>
        </is>
      </c>
      <c r="L82" s="68" t="inlineStr">
        <is>
          <t>PIX: ancorapapelaria@gmail.com</t>
        </is>
      </c>
      <c r="N82">
        <f>IF(ISERROR(SEARCH("NF",E82,1)),"NÃO","SIM")</f>
        <v/>
      </c>
      <c r="O82">
        <f>IF($B82=5,"SIM","")</f>
        <v/>
      </c>
      <c r="P82" s="76">
        <f>A82&amp;B82&amp;C82&amp;E82&amp;G82&amp;EDATE(J82,0)</f>
        <v/>
      </c>
      <c r="Q82" s="68">
        <f>IF(A82=0,"",VLOOKUP($A82,RESUMO!$A$8:$B$107,2,FALSE))</f>
        <v/>
      </c>
    </row>
    <row r="83">
      <c r="A83" s="52" t="n">
        <v>44717</v>
      </c>
      <c r="B83" s="68" t="n">
        <v>2</v>
      </c>
      <c r="C83" s="50" t="inlineStr">
        <is>
          <t>05761924650</t>
        </is>
      </c>
      <c r="D83" s="73" t="inlineStr">
        <is>
          <t>RENATO OLIVEIRA SANTOS</t>
        </is>
      </c>
      <c r="E83" s="74" t="inlineStr">
        <is>
          <t>FOLHA DP- 05/2022</t>
        </is>
      </c>
      <c r="G83" s="75" t="n">
        <v>727.2</v>
      </c>
      <c r="I83" s="75" t="n">
        <v>727.2</v>
      </c>
      <c r="J83" s="54" t="n">
        <v>44718</v>
      </c>
      <c r="K83" s="54" t="inlineStr">
        <is>
          <t>MO</t>
        </is>
      </c>
      <c r="L83" s="68" t="inlineStr">
        <is>
          <t>PIX: 05761924650</t>
        </is>
      </c>
      <c r="N83">
        <f>IF(ISERROR(SEARCH("NF",E83,1)),"NÃO","SIM")</f>
        <v/>
      </c>
      <c r="O83">
        <f>IF($B83=5,"SIM","")</f>
        <v/>
      </c>
      <c r="P83" s="76">
        <f>A83&amp;B83&amp;C83&amp;E83&amp;G83&amp;EDATE(J83,0)</f>
        <v/>
      </c>
      <c r="Q83" s="68">
        <f>IF(A83=0,"",VLOOKUP($A83,RESUMO!$A$8:$B$107,2,FALSE))</f>
        <v/>
      </c>
    </row>
    <row r="84">
      <c r="A84" s="52" t="n">
        <v>44717</v>
      </c>
      <c r="B84" s="68" t="n">
        <v>3</v>
      </c>
      <c r="C84" s="50" t="inlineStr">
        <is>
          <t>00065389000153</t>
        </is>
      </c>
      <c r="D84" s="73" t="inlineStr">
        <is>
          <t>ÁGUA E LUZ - COLOMBINI MATERIAIS DE CONSTRUCAO</t>
        </is>
      </c>
      <c r="E84" s="74" t="inlineStr">
        <is>
          <t>NF 5300</t>
        </is>
      </c>
      <c r="G84" s="75" t="n">
        <v>1138.3</v>
      </c>
      <c r="I84" s="75" t="n">
        <v>1138.3</v>
      </c>
      <c r="J84" s="54" t="n">
        <v>44718</v>
      </c>
      <c r="K84" s="54" t="inlineStr">
        <is>
          <t>MAT</t>
        </is>
      </c>
      <c r="N84">
        <f>IF(ISERROR(SEARCH("NF",E84,1)),"NÃO","SIM")</f>
        <v/>
      </c>
      <c r="O84">
        <f>IF($B84=5,"SIM","")</f>
        <v/>
      </c>
      <c r="P84" s="76">
        <f>A84&amp;B84&amp;C84&amp;E84&amp;G84&amp;EDATE(J84,0)</f>
        <v/>
      </c>
      <c r="Q84" s="68">
        <f>IF(A84=0,"",VLOOKUP($A84,RESUMO!$A$8:$B$107,2,FALSE))</f>
        <v/>
      </c>
    </row>
    <row r="85">
      <c r="A85" s="52" t="n">
        <v>44717</v>
      </c>
      <c r="B85" s="68" t="n">
        <v>3</v>
      </c>
      <c r="C85" s="50" t="inlineStr">
        <is>
          <t>21587809000131</t>
        </is>
      </c>
      <c r="D85" s="73" t="inlineStr">
        <is>
          <t>MR DESENTUPIDORA</t>
        </is>
      </c>
      <c r="E85" s="74" t="inlineStr">
        <is>
          <t>FL 0643</t>
        </is>
      </c>
      <c r="G85" s="75" t="n">
        <v>700</v>
      </c>
      <c r="I85" s="75" t="n">
        <v>700</v>
      </c>
      <c r="J85" s="54" t="n">
        <v>44718</v>
      </c>
      <c r="K85" s="54" t="inlineStr">
        <is>
          <t>SERV</t>
        </is>
      </c>
      <c r="N85">
        <f>IF(ISERROR(SEARCH("NF",E85,1)),"NÃO","SIM")</f>
        <v/>
      </c>
      <c r="O85">
        <f>IF($B85=5,"SIM","")</f>
        <v/>
      </c>
      <c r="P85" s="76">
        <f>A85&amp;B85&amp;C85&amp;E85&amp;G85&amp;EDATE(J85,0)</f>
        <v/>
      </c>
      <c r="Q85" s="68">
        <f>IF(A85=0,"",VLOOKUP($A85,RESUMO!$A$8:$B$107,2,FALSE))</f>
        <v/>
      </c>
    </row>
    <row r="86">
      <c r="A86" s="52" t="n">
        <v>44717</v>
      </c>
      <c r="B86" s="68" t="n">
        <v>3</v>
      </c>
      <c r="C86" s="50" t="inlineStr">
        <is>
          <t>00360305000104</t>
        </is>
      </c>
      <c r="D86" s="73" t="inlineStr">
        <is>
          <t>FGTS</t>
        </is>
      </c>
      <c r="E86" s="74" t="inlineStr">
        <is>
          <t>FGTS - FOLHA DP- 05/2022</t>
        </is>
      </c>
      <c r="G86" s="75" t="n">
        <v>1049.2</v>
      </c>
      <c r="I86" s="75" t="n">
        <v>1049.2</v>
      </c>
      <c r="J86" s="54" t="n">
        <v>44719</v>
      </c>
      <c r="K86" s="54" t="inlineStr">
        <is>
          <t>MO</t>
        </is>
      </c>
      <c r="N86">
        <f>IF(ISERROR(SEARCH("NF",E86,1)),"NÃO","SIM")</f>
        <v/>
      </c>
      <c r="O86">
        <f>IF($B86=5,"SIM","")</f>
        <v/>
      </c>
      <c r="P86" s="76">
        <f>A86&amp;B86&amp;C86&amp;E86&amp;G86&amp;EDATE(J86,0)</f>
        <v/>
      </c>
      <c r="Q86" s="68">
        <f>IF(A86=0,"",VLOOKUP($A86,RESUMO!$A$8:$B$107,2,FALSE))</f>
        <v/>
      </c>
    </row>
    <row r="87">
      <c r="A87" s="52" t="n">
        <v>44717</v>
      </c>
      <c r="B87" s="68" t="n">
        <v>3</v>
      </c>
      <c r="C87" s="50" t="inlineStr">
        <is>
          <t>17281973000149</t>
        </is>
      </c>
      <c r="D87" s="73" t="inlineStr">
        <is>
          <t>COFERMETA</t>
        </is>
      </c>
      <c r="E87" s="74" t="inlineStr">
        <is>
          <t>NF 634.568</t>
        </is>
      </c>
      <c r="G87" s="75" t="n">
        <v>4801.11</v>
      </c>
      <c r="I87" s="75" t="n">
        <v>4801.11</v>
      </c>
      <c r="J87" s="54" t="n">
        <v>44725</v>
      </c>
      <c r="K87" s="54" t="inlineStr">
        <is>
          <t>MAT</t>
        </is>
      </c>
      <c r="N87">
        <f>IF(ISERROR(SEARCH("NF",E87,1)),"NÃO","SIM")</f>
        <v/>
      </c>
      <c r="O87">
        <f>IF($B87=5,"SIM","")</f>
        <v/>
      </c>
      <c r="P87" s="76">
        <f>A87&amp;B87&amp;C87&amp;E87&amp;G87&amp;EDATE(J87,0)</f>
        <v/>
      </c>
      <c r="Q87" s="68">
        <f>IF(A87=0,"",VLOOKUP($A87,RESUMO!$A$8:$B$107,2,FALSE))</f>
        <v/>
      </c>
    </row>
    <row r="88">
      <c r="A88" s="52" t="n">
        <v>44717</v>
      </c>
      <c r="B88" s="68" t="n">
        <v>3</v>
      </c>
      <c r="C88" s="50" t="inlineStr">
        <is>
          <t>14285160000139</t>
        </is>
      </c>
      <c r="D88" s="73" t="inlineStr">
        <is>
          <t xml:space="preserve">ABRIL UNIFORMES </t>
        </is>
      </c>
      <c r="E88" s="74" t="inlineStr">
        <is>
          <t>NF 4311</t>
        </is>
      </c>
      <c r="G88" s="75" t="n">
        <v>695</v>
      </c>
      <c r="I88" s="75" t="n">
        <v>695</v>
      </c>
      <c r="J88" s="54" t="n">
        <v>44727</v>
      </c>
      <c r="K88" s="54" t="inlineStr">
        <is>
          <t>MO</t>
        </is>
      </c>
      <c r="N88">
        <f>IF(ISERROR(SEARCH("NF",E88,1)),"NÃO","SIM")</f>
        <v/>
      </c>
      <c r="O88">
        <f>IF($B88=5,"SIM","")</f>
        <v/>
      </c>
      <c r="P88" s="76">
        <f>A88&amp;B88&amp;C88&amp;E88&amp;G88&amp;EDATE(J88,0)</f>
        <v/>
      </c>
      <c r="Q88" s="68">
        <f>IF(A88=0,"",VLOOKUP($A88,RESUMO!$A$8:$B$107,2,FALSE))</f>
        <v/>
      </c>
    </row>
    <row r="89">
      <c r="A89" s="52" t="n">
        <v>44717</v>
      </c>
      <c r="B89" s="68" t="n">
        <v>3</v>
      </c>
      <c r="C89" s="50" t="inlineStr">
        <is>
          <t>24200699000100</t>
        </is>
      </c>
      <c r="D89" s="73" t="inlineStr">
        <is>
          <t xml:space="preserve">ELITE EPIS </t>
        </is>
      </c>
      <c r="E89" s="74" t="inlineStr">
        <is>
          <t>NF 57017</t>
        </is>
      </c>
      <c r="G89" s="75" t="n">
        <v>1344.75</v>
      </c>
      <c r="I89" s="75" t="n">
        <v>1344.75</v>
      </c>
      <c r="J89" s="54" t="n">
        <v>44728</v>
      </c>
      <c r="K89" s="54" t="inlineStr">
        <is>
          <t>MO</t>
        </is>
      </c>
      <c r="N89">
        <f>IF(ISERROR(SEARCH("NF",E89,1)),"NÃO","SIM")</f>
        <v/>
      </c>
      <c r="O89">
        <f>IF($B89=5,"SIM","")</f>
        <v/>
      </c>
      <c r="P89" s="76">
        <f>A89&amp;B89&amp;C89&amp;E89&amp;G89&amp;EDATE(J89,0)</f>
        <v/>
      </c>
      <c r="Q89" s="68">
        <f>IF(A89=0,"",VLOOKUP($A89,RESUMO!$A$8:$B$107,2,FALSE))</f>
        <v/>
      </c>
    </row>
    <row r="90">
      <c r="A90" s="52" t="n">
        <v>44717</v>
      </c>
      <c r="B90" s="68" t="n">
        <v>3</v>
      </c>
      <c r="C90" s="50" t="inlineStr">
        <is>
          <t>00394460000141</t>
        </is>
      </c>
      <c r="D90" s="73" t="inlineStr">
        <is>
          <t>INSS/IRRF</t>
        </is>
      </c>
      <c r="E90" s="74" t="inlineStr">
        <is>
          <t>IRRF - FOLHA DP- 05/2022</t>
        </is>
      </c>
      <c r="G90" s="75" t="n">
        <v>530.54</v>
      </c>
      <c r="I90" s="75" t="n">
        <v>530.54</v>
      </c>
      <c r="J90" s="54" t="n">
        <v>44732</v>
      </c>
      <c r="K90" s="54" t="inlineStr">
        <is>
          <t>MO</t>
        </is>
      </c>
      <c r="N90">
        <f>IF(ISERROR(SEARCH("NF",E90,1)),"NÃO","SIM")</f>
        <v/>
      </c>
      <c r="O90">
        <f>IF($B90=5,"SIM","")</f>
        <v/>
      </c>
      <c r="P90" s="76">
        <f>A90&amp;B90&amp;C90&amp;E90&amp;G90&amp;EDATE(J90,0)</f>
        <v/>
      </c>
      <c r="Q90" s="68">
        <f>IF(A90=0,"",VLOOKUP($A90,RESUMO!$A$8:$B$107,2,FALSE))</f>
        <v/>
      </c>
    </row>
    <row r="91">
      <c r="A91" s="52" t="n">
        <v>44717</v>
      </c>
      <c r="B91" s="68" t="n">
        <v>3</v>
      </c>
      <c r="C91" s="50" t="inlineStr">
        <is>
          <t>00394460000141</t>
        </is>
      </c>
      <c r="D91" s="73" t="inlineStr">
        <is>
          <t>INSS/IRRF</t>
        </is>
      </c>
      <c r="E91" s="74" t="inlineStr">
        <is>
          <t>INSS - FOLHA DP- 05/2022</t>
        </is>
      </c>
      <c r="G91" s="75" t="n">
        <v>4998.45</v>
      </c>
      <c r="I91" s="75" t="n">
        <v>4998.45</v>
      </c>
      <c r="J91" s="54" t="n">
        <v>44732</v>
      </c>
      <c r="K91" s="54" t="inlineStr">
        <is>
          <t>MO</t>
        </is>
      </c>
      <c r="N91">
        <f>IF(ISERROR(SEARCH("NF",E91,1)),"NÃO","SIM")</f>
        <v/>
      </c>
      <c r="O91">
        <f>IF($B91=5,"SIM","")</f>
        <v/>
      </c>
      <c r="P91" s="76">
        <f>A91&amp;B91&amp;C91&amp;E91&amp;G91&amp;EDATE(J91,0)</f>
        <v/>
      </c>
      <c r="Q91" s="68">
        <f>IF(A91=0,"",VLOOKUP($A91,RESUMO!$A$8:$B$107,2,FALSE))</f>
        <v/>
      </c>
    </row>
    <row r="92">
      <c r="A92" s="52" t="n">
        <v>44717</v>
      </c>
      <c r="B92" s="68" t="n">
        <v>4</v>
      </c>
      <c r="C92" s="50" t="inlineStr">
        <is>
          <t>27648990687</t>
        </is>
      </c>
      <c r="D92" s="73" t="inlineStr">
        <is>
          <t>ROGÉRIO VASCONCELOS SANTOS</t>
        </is>
      </c>
      <c r="E92" s="74" t="inlineStr">
        <is>
          <t xml:space="preserve">ANDERSON CUSTODIO - 6 DIÁRIAS </t>
        </is>
      </c>
      <c r="G92" s="75" t="n">
        <v>1140</v>
      </c>
      <c r="I92" s="75" t="n">
        <v>1140</v>
      </c>
      <c r="J92" s="54" t="n">
        <v>44701</v>
      </c>
      <c r="K92" s="54" t="inlineStr">
        <is>
          <t>ADM</t>
        </is>
      </c>
      <c r="L92" s="68" t="inlineStr">
        <is>
          <t>PIX: 31995901635</t>
        </is>
      </c>
      <c r="N92">
        <f>IF(ISERROR(SEARCH("NF",E92,1)),"NÃO","SIM")</f>
        <v/>
      </c>
      <c r="O92">
        <f>IF($B92=5,"SIM","")</f>
        <v/>
      </c>
      <c r="P92" s="76">
        <f>A92&amp;B92&amp;C92&amp;E92&amp;G92&amp;EDATE(J92,0)</f>
        <v/>
      </c>
      <c r="Q92" s="68">
        <f>IF(A92=0,"",VLOOKUP($A92,RESUMO!$A$8:$B$107,2,FALSE))</f>
        <v/>
      </c>
    </row>
    <row r="93">
      <c r="A93" s="52" t="n">
        <v>44717</v>
      </c>
      <c r="B93" s="68" t="n">
        <v>4</v>
      </c>
      <c r="C93" s="50" t="inlineStr">
        <is>
          <t>09907674699</t>
        </is>
      </c>
      <c r="D93" s="73" t="inlineStr">
        <is>
          <t xml:space="preserve">CELIO SANTANA LOPES </t>
        </is>
      </c>
      <c r="E93" s="74" t="inlineStr">
        <is>
          <t>COMPACTADOR</t>
        </is>
      </c>
      <c r="G93" s="75" t="n">
        <v>98.90000000000001</v>
      </c>
      <c r="I93" s="75" t="n">
        <v>98.90000000000001</v>
      </c>
      <c r="J93" s="54" t="n">
        <v>44701</v>
      </c>
      <c r="K93" s="54" t="inlineStr">
        <is>
          <t>DIV</t>
        </is>
      </c>
      <c r="L93" s="68" t="inlineStr">
        <is>
          <t>PIX: 09907674699</t>
        </is>
      </c>
      <c r="N93">
        <f>IF(ISERROR(SEARCH("NF",E93,1)),"NÃO","SIM")</f>
        <v/>
      </c>
      <c r="O93">
        <f>IF($B93=5,"SIM","")</f>
        <v/>
      </c>
      <c r="P93" s="76">
        <f>A93&amp;B93&amp;C93&amp;E93&amp;G93&amp;EDATE(J93,0)</f>
        <v/>
      </c>
      <c r="Q93" s="68">
        <f>IF(A93=0,"",VLOOKUP($A93,RESUMO!$A$8:$B$107,2,FALSE))</f>
        <v/>
      </c>
    </row>
    <row r="94">
      <c r="A94" s="52" t="n">
        <v>44717</v>
      </c>
      <c r="B94" s="68" t="n">
        <v>5</v>
      </c>
      <c r="C94" s="50" t="inlineStr">
        <is>
          <t>73586986653</t>
        </is>
      </c>
      <c r="D94" s="73" t="inlineStr">
        <is>
          <t>RICARDO JOSE ELOY</t>
        </is>
      </c>
      <c r="E94" s="74" t="inlineStr">
        <is>
          <t>LOCAÇÃO DE TUBULÃO</t>
        </is>
      </c>
      <c r="G94" s="75" t="n">
        <v>1100</v>
      </c>
      <c r="I94" s="75" t="n">
        <v>1100</v>
      </c>
      <c r="J94" s="54" t="n">
        <v>44701</v>
      </c>
      <c r="K94" s="54" t="inlineStr">
        <is>
          <t>SERV</t>
        </is>
      </c>
      <c r="N94">
        <f>IF(ISERROR(SEARCH("NF",E94,1)),"NÃO","SIM")</f>
        <v/>
      </c>
      <c r="O94">
        <f>IF($B94=5,"SIM","")</f>
        <v/>
      </c>
      <c r="P94" s="76">
        <f>A94&amp;B94&amp;C94&amp;E94&amp;G94&amp;EDATE(J94,0)</f>
        <v/>
      </c>
      <c r="Q94" s="68">
        <f>IF(A94=0,"",VLOOKUP($A94,RESUMO!$A$8:$B$107,2,FALSE))</f>
        <v/>
      </c>
    </row>
    <row r="95">
      <c r="A95" s="52" t="n">
        <v>44717</v>
      </c>
      <c r="B95" s="68" t="n">
        <v>5</v>
      </c>
      <c r="C95" s="50" t="inlineStr">
        <is>
          <t>16000000000100</t>
        </is>
      </c>
      <c r="D95" s="73" t="inlineStr">
        <is>
          <t>DIVERSOS</t>
        </is>
      </c>
      <c r="E95" s="74" t="inlineStr">
        <is>
          <t>EDMILSON CESAR DE OLIVEIRA - FRETE UNIFORMES</t>
        </is>
      </c>
      <c r="G95" s="75" t="n">
        <v>15</v>
      </c>
      <c r="I95" s="75" t="n">
        <v>15</v>
      </c>
      <c r="J95" s="54" t="n">
        <v>44700</v>
      </c>
      <c r="K95" s="54" t="inlineStr">
        <is>
          <t>DIV</t>
        </is>
      </c>
      <c r="N95">
        <f>IF(ISERROR(SEARCH("NF",E95,1)),"NÃO","SIM")</f>
        <v/>
      </c>
      <c r="O95">
        <f>IF($B95=5,"SIM","")</f>
        <v/>
      </c>
      <c r="P95" s="76">
        <f>A95&amp;B95&amp;C95&amp;E95&amp;G95&amp;EDATE(J95,0)</f>
        <v/>
      </c>
      <c r="Q95" s="68">
        <f>IF(A95=0,"",VLOOKUP($A95,RESUMO!$A$8:$B$107,2,FALSE))</f>
        <v/>
      </c>
    </row>
    <row r="96">
      <c r="A96" s="52" t="n">
        <v>44717</v>
      </c>
      <c r="B96" s="68" t="n">
        <v>5</v>
      </c>
      <c r="C96" s="50" t="inlineStr">
        <is>
          <t>17469701000177</t>
        </is>
      </c>
      <c r="D96" s="73" t="inlineStr">
        <is>
          <t>ARCELORMITTAL BRASIL</t>
        </is>
      </c>
      <c r="E96" s="74" t="inlineStr">
        <is>
          <t>BOLETOS Nº 2293810-4, 7293810-3, 5293810-7</t>
        </is>
      </c>
      <c r="G96" s="75" t="n">
        <v>73194.98</v>
      </c>
      <c r="I96" s="75" t="n">
        <v>73194.98</v>
      </c>
      <c r="J96" s="54" t="n">
        <v>44694</v>
      </c>
      <c r="K96" s="54" t="inlineStr">
        <is>
          <t>MAT</t>
        </is>
      </c>
      <c r="N96">
        <f>IF(ISERROR(SEARCH("NF",E96,1)),"NÃO","SIM")</f>
        <v/>
      </c>
      <c r="O96">
        <f>IF($B96=5,"SIM","")</f>
        <v/>
      </c>
      <c r="P96" s="76">
        <f>A96&amp;B96&amp;C96&amp;E96&amp;G96&amp;EDATE(J96,0)</f>
        <v/>
      </c>
      <c r="Q96" s="68">
        <f>IF(A96=0,"",VLOOKUP($A96,RESUMO!$A$8:$B$107,2,FALSE))</f>
        <v/>
      </c>
    </row>
    <row r="97">
      <c r="A97" s="52" t="n">
        <v>44717</v>
      </c>
      <c r="B97" s="68" t="n">
        <v>5</v>
      </c>
      <c r="C97" s="50" t="inlineStr">
        <is>
          <t>16000000000100</t>
        </is>
      </c>
      <c r="D97" s="73" t="inlineStr">
        <is>
          <t>DIVERSOS</t>
        </is>
      </c>
      <c r="E97" s="74" t="inlineStr">
        <is>
          <t xml:space="preserve">MARCUS VINICIUS FERREIRA ANDRADE - FRETE GELADEIRA </t>
        </is>
      </c>
      <c r="G97" s="75" t="n">
        <v>120</v>
      </c>
      <c r="I97" s="75" t="n">
        <v>120</v>
      </c>
      <c r="J97" s="54" t="n">
        <v>44713</v>
      </c>
      <c r="K97" s="54" t="inlineStr">
        <is>
          <t>DIV</t>
        </is>
      </c>
      <c r="N97">
        <f>IF(ISERROR(SEARCH("NF",E97,1)),"NÃO","SIM")</f>
        <v/>
      </c>
      <c r="O97">
        <f>IF($B97=5,"SIM","")</f>
        <v/>
      </c>
      <c r="P97" s="76">
        <f>A97&amp;B97&amp;C97&amp;E97&amp;G97&amp;EDATE(J97,0)</f>
        <v/>
      </c>
      <c r="Q97" s="68">
        <f>IF(A97=0,"",VLOOKUP($A97,RESUMO!$A$8:$B$107,2,FALSE))</f>
        <v/>
      </c>
    </row>
    <row r="98">
      <c r="A98" s="52" t="n">
        <v>44717</v>
      </c>
      <c r="B98" s="68" t="n">
        <v>5</v>
      </c>
      <c r="C98" s="50" t="inlineStr">
        <is>
          <t>16000000000100</t>
        </is>
      </c>
      <c r="D98" s="73" t="inlineStr">
        <is>
          <t>DIVERSOS</t>
        </is>
      </c>
      <c r="E98" s="74" t="inlineStr">
        <is>
          <t xml:space="preserve">GELADEIRA OBRA </t>
        </is>
      </c>
      <c r="G98" s="75" t="n">
        <v>250</v>
      </c>
      <c r="I98" s="75" t="n">
        <v>250</v>
      </c>
      <c r="J98" s="54" t="n">
        <v>44712</v>
      </c>
      <c r="K98" s="54" t="inlineStr">
        <is>
          <t>DIV</t>
        </is>
      </c>
      <c r="N98">
        <f>IF(ISERROR(SEARCH("NF",E98,1)),"NÃO","SIM")</f>
        <v/>
      </c>
      <c r="O98">
        <f>IF($B98=5,"SIM","")</f>
        <v/>
      </c>
      <c r="P98" s="76">
        <f>A98&amp;B98&amp;C98&amp;E98&amp;G98&amp;EDATE(J98,0)</f>
        <v/>
      </c>
      <c r="Q98" s="68">
        <f>IF(A98=0,"",VLOOKUP($A98,RESUMO!$A$8:$B$107,2,FALSE))</f>
        <v/>
      </c>
    </row>
    <row r="99">
      <c r="A99" s="52" t="n">
        <v>44732</v>
      </c>
      <c r="B99" s="68" t="n">
        <v>1</v>
      </c>
      <c r="C99" s="50" t="inlineStr">
        <is>
          <t>00505644630</t>
        </is>
      </c>
      <c r="D99" s="73" t="inlineStr">
        <is>
          <t>JOÃO LUIZ PEREIRA</t>
        </is>
      </c>
      <c r="E99" s="74" t="inlineStr">
        <is>
          <t>SALÁRIO</t>
        </is>
      </c>
      <c r="G99" s="75" t="n">
        <v>2200</v>
      </c>
      <c r="I99" s="75" t="n">
        <v>2200</v>
      </c>
      <c r="J99" s="54" t="n">
        <v>44732</v>
      </c>
      <c r="K99" s="54" t="inlineStr">
        <is>
          <t>MO</t>
        </is>
      </c>
      <c r="L99" s="68" t="inlineStr">
        <is>
          <t>PIX: 00505644630</t>
        </is>
      </c>
      <c r="N99">
        <f>IF(ISERROR(SEARCH("NF",E99,1)),"NÃO","SIM")</f>
        <v/>
      </c>
      <c r="O99">
        <f>IF($B99=5,"SIM","")</f>
        <v/>
      </c>
      <c r="P99" s="76">
        <f>A99&amp;B99&amp;C99&amp;E99&amp;G99&amp;EDATE(J99,0)</f>
        <v/>
      </c>
      <c r="Q99" s="68">
        <f>IF(A99=0,"",VLOOKUP($A99,RESUMO!$A$8:$B$107,2,FALSE))</f>
        <v/>
      </c>
    </row>
    <row r="100">
      <c r="A100" s="52" t="n">
        <v>44732</v>
      </c>
      <c r="B100" s="68" t="n">
        <v>1</v>
      </c>
      <c r="C100" s="50" t="inlineStr">
        <is>
          <t>14844723650</t>
        </is>
      </c>
      <c r="D100" s="73" t="inlineStr">
        <is>
          <t>TAISSON HENRIQUE FERREIRA DOS SANTOS</t>
        </is>
      </c>
      <c r="E100" s="74" t="inlineStr">
        <is>
          <t>SALÁRIO</t>
        </is>
      </c>
      <c r="G100" s="75" t="n">
        <v>576</v>
      </c>
      <c r="I100" s="75" t="n">
        <v>576</v>
      </c>
      <c r="J100" s="54" t="n">
        <v>44732</v>
      </c>
      <c r="K100" s="54" t="inlineStr">
        <is>
          <t>MO</t>
        </is>
      </c>
      <c r="L100" s="68" t="inlineStr">
        <is>
          <t>NUBANK    0001  291500879 - CPF: 14.844.723.6-50</t>
        </is>
      </c>
      <c r="N100">
        <f>IF(ISERROR(SEARCH("NF",E100,1)),"NÃO","SIM")</f>
        <v/>
      </c>
      <c r="O100">
        <f>IF($B100=5,"SIM","")</f>
        <v/>
      </c>
      <c r="P100" s="76">
        <f>A100&amp;B100&amp;C100&amp;E100&amp;G100&amp;EDATE(J100,0)</f>
        <v/>
      </c>
      <c r="Q100" s="68">
        <f>IF(A100=0,"",VLOOKUP($A100,RESUMO!$A$8:$B$107,2,FALSE))</f>
        <v/>
      </c>
    </row>
    <row r="101">
      <c r="A101" s="52" t="n">
        <v>44732</v>
      </c>
      <c r="B101" s="68" t="n">
        <v>1</v>
      </c>
      <c r="C101" s="50" t="inlineStr">
        <is>
          <t>19958312808</t>
        </is>
      </c>
      <c r="D101" s="73" t="inlineStr">
        <is>
          <t>ROBSON PEREIRA BRITO</t>
        </is>
      </c>
      <c r="E101" s="74" t="inlineStr">
        <is>
          <t>SALÁRIO</t>
        </is>
      </c>
      <c r="G101" s="75" t="n">
        <v>988</v>
      </c>
      <c r="I101" s="75" t="n">
        <v>988</v>
      </c>
      <c r="J101" s="54" t="n">
        <v>44732</v>
      </c>
      <c r="K101" s="54" t="inlineStr">
        <is>
          <t>MO</t>
        </is>
      </c>
      <c r="L101" s="68" t="inlineStr">
        <is>
          <t>CEF  013  0892  8593814075 - CPF: 19.958.312.8-08</t>
        </is>
      </c>
      <c r="N101">
        <f>IF(ISERROR(SEARCH("NF",E101,1)),"NÃO","SIM")</f>
        <v/>
      </c>
      <c r="O101">
        <f>IF($B101=5,"SIM","")</f>
        <v/>
      </c>
      <c r="P101" s="76">
        <f>A101&amp;B101&amp;C101&amp;E101&amp;G101&amp;EDATE(J101,0)</f>
        <v/>
      </c>
      <c r="Q101" s="68">
        <f>IF(A101=0,"",VLOOKUP($A101,RESUMO!$A$8:$B$107,2,FALSE))</f>
        <v/>
      </c>
    </row>
    <row r="102">
      <c r="A102" s="52" t="n">
        <v>44732</v>
      </c>
      <c r="B102" s="68" t="n">
        <v>1</v>
      </c>
      <c r="C102" s="50" t="inlineStr">
        <is>
          <t>66561442504</t>
        </is>
      </c>
      <c r="D102" s="73" t="inlineStr">
        <is>
          <t>GERALDO RODRIGUES SANTOS</t>
        </is>
      </c>
      <c r="E102" s="74" t="inlineStr">
        <is>
          <t>SALÁRIO</t>
        </is>
      </c>
      <c r="G102" s="75" t="n">
        <v>988</v>
      </c>
      <c r="I102" s="75" t="n">
        <v>988</v>
      </c>
      <c r="J102" s="54" t="n">
        <v>44732</v>
      </c>
      <c r="K102" s="54" t="inlineStr">
        <is>
          <t>MO</t>
        </is>
      </c>
      <c r="L102" s="68" t="inlineStr">
        <is>
          <t>CEF  013  3814  195702 - CPF: 66.561.442.5-04</t>
        </is>
      </c>
      <c r="N102">
        <f>IF(ISERROR(SEARCH("NF",E102,1)),"NÃO","SIM")</f>
        <v/>
      </c>
      <c r="O102">
        <f>IF($B102=5,"SIM","")</f>
        <v/>
      </c>
      <c r="P102" s="76">
        <f>A102&amp;B102&amp;C102&amp;E102&amp;G102&amp;EDATE(J102,0)</f>
        <v/>
      </c>
      <c r="Q102" s="68">
        <f>IF(A102=0,"",VLOOKUP($A102,RESUMO!$A$8:$B$107,2,FALSE))</f>
        <v/>
      </c>
    </row>
    <row r="103">
      <c r="A103" s="52" t="n">
        <v>44732</v>
      </c>
      <c r="B103" s="68" t="n">
        <v>1</v>
      </c>
      <c r="C103" s="50" t="inlineStr">
        <is>
          <t>11591941652</t>
        </is>
      </c>
      <c r="D103" s="73" t="inlineStr">
        <is>
          <t>ANDERSON CUSTODIO DE SOUZA</t>
        </is>
      </c>
      <c r="E103" s="74" t="inlineStr">
        <is>
          <t>SALÁRIO</t>
        </is>
      </c>
      <c r="G103" s="75" t="n">
        <v>988</v>
      </c>
      <c r="I103" s="75" t="n">
        <v>988</v>
      </c>
      <c r="J103" s="54" t="n">
        <v>44732</v>
      </c>
      <c r="K103" s="54" t="inlineStr">
        <is>
          <t>MO</t>
        </is>
      </c>
      <c r="L103" s="68" t="inlineStr">
        <is>
          <t>PIX: 31989816299</t>
        </is>
      </c>
      <c r="N103">
        <f>IF(ISERROR(SEARCH("NF",E103,1)),"NÃO","SIM")</f>
        <v/>
      </c>
      <c r="O103">
        <f>IF($B103=5,"SIM","")</f>
        <v/>
      </c>
      <c r="P103" s="76">
        <f>A103&amp;B103&amp;C103&amp;E103&amp;G103&amp;EDATE(J103,0)</f>
        <v/>
      </c>
      <c r="Q103" s="68">
        <f>IF(A103=0,"",VLOOKUP($A103,RESUMO!$A$8:$B$107,2,FALSE))</f>
        <v/>
      </c>
    </row>
    <row r="104">
      <c r="A104" s="52" t="n">
        <v>44732</v>
      </c>
      <c r="B104" s="68" t="n">
        <v>1</v>
      </c>
      <c r="C104" s="50" t="inlineStr">
        <is>
          <t>12212212200</t>
        </is>
      </c>
      <c r="D104" s="73" t="inlineStr">
        <is>
          <t>VALMIR BISPO DA SILVA</t>
        </is>
      </c>
      <c r="E104" s="74" t="inlineStr">
        <is>
          <t>TRANSPORTE</t>
        </is>
      </c>
      <c r="G104" s="75" t="n">
        <v>34.8</v>
      </c>
      <c r="H104" s="63" t="n">
        <v>11</v>
      </c>
      <c r="I104" s="75" t="n">
        <v>382.8</v>
      </c>
      <c r="J104" s="54" t="n">
        <v>44732</v>
      </c>
      <c r="K104" s="54" t="inlineStr">
        <is>
          <t>MO</t>
        </is>
      </c>
      <c r="L104" s="68" t="inlineStr">
        <is>
          <t>PIX: 38998060567</t>
        </is>
      </c>
      <c r="N104">
        <f>IF(ISERROR(SEARCH("NF",E104,1)),"NÃO","SIM")</f>
        <v/>
      </c>
      <c r="O104">
        <f>IF($B104=5,"SIM","")</f>
        <v/>
      </c>
      <c r="P104" s="76">
        <f>A104&amp;B104&amp;C104&amp;E104&amp;G104&amp;EDATE(J104,0)</f>
        <v/>
      </c>
      <c r="Q104" s="68">
        <f>IF(A104=0,"",VLOOKUP($A104,RESUMO!$A$8:$B$107,2,FALSE))</f>
        <v/>
      </c>
    </row>
    <row r="105">
      <c r="A105" s="52" t="n">
        <v>44732</v>
      </c>
      <c r="B105" s="68" t="n">
        <v>1</v>
      </c>
      <c r="C105" s="50" t="inlineStr">
        <is>
          <t>13568423642</t>
        </is>
      </c>
      <c r="D105" s="73" t="inlineStr">
        <is>
          <t xml:space="preserve">WELINGTON PEREIRA DOS SANTOS    </t>
        </is>
      </c>
      <c r="E105" s="74" t="inlineStr">
        <is>
          <t>TRANSPORTE</t>
        </is>
      </c>
      <c r="G105" s="75" t="n">
        <v>34.8</v>
      </c>
      <c r="H105" s="63" t="n">
        <v>14</v>
      </c>
      <c r="I105" s="75" t="n">
        <v>487.1999999999999</v>
      </c>
      <c r="J105" s="54" t="n">
        <v>44732</v>
      </c>
      <c r="K105" s="54" t="inlineStr">
        <is>
          <t>MO</t>
        </is>
      </c>
      <c r="L105" s="68" t="inlineStr">
        <is>
          <t>ITAÚ    7349  201434 - CPF: 13.568.423.6-42</t>
        </is>
      </c>
      <c r="N105">
        <f>IF(ISERROR(SEARCH("NF",E105,1)),"NÃO","SIM")</f>
        <v/>
      </c>
      <c r="O105">
        <f>IF($B105=5,"SIM","")</f>
        <v/>
      </c>
      <c r="P105" s="76">
        <f>A105&amp;B105&amp;C105&amp;E105&amp;G105&amp;EDATE(J105,0)</f>
        <v/>
      </c>
      <c r="Q105" s="68">
        <f>IF(A105=0,"",VLOOKUP($A105,RESUMO!$A$8:$B$107,2,FALSE))</f>
        <v/>
      </c>
    </row>
    <row r="106">
      <c r="A106" s="52" t="n">
        <v>44732</v>
      </c>
      <c r="B106" s="68" t="n">
        <v>1</v>
      </c>
      <c r="C106" s="50" t="inlineStr">
        <is>
          <t>13568423642</t>
        </is>
      </c>
      <c r="D106" s="73" t="inlineStr">
        <is>
          <t xml:space="preserve">WELINGTON PEREIRA DOS SANTOS    </t>
        </is>
      </c>
      <c r="E106" s="74" t="inlineStr">
        <is>
          <t>SALÁRIO</t>
        </is>
      </c>
      <c r="G106" s="75" t="n">
        <v>1140</v>
      </c>
      <c r="I106" s="75" t="n">
        <v>1140</v>
      </c>
      <c r="J106" s="54" t="n">
        <v>44732</v>
      </c>
      <c r="K106" s="54" t="inlineStr">
        <is>
          <t>MO</t>
        </is>
      </c>
      <c r="L106" s="68" t="inlineStr">
        <is>
          <t>ITAÚ    7349  201434 - CPF: 13.568.423.6-42</t>
        </is>
      </c>
      <c r="N106">
        <f>IF(ISERROR(SEARCH("NF",E106,1)),"NÃO","SIM")</f>
        <v/>
      </c>
      <c r="O106">
        <f>IF($B106=5,"SIM","")</f>
        <v/>
      </c>
      <c r="P106" s="76">
        <f>A106&amp;B106&amp;C106&amp;E106&amp;G106&amp;EDATE(J106,0)</f>
        <v/>
      </c>
      <c r="Q106" s="68">
        <f>IF(A106=0,"",VLOOKUP($A106,RESUMO!$A$8:$B$107,2,FALSE))</f>
        <v/>
      </c>
    </row>
    <row r="107">
      <c r="A107" s="52" t="n">
        <v>44732</v>
      </c>
      <c r="B107" s="68" t="n">
        <v>1</v>
      </c>
      <c r="C107" s="50" t="inlineStr">
        <is>
          <t>12212212200</t>
        </is>
      </c>
      <c r="D107" s="73" t="inlineStr">
        <is>
          <t>VALMIR BISPO DA SILVA</t>
        </is>
      </c>
      <c r="E107" s="74" t="inlineStr">
        <is>
          <t>SALÁRIO</t>
        </is>
      </c>
      <c r="G107" s="75" t="n">
        <v>1330</v>
      </c>
      <c r="I107" s="75" t="n">
        <v>1330</v>
      </c>
      <c r="J107" s="54" t="n">
        <v>44732</v>
      </c>
      <c r="K107" s="54" t="inlineStr">
        <is>
          <t>MO</t>
        </is>
      </c>
      <c r="L107" s="68" t="inlineStr">
        <is>
          <t>PIX: 38998060567</t>
        </is>
      </c>
      <c r="N107">
        <f>IF(ISERROR(SEARCH("NF",E107,1)),"NÃO","SIM")</f>
        <v/>
      </c>
      <c r="O107">
        <f>IF($B107=5,"SIM","")</f>
        <v/>
      </c>
      <c r="P107" s="76">
        <f>A107&amp;B107&amp;C107&amp;E107&amp;G107&amp;EDATE(J107,0)</f>
        <v/>
      </c>
      <c r="Q107" s="68">
        <f>IF(A107=0,"",VLOOKUP($A107,RESUMO!$A$8:$B$107,2,FALSE))</f>
        <v/>
      </c>
    </row>
    <row r="108">
      <c r="A108" s="52" t="n">
        <v>44732</v>
      </c>
      <c r="B108" s="68" t="n">
        <v>1</v>
      </c>
      <c r="C108" s="50" t="inlineStr">
        <is>
          <t>12212212200</t>
        </is>
      </c>
      <c r="D108" s="73" t="inlineStr">
        <is>
          <t>VALMIR BISPO DA SILVA</t>
        </is>
      </c>
      <c r="E108" s="74" t="inlineStr">
        <is>
          <t>CAFÉ</t>
        </is>
      </c>
      <c r="G108" s="75" t="n">
        <v>4</v>
      </c>
      <c r="H108" s="63" t="n">
        <v>11</v>
      </c>
      <c r="I108" s="75" t="n">
        <v>44</v>
      </c>
      <c r="J108" s="54" t="n">
        <v>44732</v>
      </c>
      <c r="K108" s="54" t="inlineStr">
        <is>
          <t>MO</t>
        </is>
      </c>
      <c r="L108" s="68" t="inlineStr">
        <is>
          <t>PIX: 38998060567</t>
        </is>
      </c>
      <c r="N108">
        <f>IF(ISERROR(SEARCH("NF",E108,1)),"NÃO","SIM")</f>
        <v/>
      </c>
      <c r="O108">
        <f>IF($B108=5,"SIM","")</f>
        <v/>
      </c>
      <c r="P108" s="76">
        <f>A108&amp;B108&amp;C108&amp;E108&amp;G108&amp;EDATE(J108,0)</f>
        <v/>
      </c>
      <c r="Q108" s="68">
        <f>IF(A108=0,"",VLOOKUP($A108,RESUMO!$A$8:$B$107,2,FALSE))</f>
        <v/>
      </c>
    </row>
    <row r="109">
      <c r="A109" s="52" t="n">
        <v>44732</v>
      </c>
      <c r="B109" s="68" t="n">
        <v>1</v>
      </c>
      <c r="C109" s="50" t="inlineStr">
        <is>
          <t>13568423642</t>
        </is>
      </c>
      <c r="D109" s="73" t="inlineStr">
        <is>
          <t xml:space="preserve">WELINGTON PEREIRA DOS SANTOS    </t>
        </is>
      </c>
      <c r="E109" s="74" t="inlineStr">
        <is>
          <t>CAFÉ</t>
        </is>
      </c>
      <c r="G109" s="75" t="n">
        <v>4</v>
      </c>
      <c r="H109" s="63" t="n">
        <v>14</v>
      </c>
      <c r="I109" s="75" t="n">
        <v>56</v>
      </c>
      <c r="J109" s="54" t="n">
        <v>44732</v>
      </c>
      <c r="K109" s="54" t="inlineStr">
        <is>
          <t>MO</t>
        </is>
      </c>
      <c r="L109" s="68" t="inlineStr">
        <is>
          <t>ITAÚ    7349  201434 - CPF: 13.568.423.6-42</t>
        </is>
      </c>
      <c r="N109">
        <f>IF(ISERROR(SEARCH("NF",E109,1)),"NÃO","SIM")</f>
        <v/>
      </c>
      <c r="O109">
        <f>IF($B109=5,"SIM","")</f>
        <v/>
      </c>
      <c r="P109" s="76">
        <f>A109&amp;B109&amp;C109&amp;E109&amp;G109&amp;EDATE(J109,0)</f>
        <v/>
      </c>
      <c r="Q109" s="68">
        <f>IF(A109=0,"",VLOOKUP($A109,RESUMO!$A$8:$B$107,2,FALSE))</f>
        <v/>
      </c>
    </row>
    <row r="110">
      <c r="A110" s="52" t="n">
        <v>44732</v>
      </c>
      <c r="B110" s="68" t="n">
        <v>2</v>
      </c>
      <c r="C110" s="50" t="inlineStr">
        <is>
          <t>27648990687</t>
        </is>
      </c>
      <c r="D110" s="73" t="inlineStr">
        <is>
          <t>ROGÉRIO VASCONCELOS SANTOS</t>
        </is>
      </c>
      <c r="E110" s="74" t="inlineStr">
        <is>
          <t>MHS SEGURANÇA E MEDICINA DO TRABALHO</t>
        </is>
      </c>
      <c r="G110" s="75" t="n">
        <v>70</v>
      </c>
      <c r="I110" s="75" t="n">
        <v>70</v>
      </c>
      <c r="J110" s="54" t="n">
        <v>44732</v>
      </c>
      <c r="K110" s="54" t="inlineStr">
        <is>
          <t>ADM</t>
        </is>
      </c>
      <c r="L110" s="68" t="inlineStr">
        <is>
          <t>PIX: 31995901635</t>
        </is>
      </c>
      <c r="M110" s="50" t="inlineStr">
        <is>
          <t>EVENTOS SST E-SOCIAL - 20/06</t>
        </is>
      </c>
      <c r="N110">
        <f>IF(ISERROR(SEARCH("NF",E110,1)),"NÃO","SIM")</f>
        <v/>
      </c>
      <c r="O110">
        <f>IF($B110=5,"SIM","")</f>
        <v/>
      </c>
      <c r="P110" s="76">
        <f>A110&amp;B110&amp;C110&amp;E110&amp;G110&amp;EDATE(J110,0)</f>
        <v/>
      </c>
      <c r="Q110" s="68">
        <f>IF(A110=0,"",VLOOKUP($A110,RESUMO!$A$8:$B$107,2,FALSE))</f>
        <v/>
      </c>
    </row>
    <row r="111">
      <c r="A111" s="52" t="n">
        <v>44732</v>
      </c>
      <c r="B111" s="68" t="n">
        <v>2</v>
      </c>
      <c r="C111" s="50" t="inlineStr">
        <is>
          <t>07338518602</t>
        </is>
      </c>
      <c r="D111" s="73" t="inlineStr">
        <is>
          <t>ALISSON FRANCISCO LEITE</t>
        </is>
      </c>
      <c r="E111" s="74" t="inlineStr">
        <is>
          <t>ELETRICISTA</t>
        </is>
      </c>
      <c r="G111" s="75" t="n">
        <v>900</v>
      </c>
      <c r="I111" s="75" t="n">
        <v>900</v>
      </c>
      <c r="J111" s="54" t="n">
        <v>44732</v>
      </c>
      <c r="K111" s="54" t="inlineStr">
        <is>
          <t>SERV</t>
        </is>
      </c>
      <c r="L111" s="68" t="inlineStr">
        <is>
          <t>PIX: 07338518602</t>
        </is>
      </c>
      <c r="N111">
        <f>IF(ISERROR(SEARCH("NF",E111,1)),"NÃO","SIM")</f>
        <v/>
      </c>
      <c r="O111">
        <f>IF($B111=5,"SIM","")</f>
        <v/>
      </c>
      <c r="P111" s="76">
        <f>A111&amp;B111&amp;C111&amp;E111&amp;G111&amp;EDATE(J111,0)</f>
        <v/>
      </c>
      <c r="Q111" s="68">
        <f>IF(A111=0,"",VLOOKUP($A111,RESUMO!$A$8:$B$107,2,FALSE))</f>
        <v/>
      </c>
    </row>
    <row r="112">
      <c r="A112" s="52" t="n">
        <v>44732</v>
      </c>
      <c r="B112" s="68" t="n">
        <v>2</v>
      </c>
      <c r="C112" s="50" t="inlineStr">
        <is>
          <t>11888335000104</t>
        </is>
      </c>
      <c r="D112" s="73" t="inlineStr">
        <is>
          <t>FUNDASOL FUNDACOES LTDA</t>
        </is>
      </c>
      <c r="E112" s="74" t="inlineStr">
        <is>
          <t xml:space="preserve">ESCAVAÇÕES DE TUBULÕES </t>
        </is>
      </c>
      <c r="G112" s="75" t="n">
        <v>9206.450000000001</v>
      </c>
      <c r="I112" s="75" t="n">
        <v>9206.450000000001</v>
      </c>
      <c r="J112" s="54" t="n">
        <v>44732</v>
      </c>
      <c r="K112" s="54" t="inlineStr">
        <is>
          <t>MAT</t>
        </is>
      </c>
      <c r="L112" s="68" t="inlineStr">
        <is>
          <t>CEF    1486  52133 - CPF: 11.888.335.000.1-04</t>
        </is>
      </c>
      <c r="N112">
        <f>IF(ISERROR(SEARCH("NF",E112,1)),"NÃO","SIM")</f>
        <v/>
      </c>
      <c r="O112">
        <f>IF($B112=5,"SIM","")</f>
        <v/>
      </c>
      <c r="P112" s="76">
        <f>A112&amp;B112&amp;C112&amp;E112&amp;G112&amp;EDATE(J112,0)</f>
        <v/>
      </c>
      <c r="Q112" s="68">
        <f>IF(A112=0,"",VLOOKUP($A112,RESUMO!$A$8:$B$107,2,FALSE))</f>
        <v/>
      </c>
    </row>
    <row r="113">
      <c r="A113" s="52" t="n">
        <v>44732</v>
      </c>
      <c r="B113" s="68" t="n">
        <v>3</v>
      </c>
      <c r="C113" s="50" t="inlineStr">
        <is>
          <t>00065389000153</t>
        </is>
      </c>
      <c r="D113" s="73" t="inlineStr">
        <is>
          <t>ÁGUA E LUZ - COLOMBINI MATERIAIS DE CONSTRUCAO</t>
        </is>
      </c>
      <c r="E113" s="74" t="inlineStr">
        <is>
          <t>NF 5400</t>
        </is>
      </c>
      <c r="G113" s="75" t="n">
        <v>754.3</v>
      </c>
      <c r="I113" s="75" t="n">
        <v>754.3</v>
      </c>
      <c r="J113" s="54" t="n">
        <v>44732</v>
      </c>
      <c r="K113" s="54" t="inlineStr">
        <is>
          <t>MAT</t>
        </is>
      </c>
      <c r="N113">
        <f>IF(ISERROR(SEARCH("NF",E113,1)),"NÃO","SIM")</f>
        <v/>
      </c>
      <c r="O113">
        <f>IF($B113=5,"SIM","")</f>
        <v/>
      </c>
      <c r="P113" s="76">
        <f>A113&amp;B113&amp;C113&amp;E113&amp;G113&amp;EDATE(J113,0)</f>
        <v/>
      </c>
      <c r="Q113" s="68">
        <f>IF(A113=0,"",VLOOKUP($A113,RESUMO!$A$8:$B$107,2,FALSE))</f>
        <v/>
      </c>
    </row>
    <row r="114">
      <c r="A114" s="52" t="n">
        <v>44732</v>
      </c>
      <c r="B114" s="68" t="n">
        <v>3</v>
      </c>
      <c r="C114" s="50" t="inlineStr">
        <is>
          <t>42542081000100</t>
        </is>
      </c>
      <c r="D114" s="73" t="inlineStr">
        <is>
          <t>MADEX MADEIRAS E COMPENSADOS LTDA</t>
        </is>
      </c>
      <c r="E114" s="74" t="inlineStr">
        <is>
          <t>NF 2100</t>
        </is>
      </c>
      <c r="G114" s="75" t="n">
        <v>7591.75</v>
      </c>
      <c r="I114" s="75" t="n">
        <v>7591.75</v>
      </c>
      <c r="J114" s="54" t="n">
        <v>44740</v>
      </c>
      <c r="K114" s="54" t="inlineStr">
        <is>
          <t>MAT</t>
        </is>
      </c>
      <c r="N114">
        <f>IF(ISERROR(SEARCH("NF",E114,1)),"NÃO","SIM")</f>
        <v/>
      </c>
      <c r="O114">
        <f>IF($B114=5,"SIM","")</f>
        <v/>
      </c>
      <c r="P114" s="76">
        <f>A114&amp;B114&amp;C114&amp;E114&amp;G114&amp;EDATE(J114,0)</f>
        <v/>
      </c>
      <c r="Q114" s="68">
        <f>IF(A114=0,"",VLOOKUP($A114,RESUMO!$A$8:$B$107,2,FALSE))</f>
        <v/>
      </c>
    </row>
    <row r="115">
      <c r="A115" s="52" t="n">
        <v>44732</v>
      </c>
      <c r="B115" s="68" t="n">
        <v>3</v>
      </c>
      <c r="C115" s="50" t="inlineStr">
        <is>
          <t>38727707000177</t>
        </is>
      </c>
      <c r="D115" s="73" t="inlineStr">
        <is>
          <t>SEGURO PASI</t>
        </is>
      </c>
      <c r="E115" s="74" t="inlineStr">
        <is>
          <t>BOLETO Nº 5446545</t>
        </is>
      </c>
      <c r="G115" s="75" t="n">
        <v>83.72</v>
      </c>
      <c r="I115" s="75" t="n">
        <v>83.72</v>
      </c>
      <c r="J115" s="54" t="n">
        <v>44742</v>
      </c>
      <c r="K115" s="54" t="inlineStr">
        <is>
          <t>ADM</t>
        </is>
      </c>
      <c r="N115">
        <f>IF(ISERROR(SEARCH("NF",E115,1)),"NÃO","SIM")</f>
        <v/>
      </c>
      <c r="O115">
        <f>IF($B115=5,"SIM","")</f>
        <v/>
      </c>
      <c r="P115" s="76">
        <f>A115&amp;B115&amp;C115&amp;E115&amp;G115&amp;EDATE(J115,0)</f>
        <v/>
      </c>
      <c r="Q115" s="68">
        <f>IF(A115=0,"",VLOOKUP($A115,RESUMO!$A$8:$B$107,2,FALSE))</f>
        <v/>
      </c>
    </row>
    <row r="116">
      <c r="A116" s="52" t="n">
        <v>44732</v>
      </c>
      <c r="B116" s="68" t="n">
        <v>3</v>
      </c>
      <c r="C116" s="50" t="inlineStr">
        <is>
          <t>34696977000107</t>
        </is>
      </c>
      <c r="D116" s="73" t="inlineStr">
        <is>
          <t>MADESTE MADEIRAS</t>
        </is>
      </c>
      <c r="E116" s="74" t="inlineStr">
        <is>
          <t>NF 1559 - AGUARDANDO BOLETO</t>
        </is>
      </c>
      <c r="G116" s="75" t="n">
        <v>700</v>
      </c>
      <c r="I116" s="75" t="n">
        <v>700</v>
      </c>
      <c r="J116" s="54" t="n">
        <v>44743</v>
      </c>
      <c r="K116" s="54" t="inlineStr">
        <is>
          <t>MAT</t>
        </is>
      </c>
      <c r="N116">
        <f>IF(ISERROR(SEARCH("NF",E116,1)),"NÃO","SIM")</f>
        <v/>
      </c>
      <c r="O116">
        <f>IF($B116=5,"SIM","")</f>
        <v/>
      </c>
      <c r="P116" s="76">
        <f>A116&amp;B116&amp;C116&amp;E116&amp;G116&amp;EDATE(J116,0)</f>
        <v/>
      </c>
      <c r="Q116" s="68">
        <f>IF(A116=0,"",VLOOKUP($A116,RESUMO!$A$8:$B$107,2,FALSE))</f>
        <v/>
      </c>
    </row>
    <row r="117">
      <c r="A117" s="52" t="n">
        <v>44732</v>
      </c>
      <c r="B117" s="68" t="n">
        <v>3</v>
      </c>
      <c r="C117" s="50" t="inlineStr">
        <is>
          <t>24654133000220</t>
        </is>
      </c>
      <c r="D117" s="73" t="inlineStr">
        <is>
          <t xml:space="preserve">PLIMAX PERSONA </t>
        </is>
      </c>
      <c r="E117" s="74" t="inlineStr">
        <is>
          <t>NF 161.943</t>
        </is>
      </c>
      <c r="G117" s="75" t="n">
        <v>181.35</v>
      </c>
      <c r="I117" s="75" t="n">
        <v>181.35</v>
      </c>
      <c r="J117" s="54" t="n">
        <v>44746</v>
      </c>
      <c r="K117" s="54" t="inlineStr">
        <is>
          <t>MO</t>
        </is>
      </c>
      <c r="N117">
        <f>IF(ISERROR(SEARCH("NF",E117,1)),"NÃO","SIM")</f>
        <v/>
      </c>
      <c r="O117">
        <f>IF($B117=5,"SIM","")</f>
        <v/>
      </c>
      <c r="P117" s="76">
        <f>A117&amp;B117&amp;C117&amp;E117&amp;G117&amp;EDATE(J117,0)</f>
        <v/>
      </c>
      <c r="Q117" s="68">
        <f>IF(A117=0,"",VLOOKUP($A117,RESUMO!$A$8:$B$107,2,FALSE))</f>
        <v/>
      </c>
    </row>
    <row r="118">
      <c r="A118" s="52" t="n">
        <v>44732</v>
      </c>
      <c r="B118" s="68" t="n">
        <v>5</v>
      </c>
      <c r="C118" s="50" t="inlineStr">
        <is>
          <t>39814841000178</t>
        </is>
      </c>
      <c r="D118" s="73" t="inlineStr">
        <is>
          <t>IMC RESISTENCIAS</t>
        </is>
      </c>
      <c r="E118" s="74" t="inlineStr">
        <is>
          <t>NF 4625</t>
        </is>
      </c>
      <c r="G118" s="75" t="n">
        <v>995</v>
      </c>
      <c r="I118" s="75" t="n">
        <v>995</v>
      </c>
      <c r="J118" s="54" t="n">
        <v>44719</v>
      </c>
      <c r="K118" s="54" t="inlineStr">
        <is>
          <t>MAT</t>
        </is>
      </c>
      <c r="N118">
        <f>IF(ISERROR(SEARCH("NF",E118,1)),"NÃO","SIM")</f>
        <v/>
      </c>
      <c r="O118">
        <f>IF($B118=5,"SIM","")</f>
        <v/>
      </c>
      <c r="P118" s="76">
        <f>A118&amp;B118&amp;C118&amp;E118&amp;G118&amp;EDATE(J118,0)</f>
        <v/>
      </c>
      <c r="Q118" s="68">
        <f>IF(A118=0,"",VLOOKUP($A118,RESUMO!$A$8:$B$107,2,FALSE))</f>
        <v/>
      </c>
    </row>
    <row r="119">
      <c r="A119" s="52" t="n">
        <v>44732</v>
      </c>
      <c r="B119" s="68" t="n">
        <v>5</v>
      </c>
      <c r="C119" s="50" t="inlineStr">
        <is>
          <t>38727707000177</t>
        </is>
      </c>
      <c r="D119" s="73" t="inlineStr">
        <is>
          <t>SEGURO PASI</t>
        </is>
      </c>
      <c r="E119" s="74" t="inlineStr">
        <is>
          <t>BOLETO Nº 5423897</t>
        </is>
      </c>
      <c r="G119" s="75" t="n">
        <v>83.94</v>
      </c>
      <c r="I119" s="75" t="n">
        <v>83.94</v>
      </c>
      <c r="J119" s="54" t="n">
        <v>44720</v>
      </c>
      <c r="K119" s="54" t="inlineStr">
        <is>
          <t>ADM</t>
        </is>
      </c>
      <c r="N119">
        <f>IF(ISERROR(SEARCH("NF",E119,1)),"NÃO","SIM")</f>
        <v/>
      </c>
      <c r="O119">
        <f>IF($B119=5,"SIM","")</f>
        <v/>
      </c>
      <c r="P119" s="76">
        <f>A119&amp;B119&amp;C119&amp;E119&amp;G119&amp;EDATE(J119,0)</f>
        <v/>
      </c>
      <c r="Q119" s="68">
        <f>IF(A119=0,"",VLOOKUP($A119,RESUMO!$A$8:$B$107,2,FALSE))</f>
        <v/>
      </c>
    </row>
    <row r="120">
      <c r="A120" s="52" t="n">
        <v>44732</v>
      </c>
      <c r="B120" s="68" t="n">
        <v>5</v>
      </c>
      <c r="C120" s="50" t="inlineStr">
        <is>
          <t>16000000000100</t>
        </is>
      </c>
      <c r="D120" s="73" t="inlineStr">
        <is>
          <t>DIVERSOS</t>
        </is>
      </c>
      <c r="E120" s="74" t="inlineStr">
        <is>
          <t>JEFFERSON MARCOS LEAO MARTINS - FRETE MINAS FERRAMENTAS</t>
        </is>
      </c>
      <c r="G120" s="75" t="n">
        <v>25</v>
      </c>
      <c r="I120" s="75" t="n">
        <v>25</v>
      </c>
      <c r="J120" s="54" t="n">
        <v>44719</v>
      </c>
      <c r="K120" s="54" t="inlineStr">
        <is>
          <t>DIV</t>
        </is>
      </c>
      <c r="N120">
        <f>IF(ISERROR(SEARCH("NF",E120,1)),"NÃO","SIM")</f>
        <v/>
      </c>
      <c r="O120">
        <f>IF($B120=5,"SIM","")</f>
        <v/>
      </c>
      <c r="P120" s="76">
        <f>A120&amp;B120&amp;C120&amp;E120&amp;G120&amp;EDATE(J120,0)</f>
        <v/>
      </c>
      <c r="Q120" s="68">
        <f>IF(A120=0,"",VLOOKUP($A120,RESUMO!$A$8:$B$107,2,FALSE))</f>
        <v/>
      </c>
    </row>
    <row r="121">
      <c r="A121" s="52" t="n">
        <v>44732</v>
      </c>
      <c r="B121" s="68" t="n">
        <v>5</v>
      </c>
      <c r="C121" s="50" t="inlineStr">
        <is>
          <t>17349481000300</t>
        </is>
      </c>
      <c r="D121" s="73" t="inlineStr">
        <is>
          <t>SAMPRE LTDA</t>
        </is>
      </c>
      <c r="E121" s="74" t="inlineStr">
        <is>
          <t>NFS - e 2022/459</t>
        </is>
      </c>
      <c r="G121" s="75" t="n">
        <v>290</v>
      </c>
      <c r="I121" s="75" t="n">
        <v>290</v>
      </c>
      <c r="J121" s="54" t="n">
        <v>44719</v>
      </c>
      <c r="K121" s="54" t="inlineStr">
        <is>
          <t>MO</t>
        </is>
      </c>
      <c r="N121">
        <f>IF(ISERROR(SEARCH("NF",E121,1)),"NÃO","SIM")</f>
        <v/>
      </c>
      <c r="O121">
        <f>IF($B121=5,"SIM","")</f>
        <v/>
      </c>
      <c r="P121" s="76">
        <f>A121&amp;B121&amp;C121&amp;E121&amp;G121&amp;EDATE(J121,0)</f>
        <v/>
      </c>
      <c r="Q121" s="68">
        <f>IF(A121=0,"",VLOOKUP($A121,RESUMO!$A$8:$B$107,2,FALSE))</f>
        <v/>
      </c>
    </row>
    <row r="122">
      <c r="A122" s="52" t="n">
        <v>44732</v>
      </c>
      <c r="B122" s="68" t="n">
        <v>5</v>
      </c>
      <c r="C122" s="50" t="inlineStr">
        <is>
          <t>17349481000300</t>
        </is>
      </c>
      <c r="D122" s="73" t="inlineStr">
        <is>
          <t>SAMPRE LTDA</t>
        </is>
      </c>
      <c r="E122" s="74" t="inlineStr">
        <is>
          <t>NFS - e 2022/428</t>
        </is>
      </c>
      <c r="G122" s="75" t="n">
        <v>290</v>
      </c>
      <c r="I122" s="75" t="n">
        <v>290</v>
      </c>
      <c r="J122" s="54" t="n">
        <v>44719</v>
      </c>
      <c r="K122" s="54" t="inlineStr">
        <is>
          <t>MO</t>
        </is>
      </c>
      <c r="N122">
        <f>IF(ISERROR(SEARCH("NF",E122,1)),"NÃO","SIM")</f>
        <v/>
      </c>
      <c r="O122">
        <f>IF($B122=5,"SIM","")</f>
        <v/>
      </c>
      <c r="P122" s="76">
        <f>A122&amp;B122&amp;C122&amp;E122&amp;G122&amp;EDATE(J122,0)</f>
        <v/>
      </c>
      <c r="Q122" s="68">
        <f>IF(A122=0,"",VLOOKUP($A122,RESUMO!$A$8:$B$107,2,FALSE))</f>
        <v/>
      </c>
    </row>
    <row r="123">
      <c r="A123" s="52" t="n">
        <v>44747</v>
      </c>
      <c r="B123" s="68" t="n">
        <v>1</v>
      </c>
      <c r="C123" s="50" t="inlineStr">
        <is>
          <t>00505644630</t>
        </is>
      </c>
      <c r="D123" s="73" t="inlineStr">
        <is>
          <t>JOÃO LUIZ PEREIRA</t>
        </is>
      </c>
      <c r="E123" s="74" t="inlineStr">
        <is>
          <t>SALÁRIO</t>
        </is>
      </c>
      <c r="G123" s="75" t="n">
        <v>2217.39</v>
      </c>
      <c r="I123" s="75" t="n">
        <v>2217.39</v>
      </c>
      <c r="J123" s="54" t="n">
        <v>44748</v>
      </c>
      <c r="K123" s="54" t="inlineStr">
        <is>
          <t>MO</t>
        </is>
      </c>
      <c r="L123" s="68" t="inlineStr">
        <is>
          <t>PIX: 00505644630</t>
        </is>
      </c>
      <c r="N123">
        <f>IF(ISERROR(SEARCH("NF",E123,1)),"NÃO","SIM")</f>
        <v/>
      </c>
      <c r="O123">
        <f>IF($B123=5,"SIM","")</f>
        <v/>
      </c>
      <c r="P123" s="76">
        <f>A123&amp;B123&amp;C123&amp;E123&amp;G123&amp;EDATE(J123,0)</f>
        <v/>
      </c>
      <c r="Q123" s="68">
        <f>IF(A123=0,"",VLOOKUP($A123,RESUMO!$A$8:$B$107,2,FALSE))</f>
        <v/>
      </c>
    </row>
    <row r="124">
      <c r="A124" s="52" t="n">
        <v>44747</v>
      </c>
      <c r="B124" s="68" t="n">
        <v>1</v>
      </c>
      <c r="C124" s="50" t="inlineStr">
        <is>
          <t>14844723650</t>
        </is>
      </c>
      <c r="D124" s="73" t="inlineStr">
        <is>
          <t>TAISSON HENRIQUE FERREIRA DOS SANTOS</t>
        </is>
      </c>
      <c r="E124" s="74" t="inlineStr">
        <is>
          <t>SALÁRIO</t>
        </is>
      </c>
      <c r="G124" s="75" t="n">
        <v>752.58</v>
      </c>
      <c r="I124" s="75" t="n">
        <v>752.58</v>
      </c>
      <c r="J124" s="54" t="n">
        <v>44748</v>
      </c>
      <c r="K124" s="54" t="inlineStr">
        <is>
          <t>MO</t>
        </is>
      </c>
      <c r="L124" s="68" t="inlineStr">
        <is>
          <t>NUBANK    0001  291500879 - CPF: 14.844.723.6-50</t>
        </is>
      </c>
      <c r="N124">
        <f>IF(ISERROR(SEARCH("NF",E124,1)),"NÃO","SIM")</f>
        <v/>
      </c>
      <c r="O124">
        <f>IF($B124=5,"SIM","")</f>
        <v/>
      </c>
      <c r="P124" s="76">
        <f>A124&amp;B124&amp;C124&amp;E124&amp;G124&amp;EDATE(J124,0)</f>
        <v/>
      </c>
      <c r="Q124" s="68">
        <f>IF(A124=0,"",VLOOKUP($A124,RESUMO!$A$8:$B$107,2,FALSE))</f>
        <v/>
      </c>
    </row>
    <row r="125">
      <c r="A125" s="52" t="n">
        <v>44747</v>
      </c>
      <c r="B125" s="68" t="n">
        <v>1</v>
      </c>
      <c r="C125" s="50" t="inlineStr">
        <is>
          <t>19958312808</t>
        </is>
      </c>
      <c r="D125" s="73" t="inlineStr">
        <is>
          <t>ROBSON PEREIRA BRITO</t>
        </is>
      </c>
      <c r="E125" s="74" t="inlineStr">
        <is>
          <t>SALÁRIO</t>
        </is>
      </c>
      <c r="G125" s="75" t="n">
        <v>1249.56</v>
      </c>
      <c r="I125" s="75" t="n">
        <v>1249.56</v>
      </c>
      <c r="J125" s="54" t="n">
        <v>44748</v>
      </c>
      <c r="K125" s="54" t="inlineStr">
        <is>
          <t>MO</t>
        </is>
      </c>
      <c r="L125" s="68" t="inlineStr">
        <is>
          <t>CEF  013  0892  8593814075 - CPF: 19.958.312.8-08</t>
        </is>
      </c>
      <c r="N125">
        <f>IF(ISERROR(SEARCH("NF",E125,1)),"NÃO","SIM")</f>
        <v/>
      </c>
      <c r="O125">
        <f>IF($B125=5,"SIM","")</f>
        <v/>
      </c>
      <c r="P125" s="76">
        <f>A125&amp;B125&amp;C125&amp;E125&amp;G125&amp;EDATE(J125,0)</f>
        <v/>
      </c>
      <c r="Q125" s="68">
        <f>IF(A125=0,"",VLOOKUP($A125,RESUMO!$A$8:$B$107,2,FALSE))</f>
        <v/>
      </c>
    </row>
    <row r="126">
      <c r="A126" s="52" t="n">
        <v>44747</v>
      </c>
      <c r="B126" s="68" t="n">
        <v>1</v>
      </c>
      <c r="C126" s="50" t="inlineStr">
        <is>
          <t>66561442504</t>
        </is>
      </c>
      <c r="D126" s="73" t="inlineStr">
        <is>
          <t>GERALDO RODRIGUES SANTOS</t>
        </is>
      </c>
      <c r="E126" s="74" t="inlineStr">
        <is>
          <t>SALÁRIO</t>
        </is>
      </c>
      <c r="G126" s="75" t="n">
        <v>1249.56</v>
      </c>
      <c r="I126" s="75" t="n">
        <v>1249.56</v>
      </c>
      <c r="J126" s="54" t="n">
        <v>44748</v>
      </c>
      <c r="K126" s="54" t="inlineStr">
        <is>
          <t>MO</t>
        </is>
      </c>
      <c r="L126" s="68" t="inlineStr">
        <is>
          <t>CEF  013  3814  195702 - CPF: 66.561.442.5-04</t>
        </is>
      </c>
      <c r="N126">
        <f>IF(ISERROR(SEARCH("NF",E126,1)),"NÃO","SIM")</f>
        <v/>
      </c>
      <c r="O126">
        <f>IF($B126=5,"SIM","")</f>
        <v/>
      </c>
      <c r="P126" s="76">
        <f>A126&amp;B126&amp;C126&amp;E126&amp;G126&amp;EDATE(J126,0)</f>
        <v/>
      </c>
      <c r="Q126" s="68">
        <f>IF(A126=0,"",VLOOKUP($A126,RESUMO!$A$8:$B$107,2,FALSE))</f>
        <v/>
      </c>
    </row>
    <row r="127">
      <c r="A127" s="52" t="n">
        <v>44747</v>
      </c>
      <c r="B127" s="68" t="n">
        <v>1</v>
      </c>
      <c r="C127" s="50" t="inlineStr">
        <is>
          <t>11591941652</t>
        </is>
      </c>
      <c r="D127" s="73" t="inlineStr">
        <is>
          <t>ANDERSON CUSTODIO DE SOUZA</t>
        </is>
      </c>
      <c r="E127" s="74" t="inlineStr">
        <is>
          <t>SALÁRIO</t>
        </is>
      </c>
      <c r="G127" s="75" t="n">
        <v>1249.56</v>
      </c>
      <c r="I127" s="75" t="n">
        <v>1249.56</v>
      </c>
      <c r="J127" s="54" t="n">
        <v>44748</v>
      </c>
      <c r="K127" s="54" t="inlineStr">
        <is>
          <t>MO</t>
        </is>
      </c>
      <c r="L127" s="68" t="inlineStr">
        <is>
          <t>PIX: 31989816299</t>
        </is>
      </c>
      <c r="N127">
        <f>IF(ISERROR(SEARCH("NF",E127,1)),"NÃO","SIM")</f>
        <v/>
      </c>
      <c r="O127">
        <f>IF($B127=5,"SIM","")</f>
        <v/>
      </c>
      <c r="P127" s="76">
        <f>A127&amp;B127&amp;C127&amp;E127&amp;G127&amp;EDATE(J127,0)</f>
        <v/>
      </c>
      <c r="Q127" s="68">
        <f>IF(A127=0,"",VLOOKUP($A127,RESUMO!$A$8:$B$107,2,FALSE))</f>
        <v/>
      </c>
    </row>
    <row r="128">
      <c r="A128" s="52" t="n">
        <v>44747</v>
      </c>
      <c r="B128" s="68" t="n">
        <v>1</v>
      </c>
      <c r="C128" s="50" t="inlineStr">
        <is>
          <t>12212212200</t>
        </is>
      </c>
      <c r="D128" s="73" t="inlineStr">
        <is>
          <t>VALMIR BISPO DA SILVA</t>
        </is>
      </c>
      <c r="E128" s="74" t="inlineStr">
        <is>
          <t>SALÁRIO</t>
        </is>
      </c>
      <c r="G128" s="75" t="n">
        <v>1216.96</v>
      </c>
      <c r="I128" s="75" t="n">
        <v>1216.96</v>
      </c>
      <c r="J128" s="54" t="n">
        <v>44748</v>
      </c>
      <c r="K128" s="54" t="inlineStr">
        <is>
          <t>MO</t>
        </is>
      </c>
      <c r="L128" s="68" t="inlineStr">
        <is>
          <t>PIX: 38998060567</t>
        </is>
      </c>
      <c r="N128">
        <f>IF(ISERROR(SEARCH("NF",E128,1)),"NÃO","SIM")</f>
        <v/>
      </c>
      <c r="O128">
        <f>IF($B128=5,"SIM","")</f>
        <v/>
      </c>
      <c r="P128" s="76">
        <f>A128&amp;B128&amp;C128&amp;E128&amp;G128&amp;EDATE(J128,0)</f>
        <v/>
      </c>
      <c r="Q128" s="68">
        <f>IF(A128=0,"",VLOOKUP($A128,RESUMO!$A$8:$B$107,2,FALSE))</f>
        <v/>
      </c>
    </row>
    <row r="129">
      <c r="A129" s="52" t="n">
        <v>44747</v>
      </c>
      <c r="B129" s="68" t="n">
        <v>1</v>
      </c>
      <c r="C129" s="50" t="inlineStr">
        <is>
          <t>13568423642</t>
        </is>
      </c>
      <c r="D129" s="73" t="inlineStr">
        <is>
          <t xml:space="preserve">WELINGTON PEREIRA DOS SANTOS    </t>
        </is>
      </c>
      <c r="E129" s="74" t="inlineStr">
        <is>
          <t>SALÁRIO</t>
        </is>
      </c>
      <c r="G129" s="75" t="n">
        <v>1591.57</v>
      </c>
      <c r="I129" s="75" t="n">
        <v>1591.57</v>
      </c>
      <c r="J129" s="54" t="n">
        <v>44748</v>
      </c>
      <c r="K129" s="54" t="inlineStr">
        <is>
          <t>MO</t>
        </is>
      </c>
      <c r="L129" s="68" t="inlineStr">
        <is>
          <t>ITAÚ    7349  201434 - CPF: 13.568.423.6-42</t>
        </is>
      </c>
      <c r="N129">
        <f>IF(ISERROR(SEARCH("NF",E129,1)),"NÃO","SIM")</f>
        <v/>
      </c>
      <c r="O129">
        <f>IF($B129=5,"SIM","")</f>
        <v/>
      </c>
      <c r="P129" s="76">
        <f>A129&amp;B129&amp;C129&amp;E129&amp;G129&amp;EDATE(J129,0)</f>
        <v/>
      </c>
      <c r="Q129" s="68">
        <f>IF(A129=0,"",VLOOKUP($A129,RESUMO!$A$8:$B$107,2,FALSE))</f>
        <v/>
      </c>
    </row>
    <row r="130">
      <c r="A130" s="52" t="n">
        <v>44747</v>
      </c>
      <c r="B130" s="68" t="n">
        <v>1</v>
      </c>
      <c r="C130" s="50" t="inlineStr">
        <is>
          <t>07026622676</t>
        </is>
      </c>
      <c r="D130" s="73" t="inlineStr">
        <is>
          <t>DOUGLAS JUNIO AZEVEDO LARA REZENDE</t>
        </is>
      </c>
      <c r="E130" s="74" t="inlineStr">
        <is>
          <t>TRANSPORTE</t>
        </is>
      </c>
      <c r="G130" s="75" t="n">
        <v>34.8</v>
      </c>
      <c r="H130" s="63" t="n">
        <v>21</v>
      </c>
      <c r="I130" s="75" t="n">
        <v>730.8</v>
      </c>
      <c r="J130" s="54" t="n">
        <v>44748</v>
      </c>
      <c r="K130" s="54" t="inlineStr">
        <is>
          <t>MO</t>
        </is>
      </c>
      <c r="L130" s="68" t="inlineStr">
        <is>
          <t>NUBANK    0001  304649995 - CPF: 07.026.622.6-76</t>
        </is>
      </c>
      <c r="N130">
        <f>IF(ISERROR(SEARCH("NF",E130,1)),"NÃO","SIM")</f>
        <v/>
      </c>
      <c r="O130">
        <f>IF($B130=5,"SIM","")</f>
        <v/>
      </c>
      <c r="P130" s="76">
        <f>A130&amp;B130&amp;C130&amp;E130&amp;G130&amp;EDATE(J130,0)</f>
        <v/>
      </c>
      <c r="Q130" s="68">
        <f>IF(A130=0,"",VLOOKUP($A130,RESUMO!$A$8:$B$107,2,FALSE))</f>
        <v/>
      </c>
    </row>
    <row r="131">
      <c r="A131" s="52" t="n">
        <v>44747</v>
      </c>
      <c r="B131" s="68" t="n">
        <v>1</v>
      </c>
      <c r="C131" s="50" t="inlineStr">
        <is>
          <t>13351596650</t>
        </is>
      </c>
      <c r="D131" s="73" t="inlineStr">
        <is>
          <t>VALERIO BATISTA DE JESUS</t>
        </is>
      </c>
      <c r="E131" s="74" t="inlineStr">
        <is>
          <t>TRANSPORTE</t>
        </is>
      </c>
      <c r="G131" s="75" t="n">
        <v>27.5</v>
      </c>
      <c r="H131" s="63" t="n">
        <v>21</v>
      </c>
      <c r="I131" s="75" t="n">
        <v>577.5</v>
      </c>
      <c r="J131" s="54" t="n">
        <v>44748</v>
      </c>
      <c r="K131" s="54" t="inlineStr">
        <is>
          <t>MO</t>
        </is>
      </c>
      <c r="L131" s="68" t="inlineStr">
        <is>
          <t>NUBANK    0001  17746019 - CPF: 13.351.596.6-50</t>
        </is>
      </c>
      <c r="N131">
        <f>IF(ISERROR(SEARCH("NF",E131,1)),"NÃO","SIM")</f>
        <v/>
      </c>
      <c r="O131">
        <f>IF($B131=5,"SIM","")</f>
        <v/>
      </c>
      <c r="P131" s="76">
        <f>A131&amp;B131&amp;C131&amp;E131&amp;G131&amp;EDATE(J131,0)</f>
        <v/>
      </c>
      <c r="Q131" s="68">
        <f>IF(A131=0,"",VLOOKUP($A131,RESUMO!$A$8:$B$107,2,FALSE))</f>
        <v/>
      </c>
    </row>
    <row r="132">
      <c r="A132" s="52" t="n">
        <v>44747</v>
      </c>
      <c r="B132" s="68" t="n">
        <v>1</v>
      </c>
      <c r="C132" s="50" t="inlineStr">
        <is>
          <t>96830123615</t>
        </is>
      </c>
      <c r="D132" s="73" t="inlineStr">
        <is>
          <t>WANDERLEY DE SOUZA MAIA</t>
        </is>
      </c>
      <c r="E132" s="74" t="inlineStr">
        <is>
          <t>TRANSPORTE</t>
        </is>
      </c>
      <c r="G132" s="75" t="n">
        <v>32.9</v>
      </c>
      <c r="H132" s="63" t="n">
        <v>21</v>
      </c>
      <c r="I132" s="75" t="n">
        <v>690.9</v>
      </c>
      <c r="J132" s="54" t="n">
        <v>44748</v>
      </c>
      <c r="K132" s="54" t="inlineStr">
        <is>
          <t>MO</t>
        </is>
      </c>
      <c r="L132" s="68" t="inlineStr">
        <is>
          <t>CEF  013  1486  735602 - CPF: 96.830.123.6-15</t>
        </is>
      </c>
      <c r="N132">
        <f>IF(ISERROR(SEARCH("NF",E132,1)),"NÃO","SIM")</f>
        <v/>
      </c>
      <c r="O132">
        <f>IF($B132=5,"SIM","")</f>
        <v/>
      </c>
      <c r="P132" s="76">
        <f>A132&amp;B132&amp;C132&amp;E132&amp;G132&amp;EDATE(J132,0)</f>
        <v/>
      </c>
      <c r="Q132" s="68">
        <f>IF(A132=0,"",VLOOKUP($A132,RESUMO!$A$8:$B$107,2,FALSE))</f>
        <v/>
      </c>
    </row>
    <row r="133">
      <c r="A133" s="52" t="n">
        <v>44747</v>
      </c>
      <c r="B133" s="68" t="n">
        <v>1</v>
      </c>
      <c r="C133" s="50" t="inlineStr">
        <is>
          <t>07026622676</t>
        </is>
      </c>
      <c r="D133" s="73" t="inlineStr">
        <is>
          <t>DOUGLAS JUNIO AZEVEDO LARA REZENDE</t>
        </is>
      </c>
      <c r="E133" s="74" t="inlineStr">
        <is>
          <t>DIÁRIA</t>
        </is>
      </c>
      <c r="G133" s="75" t="n">
        <v>110</v>
      </c>
      <c r="H133" s="63" t="n">
        <v>10</v>
      </c>
      <c r="I133" s="75" t="n">
        <v>1100</v>
      </c>
      <c r="J133" s="54" t="n">
        <v>44748</v>
      </c>
      <c r="K133" s="54" t="inlineStr">
        <is>
          <t>MO</t>
        </is>
      </c>
      <c r="L133" s="68" t="inlineStr">
        <is>
          <t>NUBANK    0001  304649995 - CPF: 07.026.622.6-76</t>
        </is>
      </c>
      <c r="N133">
        <f>IF(ISERROR(SEARCH("NF",E133,1)),"NÃO","SIM")</f>
        <v/>
      </c>
      <c r="O133">
        <f>IF($B133=5,"SIM","")</f>
        <v/>
      </c>
      <c r="P133" s="76">
        <f>A133&amp;B133&amp;C133&amp;E133&amp;G133&amp;EDATE(J133,0)</f>
        <v/>
      </c>
      <c r="Q133" s="68">
        <f>IF(A133=0,"",VLOOKUP($A133,RESUMO!$A$8:$B$107,2,FALSE))</f>
        <v/>
      </c>
    </row>
    <row r="134">
      <c r="A134" s="52" t="n">
        <v>44747</v>
      </c>
      <c r="B134" s="68" t="n">
        <v>1</v>
      </c>
      <c r="C134" s="50" t="inlineStr">
        <is>
          <t>04000059646</t>
        </is>
      </c>
      <c r="D134" s="73" t="inlineStr">
        <is>
          <t>JOSÉ ROBERTO FERREIRA DE ANDRADE</t>
        </is>
      </c>
      <c r="E134" s="74" t="inlineStr">
        <is>
          <t>DIÁRIA</t>
        </is>
      </c>
      <c r="G134" s="75" t="n">
        <v>170</v>
      </c>
      <c r="H134" s="63" t="n">
        <v>6</v>
      </c>
      <c r="I134" s="75" t="n">
        <v>1020</v>
      </c>
      <c r="J134" s="54" t="n">
        <v>44748</v>
      </c>
      <c r="K134" s="54" t="inlineStr">
        <is>
          <t>MO</t>
        </is>
      </c>
      <c r="L134" s="68" t="inlineStr">
        <is>
          <t>CEF  013  0892  1205172 - CPF: 04.000.059.6-46</t>
        </is>
      </c>
      <c r="N134">
        <f>IF(ISERROR(SEARCH("NF",E134,1)),"NÃO","SIM")</f>
        <v/>
      </c>
      <c r="O134">
        <f>IF($B134=5,"SIM","")</f>
        <v/>
      </c>
      <c r="P134" s="76">
        <f>A134&amp;B134&amp;C134&amp;E134&amp;G134&amp;EDATE(J134,0)</f>
        <v/>
      </c>
      <c r="Q134" s="68">
        <f>IF(A134=0,"",VLOOKUP($A134,RESUMO!$A$8:$B$107,2,FALSE))</f>
        <v/>
      </c>
    </row>
    <row r="135">
      <c r="A135" s="52" t="n">
        <v>44747</v>
      </c>
      <c r="B135" s="68" t="n">
        <v>1</v>
      </c>
      <c r="C135" s="50" t="inlineStr">
        <is>
          <t>07026622676</t>
        </is>
      </c>
      <c r="D135" s="73" t="inlineStr">
        <is>
          <t>DOUGLAS JUNIO AZEVEDO LARA REZENDE</t>
        </is>
      </c>
      <c r="E135" s="74" t="inlineStr">
        <is>
          <t>CAFÉ</t>
        </is>
      </c>
      <c r="G135" s="75" t="n">
        <v>4</v>
      </c>
      <c r="H135" s="63" t="n">
        <v>21</v>
      </c>
      <c r="I135" s="75" t="n">
        <v>84</v>
      </c>
      <c r="J135" s="54" t="n">
        <v>44748</v>
      </c>
      <c r="K135" s="54" t="inlineStr">
        <is>
          <t>MO</t>
        </is>
      </c>
      <c r="L135" s="68" t="inlineStr">
        <is>
          <t>NUBANK    0001  304649995 - CPF: 07.026.622.6-76</t>
        </is>
      </c>
      <c r="N135">
        <f>IF(ISERROR(SEARCH("NF",E135,1)),"NÃO","SIM")</f>
        <v/>
      </c>
      <c r="O135">
        <f>IF($B135=5,"SIM","")</f>
        <v/>
      </c>
      <c r="P135" s="76">
        <f>A135&amp;B135&amp;C135&amp;E135&amp;G135&amp;EDATE(J135,0)</f>
        <v/>
      </c>
      <c r="Q135" s="68">
        <f>IF(A135=0,"",VLOOKUP($A135,RESUMO!$A$8:$B$107,2,FALSE))</f>
        <v/>
      </c>
    </row>
    <row r="136">
      <c r="A136" s="52" t="n">
        <v>44747</v>
      </c>
      <c r="B136" s="68" t="n">
        <v>1</v>
      </c>
      <c r="C136" s="50" t="inlineStr">
        <is>
          <t>13351596650</t>
        </is>
      </c>
      <c r="D136" s="73" t="inlineStr">
        <is>
          <t>VALERIO BATISTA DE JESUS</t>
        </is>
      </c>
      <c r="E136" s="74" t="inlineStr">
        <is>
          <t>CAFÉ</t>
        </is>
      </c>
      <c r="G136" s="75" t="n">
        <v>4</v>
      </c>
      <c r="H136" s="63" t="n">
        <v>21</v>
      </c>
      <c r="I136" s="75" t="n">
        <v>84</v>
      </c>
      <c r="J136" s="54" t="n">
        <v>44748</v>
      </c>
      <c r="K136" s="54" t="inlineStr">
        <is>
          <t>MO</t>
        </is>
      </c>
      <c r="L136" s="68" t="inlineStr">
        <is>
          <t>NUBANK    0001  17746019 - CPF: 13.351.596.6-50</t>
        </is>
      </c>
      <c r="N136">
        <f>IF(ISERROR(SEARCH("NF",E136,1)),"NÃO","SIM")</f>
        <v/>
      </c>
      <c r="O136">
        <f>IF($B136=5,"SIM","")</f>
        <v/>
      </c>
      <c r="P136" s="76">
        <f>A136&amp;B136&amp;C136&amp;E136&amp;G136&amp;EDATE(J136,0)</f>
        <v/>
      </c>
      <c r="Q136" s="68">
        <f>IF(A136=0,"",VLOOKUP($A136,RESUMO!$A$8:$B$107,2,FALSE))</f>
        <v/>
      </c>
    </row>
    <row r="137">
      <c r="A137" s="52" t="n">
        <v>44747</v>
      </c>
      <c r="B137" s="68" t="n">
        <v>1</v>
      </c>
      <c r="C137" s="50" t="inlineStr">
        <is>
          <t>96830123615</t>
        </is>
      </c>
      <c r="D137" s="73" t="inlineStr">
        <is>
          <t>WANDERLEY DE SOUZA MAIA</t>
        </is>
      </c>
      <c r="E137" s="74" t="inlineStr">
        <is>
          <t>CAFÉ</t>
        </is>
      </c>
      <c r="G137" s="75" t="n">
        <v>4</v>
      </c>
      <c r="H137" s="63" t="n">
        <v>21</v>
      </c>
      <c r="I137" s="75" t="n">
        <v>84</v>
      </c>
      <c r="J137" s="54" t="n">
        <v>44748</v>
      </c>
      <c r="K137" s="54" t="inlineStr">
        <is>
          <t>MO</t>
        </is>
      </c>
      <c r="L137" s="68" t="inlineStr">
        <is>
          <t>CEF  013  1486  735602 - CPF: 96.830.123.6-15</t>
        </is>
      </c>
      <c r="N137">
        <f>IF(ISERROR(SEARCH("NF",E137,1)),"NÃO","SIM")</f>
        <v/>
      </c>
      <c r="O137">
        <f>IF($B137=5,"SIM","")</f>
        <v/>
      </c>
      <c r="P137" s="76">
        <f>A137&amp;B137&amp;C137&amp;E137&amp;G137&amp;EDATE(J137,0)</f>
        <v/>
      </c>
      <c r="Q137" s="68">
        <f>IF(A137=0,"",VLOOKUP($A137,RESUMO!$A$8:$B$107,2,FALSE))</f>
        <v/>
      </c>
    </row>
    <row r="138">
      <c r="A138" s="52" t="n">
        <v>44747</v>
      </c>
      <c r="B138" s="68" t="n">
        <v>1</v>
      </c>
      <c r="C138" s="50" t="inlineStr">
        <is>
          <t>00505644630</t>
        </is>
      </c>
      <c r="D138" s="73" t="inlineStr">
        <is>
          <t>JOÃO LUIZ PEREIRA</t>
        </is>
      </c>
      <c r="E138" s="74" t="inlineStr">
        <is>
          <t>TRANSPORTE</t>
        </is>
      </c>
      <c r="G138" s="75" t="n">
        <v>34.8</v>
      </c>
      <c r="H138" s="63" t="n">
        <v>21</v>
      </c>
      <c r="I138" s="75" t="n">
        <v>730.8</v>
      </c>
      <c r="J138" s="54" t="n">
        <v>44748</v>
      </c>
      <c r="K138" s="54" t="inlineStr">
        <is>
          <t>MO</t>
        </is>
      </c>
      <c r="L138" s="68" t="inlineStr">
        <is>
          <t>PIX: 00505644630</t>
        </is>
      </c>
      <c r="N138">
        <f>IF(ISERROR(SEARCH("NF",E138,1)),"NÃO","SIM")</f>
        <v/>
      </c>
      <c r="O138">
        <f>IF($B138=5,"SIM","")</f>
        <v/>
      </c>
      <c r="P138" s="76">
        <f>A138&amp;B138&amp;C138&amp;E138&amp;G138&amp;EDATE(J138,0)</f>
        <v/>
      </c>
      <c r="Q138" s="68">
        <f>IF(A138=0,"",VLOOKUP($A138,RESUMO!$A$8:$B$107,2,FALSE))</f>
        <v/>
      </c>
    </row>
    <row r="139">
      <c r="A139" s="52" t="n">
        <v>44747</v>
      </c>
      <c r="B139" s="68" t="n">
        <v>1</v>
      </c>
      <c r="C139" s="50" t="inlineStr">
        <is>
          <t>14844723650</t>
        </is>
      </c>
      <c r="D139" s="73" t="inlineStr">
        <is>
          <t>TAISSON HENRIQUE FERREIRA DOS SANTOS</t>
        </is>
      </c>
      <c r="E139" s="74" t="inlineStr">
        <is>
          <t>TRANSPORTE</t>
        </is>
      </c>
      <c r="G139" s="75" t="n">
        <v>34.8</v>
      </c>
      <c r="H139" s="63" t="n">
        <v>21</v>
      </c>
      <c r="I139" s="75" t="n">
        <v>730.8</v>
      </c>
      <c r="J139" s="54" t="n">
        <v>44748</v>
      </c>
      <c r="K139" s="54" t="inlineStr">
        <is>
          <t>MO</t>
        </is>
      </c>
      <c r="L139" s="68" t="inlineStr">
        <is>
          <t>NUBANK    0001  291500879 - CPF: 14.844.723.6-50</t>
        </is>
      </c>
      <c r="N139">
        <f>IF(ISERROR(SEARCH("NF",E139,1)),"NÃO","SIM")</f>
        <v/>
      </c>
      <c r="O139">
        <f>IF($B139=5,"SIM","")</f>
        <v/>
      </c>
      <c r="P139" s="76">
        <f>A139&amp;B139&amp;C139&amp;E139&amp;G139&amp;EDATE(J139,0)</f>
        <v/>
      </c>
      <c r="Q139" s="68">
        <f>IF(A139=0,"",VLOOKUP($A139,RESUMO!$A$8:$B$107,2,FALSE))</f>
        <v/>
      </c>
    </row>
    <row r="140">
      <c r="A140" s="52" t="n">
        <v>44747</v>
      </c>
      <c r="B140" s="68" t="n">
        <v>1</v>
      </c>
      <c r="C140" s="50" t="inlineStr">
        <is>
          <t>19958312808</t>
        </is>
      </c>
      <c r="D140" s="73" t="inlineStr">
        <is>
          <t>ROBSON PEREIRA BRITO</t>
        </is>
      </c>
      <c r="E140" s="74" t="inlineStr">
        <is>
          <t>TRANSPORTE</t>
        </is>
      </c>
      <c r="G140" s="75" t="n">
        <v>34.8</v>
      </c>
      <c r="H140" s="63" t="n">
        <v>21</v>
      </c>
      <c r="I140" s="75" t="n">
        <v>730.8</v>
      </c>
      <c r="J140" s="54" t="n">
        <v>44748</v>
      </c>
      <c r="K140" s="54" t="inlineStr">
        <is>
          <t>MO</t>
        </is>
      </c>
      <c r="L140" s="68" t="inlineStr">
        <is>
          <t>CEF  013  0892  8593814075 - CPF: 19.958.312.8-08</t>
        </is>
      </c>
      <c r="N140">
        <f>IF(ISERROR(SEARCH("NF",E140,1)),"NÃO","SIM")</f>
        <v/>
      </c>
      <c r="O140">
        <f>IF($B140=5,"SIM","")</f>
        <v/>
      </c>
      <c r="P140" s="76">
        <f>A140&amp;B140&amp;C140&amp;E140&amp;G140&amp;EDATE(J140,0)</f>
        <v/>
      </c>
      <c r="Q140" s="68">
        <f>IF(A140=0,"",VLOOKUP($A140,RESUMO!$A$8:$B$107,2,FALSE))</f>
        <v/>
      </c>
    </row>
    <row r="141">
      <c r="A141" s="52" t="n">
        <v>44747</v>
      </c>
      <c r="B141" s="68" t="n">
        <v>1</v>
      </c>
      <c r="C141" s="50" t="inlineStr">
        <is>
          <t>66561442504</t>
        </is>
      </c>
      <c r="D141" s="73" t="inlineStr">
        <is>
          <t>GERALDO RODRIGUES SANTOS</t>
        </is>
      </c>
      <c r="E141" s="74" t="inlineStr">
        <is>
          <t>TRANSPORTE</t>
        </is>
      </c>
      <c r="G141" s="75" t="n">
        <v>34.8</v>
      </c>
      <c r="H141" s="63" t="n">
        <v>21</v>
      </c>
      <c r="I141" s="75" t="n">
        <v>730.8</v>
      </c>
      <c r="J141" s="54" t="n">
        <v>44748</v>
      </c>
      <c r="K141" s="54" t="inlineStr">
        <is>
          <t>MO</t>
        </is>
      </c>
      <c r="L141" s="68" t="inlineStr">
        <is>
          <t>CEF  013  3814  195702 - CPF: 66.561.442.5-04</t>
        </is>
      </c>
      <c r="N141">
        <f>IF(ISERROR(SEARCH("NF",E141,1)),"NÃO","SIM")</f>
        <v/>
      </c>
      <c r="O141">
        <f>IF($B141=5,"SIM","")</f>
        <v/>
      </c>
      <c r="P141" s="76">
        <f>A141&amp;B141&amp;C141&amp;E141&amp;G141&amp;EDATE(J141,0)</f>
        <v/>
      </c>
      <c r="Q141" s="68">
        <f>IF(A141=0,"",VLOOKUP($A141,RESUMO!$A$8:$B$107,2,FALSE))</f>
        <v/>
      </c>
    </row>
    <row r="142">
      <c r="A142" s="52" t="n">
        <v>44747</v>
      </c>
      <c r="B142" s="68" t="n">
        <v>1</v>
      </c>
      <c r="C142" s="50" t="inlineStr">
        <is>
          <t>11591941652</t>
        </is>
      </c>
      <c r="D142" s="73" t="inlineStr">
        <is>
          <t>ANDERSON CUSTODIO DE SOUZA</t>
        </is>
      </c>
      <c r="E142" s="74" t="inlineStr">
        <is>
          <t>TRANSPORTE</t>
        </is>
      </c>
      <c r="G142" s="75" t="n">
        <v>34.8</v>
      </c>
      <c r="H142" s="63" t="n">
        <v>21</v>
      </c>
      <c r="I142" s="75" t="n">
        <v>730.8</v>
      </c>
      <c r="J142" s="54" t="n">
        <v>44748</v>
      </c>
      <c r="K142" s="54" t="inlineStr">
        <is>
          <t>MO</t>
        </is>
      </c>
      <c r="L142" s="68" t="inlineStr">
        <is>
          <t>PIX: 31989816299</t>
        </is>
      </c>
      <c r="N142">
        <f>IF(ISERROR(SEARCH("NF",E142,1)),"NÃO","SIM")</f>
        <v/>
      </c>
      <c r="O142">
        <f>IF($B142=5,"SIM","")</f>
        <v/>
      </c>
      <c r="P142" s="76">
        <f>A142&amp;B142&amp;C142&amp;E142&amp;G142&amp;EDATE(J142,0)</f>
        <v/>
      </c>
      <c r="Q142" s="68">
        <f>IF(A142=0,"",VLOOKUP($A142,RESUMO!$A$8:$B$107,2,FALSE))</f>
        <v/>
      </c>
    </row>
    <row r="143">
      <c r="A143" s="52" t="n">
        <v>44747</v>
      </c>
      <c r="B143" s="68" t="n">
        <v>1</v>
      </c>
      <c r="C143" s="50" t="inlineStr">
        <is>
          <t>12212212200</t>
        </is>
      </c>
      <c r="D143" s="73" t="inlineStr">
        <is>
          <t>VALMIR BISPO DA SILVA</t>
        </is>
      </c>
      <c r="E143" s="74" t="inlineStr">
        <is>
          <t>TRANSPORTE</t>
        </is>
      </c>
      <c r="G143" s="75" t="n">
        <v>34.8</v>
      </c>
      <c r="H143" s="63" t="n">
        <v>21</v>
      </c>
      <c r="I143" s="75" t="n">
        <v>730.8</v>
      </c>
      <c r="J143" s="54" t="n">
        <v>44748</v>
      </c>
      <c r="K143" s="54" t="inlineStr">
        <is>
          <t>MO</t>
        </is>
      </c>
      <c r="L143" s="68" t="inlineStr">
        <is>
          <t>PIX: 38998060567</t>
        </is>
      </c>
      <c r="N143">
        <f>IF(ISERROR(SEARCH("NF",E143,1)),"NÃO","SIM")</f>
        <v/>
      </c>
      <c r="O143">
        <f>IF($B143=5,"SIM","")</f>
        <v/>
      </c>
      <c r="P143" s="76">
        <f>A143&amp;B143&amp;C143&amp;E143&amp;G143&amp;EDATE(J143,0)</f>
        <v/>
      </c>
      <c r="Q143" s="68">
        <f>IF(A143=0,"",VLOOKUP($A143,RESUMO!$A$8:$B$107,2,FALSE))</f>
        <v/>
      </c>
    </row>
    <row r="144">
      <c r="A144" s="52" t="n">
        <v>44747</v>
      </c>
      <c r="B144" s="68" t="n">
        <v>1</v>
      </c>
      <c r="C144" s="50" t="inlineStr">
        <is>
          <t>13568423642</t>
        </is>
      </c>
      <c r="D144" s="73" t="inlineStr">
        <is>
          <t xml:space="preserve">WELINGTON PEREIRA DOS SANTOS    </t>
        </is>
      </c>
      <c r="E144" s="74" t="inlineStr">
        <is>
          <t>TRANSPORTE</t>
        </is>
      </c>
      <c r="G144" s="75" t="n">
        <v>34.8</v>
      </c>
      <c r="H144" s="63" t="n">
        <v>21</v>
      </c>
      <c r="I144" s="75" t="n">
        <v>730.8</v>
      </c>
      <c r="J144" s="54" t="n">
        <v>44748</v>
      </c>
      <c r="K144" s="54" t="inlineStr">
        <is>
          <t>MO</t>
        </is>
      </c>
      <c r="L144" s="68" t="inlineStr">
        <is>
          <t>ITAÚ    7349  201434 - CPF: 13.568.423.6-42</t>
        </is>
      </c>
      <c r="N144">
        <f>IF(ISERROR(SEARCH("NF",E144,1)),"NÃO","SIM")</f>
        <v/>
      </c>
      <c r="O144">
        <f>IF($B144=5,"SIM","")</f>
        <v/>
      </c>
      <c r="P144" s="76">
        <f>A144&amp;B144&amp;C144&amp;E144&amp;G144&amp;EDATE(J144,0)</f>
        <v/>
      </c>
      <c r="Q144" s="68">
        <f>IF(A144=0,"",VLOOKUP($A144,RESUMO!$A$8:$B$107,2,FALSE))</f>
        <v/>
      </c>
    </row>
    <row r="145">
      <c r="A145" s="52" t="n">
        <v>44747</v>
      </c>
      <c r="B145" s="68" t="n">
        <v>1</v>
      </c>
      <c r="C145" s="50" t="inlineStr">
        <is>
          <t>00505644630</t>
        </is>
      </c>
      <c r="D145" s="73" t="inlineStr">
        <is>
          <t>JOÃO LUIZ PEREIRA</t>
        </is>
      </c>
      <c r="E145" s="74" t="inlineStr">
        <is>
          <t>CAFÉ</t>
        </is>
      </c>
      <c r="G145" s="75" t="n">
        <v>4</v>
      </c>
      <c r="H145" s="63" t="n">
        <v>21</v>
      </c>
      <c r="I145" s="75" t="n">
        <v>84</v>
      </c>
      <c r="J145" s="54" t="n">
        <v>44748</v>
      </c>
      <c r="K145" s="54" t="inlineStr">
        <is>
          <t>MO</t>
        </is>
      </c>
      <c r="L145" s="68" t="inlineStr">
        <is>
          <t>PIX: 00505644630</t>
        </is>
      </c>
      <c r="N145">
        <f>IF(ISERROR(SEARCH("NF",E145,1)),"NÃO","SIM")</f>
        <v/>
      </c>
      <c r="O145">
        <f>IF($B145=5,"SIM","")</f>
        <v/>
      </c>
      <c r="P145" s="76">
        <f>A145&amp;B145&amp;C145&amp;E145&amp;G145&amp;EDATE(J145,0)</f>
        <v/>
      </c>
      <c r="Q145" s="68">
        <f>IF(A145=0,"",VLOOKUP($A145,RESUMO!$A$8:$B$107,2,FALSE))</f>
        <v/>
      </c>
    </row>
    <row r="146">
      <c r="A146" s="52" t="n">
        <v>44747</v>
      </c>
      <c r="B146" s="68" t="n">
        <v>1</v>
      </c>
      <c r="C146" s="50" t="inlineStr">
        <is>
          <t>14844723650</t>
        </is>
      </c>
      <c r="D146" s="73" t="inlineStr">
        <is>
          <t>TAISSON HENRIQUE FERREIRA DOS SANTOS</t>
        </is>
      </c>
      <c r="E146" s="74" t="inlineStr">
        <is>
          <t>CAFÉ</t>
        </is>
      </c>
      <c r="G146" s="75" t="n">
        <v>4</v>
      </c>
      <c r="H146" s="63" t="n">
        <v>21</v>
      </c>
      <c r="I146" s="75" t="n">
        <v>84</v>
      </c>
      <c r="J146" s="54" t="n">
        <v>44748</v>
      </c>
      <c r="K146" s="54" t="inlineStr">
        <is>
          <t>MO</t>
        </is>
      </c>
      <c r="L146" s="68" t="inlineStr">
        <is>
          <t>NUBANK    0001  291500879 - CPF: 14.844.723.6-50</t>
        </is>
      </c>
      <c r="N146">
        <f>IF(ISERROR(SEARCH("NF",E146,1)),"NÃO","SIM")</f>
        <v/>
      </c>
      <c r="O146">
        <f>IF($B146=5,"SIM","")</f>
        <v/>
      </c>
      <c r="P146" s="76">
        <f>A146&amp;B146&amp;C146&amp;E146&amp;G146&amp;EDATE(J146,0)</f>
        <v/>
      </c>
      <c r="Q146" s="68">
        <f>IF(A146=0,"",VLOOKUP($A146,RESUMO!$A$8:$B$107,2,FALSE))</f>
        <v/>
      </c>
    </row>
    <row r="147">
      <c r="A147" s="52" t="n">
        <v>44747</v>
      </c>
      <c r="B147" s="68" t="n">
        <v>1</v>
      </c>
      <c r="C147" s="50" t="inlineStr">
        <is>
          <t>19958312808</t>
        </is>
      </c>
      <c r="D147" s="73" t="inlineStr">
        <is>
          <t>ROBSON PEREIRA BRITO</t>
        </is>
      </c>
      <c r="E147" s="74" t="inlineStr">
        <is>
          <t>CAFÉ</t>
        </is>
      </c>
      <c r="G147" s="75" t="n">
        <v>4</v>
      </c>
      <c r="H147" s="63" t="n">
        <v>21</v>
      </c>
      <c r="I147" s="75" t="n">
        <v>84</v>
      </c>
      <c r="J147" s="54" t="n">
        <v>44748</v>
      </c>
      <c r="K147" s="54" t="inlineStr">
        <is>
          <t>MO</t>
        </is>
      </c>
      <c r="L147" s="68" t="inlineStr">
        <is>
          <t>CEF  013  0892  8593814075 - CPF: 19.958.312.8-08</t>
        </is>
      </c>
      <c r="N147">
        <f>IF(ISERROR(SEARCH("NF",E147,1)),"NÃO","SIM")</f>
        <v/>
      </c>
      <c r="O147">
        <f>IF($B147=5,"SIM","")</f>
        <v/>
      </c>
      <c r="P147" s="76">
        <f>A147&amp;B147&amp;C147&amp;E147&amp;G147&amp;EDATE(J147,0)</f>
        <v/>
      </c>
      <c r="Q147" s="68">
        <f>IF(A147=0,"",VLOOKUP($A147,RESUMO!$A$8:$B$107,2,FALSE))</f>
        <v/>
      </c>
    </row>
    <row r="148">
      <c r="A148" s="52" t="n">
        <v>44747</v>
      </c>
      <c r="B148" s="68" t="n">
        <v>1</v>
      </c>
      <c r="C148" s="50" t="inlineStr">
        <is>
          <t>66561442504</t>
        </is>
      </c>
      <c r="D148" s="73" t="inlineStr">
        <is>
          <t>GERALDO RODRIGUES SANTOS</t>
        </is>
      </c>
      <c r="E148" s="74" t="inlineStr">
        <is>
          <t>CAFÉ</t>
        </is>
      </c>
      <c r="G148" s="75" t="n">
        <v>4</v>
      </c>
      <c r="H148" s="63" t="n">
        <v>21</v>
      </c>
      <c r="I148" s="75" t="n">
        <v>84</v>
      </c>
      <c r="J148" s="54" t="n">
        <v>44748</v>
      </c>
      <c r="K148" s="54" t="inlineStr">
        <is>
          <t>MO</t>
        </is>
      </c>
      <c r="L148" s="68" t="inlineStr">
        <is>
          <t>CEF  013  3814  195702 - CPF: 66.561.442.5-04</t>
        </is>
      </c>
      <c r="N148">
        <f>IF(ISERROR(SEARCH("NF",E148,1)),"NÃO","SIM")</f>
        <v/>
      </c>
      <c r="O148">
        <f>IF($B148=5,"SIM","")</f>
        <v/>
      </c>
      <c r="P148" s="76">
        <f>A148&amp;B148&amp;C148&amp;E148&amp;G148&amp;EDATE(J148,0)</f>
        <v/>
      </c>
      <c r="Q148" s="68">
        <f>IF(A148=0,"",VLOOKUP($A148,RESUMO!$A$8:$B$107,2,FALSE))</f>
        <v/>
      </c>
    </row>
    <row r="149">
      <c r="A149" s="52" t="n">
        <v>44747</v>
      </c>
      <c r="B149" s="68" t="n">
        <v>1</v>
      </c>
      <c r="C149" s="50" t="inlineStr">
        <is>
          <t>11591941652</t>
        </is>
      </c>
      <c r="D149" s="73" t="inlineStr">
        <is>
          <t>ANDERSON CUSTODIO DE SOUZA</t>
        </is>
      </c>
      <c r="E149" s="74" t="inlineStr">
        <is>
          <t>CAFÉ</t>
        </is>
      </c>
      <c r="G149" s="75" t="n">
        <v>4</v>
      </c>
      <c r="H149" s="63" t="n">
        <v>21</v>
      </c>
      <c r="I149" s="75" t="n">
        <v>84</v>
      </c>
      <c r="J149" s="54" t="n">
        <v>44748</v>
      </c>
      <c r="K149" s="54" t="inlineStr">
        <is>
          <t>MO</t>
        </is>
      </c>
      <c r="L149" s="68" t="inlineStr">
        <is>
          <t>PIX: 31989816299</t>
        </is>
      </c>
      <c r="N149">
        <f>IF(ISERROR(SEARCH("NF",E149,1)),"NÃO","SIM")</f>
        <v/>
      </c>
      <c r="O149">
        <f>IF($B149=5,"SIM","")</f>
        <v/>
      </c>
      <c r="P149" s="76">
        <f>A149&amp;B149&amp;C149&amp;E149&amp;G149&amp;EDATE(J149,0)</f>
        <v/>
      </c>
      <c r="Q149" s="68">
        <f>IF(A149=0,"",VLOOKUP($A149,RESUMO!$A$8:$B$107,2,FALSE))</f>
        <v/>
      </c>
    </row>
    <row r="150">
      <c r="A150" s="52" t="n">
        <v>44747</v>
      </c>
      <c r="B150" s="68" t="n">
        <v>1</v>
      </c>
      <c r="C150" s="50" t="inlineStr">
        <is>
          <t>12212212200</t>
        </is>
      </c>
      <c r="D150" s="73" t="inlineStr">
        <is>
          <t>VALMIR BISPO DA SILVA</t>
        </is>
      </c>
      <c r="E150" s="74" t="inlineStr">
        <is>
          <t>CAFÉ</t>
        </is>
      </c>
      <c r="G150" s="75" t="n">
        <v>4</v>
      </c>
      <c r="H150" s="63" t="n">
        <v>21</v>
      </c>
      <c r="I150" s="75" t="n">
        <v>84</v>
      </c>
      <c r="J150" s="54" t="n">
        <v>44748</v>
      </c>
      <c r="K150" s="54" t="inlineStr">
        <is>
          <t>MO</t>
        </is>
      </c>
      <c r="L150" s="68" t="inlineStr">
        <is>
          <t>PIX: 38998060567</t>
        </is>
      </c>
      <c r="N150">
        <f>IF(ISERROR(SEARCH("NF",E150,1)),"NÃO","SIM")</f>
        <v/>
      </c>
      <c r="O150">
        <f>IF($B150=5,"SIM","")</f>
        <v/>
      </c>
      <c r="P150" s="76">
        <f>A150&amp;B150&amp;C150&amp;E150&amp;G150&amp;EDATE(J150,0)</f>
        <v/>
      </c>
      <c r="Q150" s="68">
        <f>IF(A150=0,"",VLOOKUP($A150,RESUMO!$A$8:$B$107,2,FALSE))</f>
        <v/>
      </c>
    </row>
    <row r="151">
      <c r="A151" s="52" t="n">
        <v>44747</v>
      </c>
      <c r="B151" s="68" t="n">
        <v>1</v>
      </c>
      <c r="C151" s="50" t="inlineStr">
        <is>
          <t>13568423642</t>
        </is>
      </c>
      <c r="D151" s="73" t="inlineStr">
        <is>
          <t xml:space="preserve">WELINGTON PEREIRA DOS SANTOS    </t>
        </is>
      </c>
      <c r="E151" s="74" t="inlineStr">
        <is>
          <t>CAFÉ</t>
        </is>
      </c>
      <c r="G151" s="75" t="n">
        <v>4</v>
      </c>
      <c r="H151" s="63" t="n">
        <v>21</v>
      </c>
      <c r="I151" s="75" t="n">
        <v>84</v>
      </c>
      <c r="J151" s="54" t="n">
        <v>44748</v>
      </c>
      <c r="K151" s="54" t="inlineStr">
        <is>
          <t>MO</t>
        </is>
      </c>
      <c r="L151" s="68" t="inlineStr">
        <is>
          <t>ITAÚ    7349  201434 - CPF: 13.568.423.6-42</t>
        </is>
      </c>
      <c r="N151">
        <f>IF(ISERROR(SEARCH("NF",E151,1)),"NÃO","SIM")</f>
        <v/>
      </c>
      <c r="O151">
        <f>IF($B151=5,"SIM","")</f>
        <v/>
      </c>
      <c r="P151" s="76">
        <f>A151&amp;B151&amp;C151&amp;E151&amp;G151&amp;EDATE(J151,0)</f>
        <v/>
      </c>
      <c r="Q151" s="68">
        <f>IF(A151=0,"",VLOOKUP($A151,RESUMO!$A$8:$B$107,2,FALSE))</f>
        <v/>
      </c>
    </row>
    <row r="152">
      <c r="A152" s="52" t="n">
        <v>44747</v>
      </c>
      <c r="B152" s="68" t="n">
        <v>2</v>
      </c>
      <c r="C152" s="50" t="inlineStr">
        <is>
          <t>11888335000104</t>
        </is>
      </c>
      <c r="D152" s="73" t="inlineStr">
        <is>
          <t>FUNDASOL FUNDACOES LTDA</t>
        </is>
      </c>
      <c r="E152" s="74" t="inlineStr">
        <is>
          <t xml:space="preserve">ESCAVAÇÕES DE TUBULÕES </t>
        </is>
      </c>
      <c r="G152" s="75" t="n">
        <v>1540</v>
      </c>
      <c r="I152" s="75" t="n">
        <v>1540</v>
      </c>
      <c r="J152" s="54" t="n">
        <v>44748</v>
      </c>
      <c r="K152" s="54" t="inlineStr">
        <is>
          <t>MAT</t>
        </is>
      </c>
      <c r="L152" s="68" t="inlineStr">
        <is>
          <t>CEF    1486  52133 - CPF: 11.888.335.000.1-04</t>
        </is>
      </c>
      <c r="N152">
        <f>IF(ISERROR(SEARCH("NF",E152,1)),"NÃO","SIM")</f>
        <v/>
      </c>
      <c r="O152">
        <f>IF($B152=5,"SIM","")</f>
        <v/>
      </c>
      <c r="P152" s="76">
        <f>A152&amp;B152&amp;C152&amp;E152&amp;G152&amp;EDATE(J152,0)</f>
        <v/>
      </c>
      <c r="Q152" s="68">
        <f>IF(A152=0,"",VLOOKUP($A152,RESUMO!$A$8:$B$107,2,FALSE))</f>
        <v/>
      </c>
    </row>
    <row r="153">
      <c r="A153" s="52" t="n">
        <v>44747</v>
      </c>
      <c r="B153" s="68" t="n">
        <v>2</v>
      </c>
      <c r="C153" s="50" t="inlineStr">
        <is>
          <t>07834753000141</t>
        </is>
      </c>
      <c r="D153" s="73" t="inlineStr">
        <is>
          <t>ANCORA PAPELARIA</t>
        </is>
      </c>
      <c r="E153" s="74" t="inlineStr">
        <is>
          <t>PLOTAGENS - NFS - e 2022/501</t>
        </is>
      </c>
      <c r="G153" s="75" t="n">
        <v>13.6</v>
      </c>
      <c r="I153" s="75" t="n">
        <v>13.6</v>
      </c>
      <c r="J153" s="54" t="n">
        <v>44748</v>
      </c>
      <c r="K153" s="54" t="inlineStr">
        <is>
          <t>ADM</t>
        </is>
      </c>
      <c r="L153" s="68" t="inlineStr">
        <is>
          <t>PIX: ancorapapelaria@gmail.com</t>
        </is>
      </c>
      <c r="N153">
        <f>IF(ISERROR(SEARCH("NF",E153,1)),"NÃO","SIM")</f>
        <v/>
      </c>
      <c r="O153">
        <f>IF($B153=5,"SIM","")</f>
        <v/>
      </c>
      <c r="P153" s="76">
        <f>A153&amp;B153&amp;C153&amp;E153&amp;G153&amp;EDATE(J153,0)</f>
        <v/>
      </c>
      <c r="Q153" s="68">
        <f>IF(A153=0,"",VLOOKUP($A153,RESUMO!$A$8:$B$107,2,FALSE))</f>
        <v/>
      </c>
    </row>
    <row r="154">
      <c r="A154" s="52" t="n">
        <v>44747</v>
      </c>
      <c r="B154" s="68" t="n">
        <v>2</v>
      </c>
      <c r="C154" s="50" t="inlineStr">
        <is>
          <t>15746193000100</t>
        </is>
      </c>
      <c r="D154" s="73" t="inlineStr">
        <is>
          <t xml:space="preserve">TRILHA DE MINAS </t>
        </is>
      </c>
      <c r="E154" s="74" t="inlineStr">
        <is>
          <t>INSERÇÃO DE ARMADURAS NO SOLO</t>
        </is>
      </c>
      <c r="G154" s="75" t="n">
        <v>870</v>
      </c>
      <c r="I154" s="75" t="n">
        <v>870</v>
      </c>
      <c r="J154" s="54" t="n">
        <v>44748</v>
      </c>
      <c r="K154" s="54" t="inlineStr">
        <is>
          <t>SERV</t>
        </is>
      </c>
      <c r="L154" s="68" t="inlineStr">
        <is>
          <t>PIX: 31992172003</t>
        </is>
      </c>
      <c r="N154">
        <f>IF(ISERROR(SEARCH("NF",E154,1)),"NÃO","SIM")</f>
        <v/>
      </c>
      <c r="O154">
        <f>IF($B154=5,"SIM","")</f>
        <v/>
      </c>
      <c r="P154" s="76">
        <f>A154&amp;B154&amp;C154&amp;E154&amp;G154&amp;EDATE(J154,0)</f>
        <v/>
      </c>
      <c r="Q154" s="68">
        <f>IF(A154=0,"",VLOOKUP($A154,RESUMO!$A$8:$B$107,2,FALSE))</f>
        <v/>
      </c>
    </row>
    <row r="155">
      <c r="A155" s="52" t="n">
        <v>44747</v>
      </c>
      <c r="B155" s="68" t="n">
        <v>2</v>
      </c>
      <c r="C155" s="50" t="inlineStr">
        <is>
          <t>27648990687</t>
        </is>
      </c>
      <c r="D155" s="73" t="inlineStr">
        <is>
          <t>ROGÉRIO VASCONCELOS SANTOS</t>
        </is>
      </c>
      <c r="E155" s="74" t="inlineStr">
        <is>
          <t>MOTOBOY OBRA - 06/2022</t>
        </is>
      </c>
      <c r="G155" s="75" t="n">
        <v>96</v>
      </c>
      <c r="I155" s="75" t="n">
        <v>96</v>
      </c>
      <c r="J155" s="54" t="n">
        <v>44748</v>
      </c>
      <c r="K155" s="54" t="inlineStr">
        <is>
          <t>ADM</t>
        </is>
      </c>
      <c r="L155" s="68" t="inlineStr">
        <is>
          <t>PIX: 31995901635</t>
        </is>
      </c>
      <c r="N155">
        <f>IF(ISERROR(SEARCH("NF",E155,1)),"NÃO","SIM")</f>
        <v/>
      </c>
      <c r="O155">
        <f>IF($B155=5,"SIM","")</f>
        <v/>
      </c>
      <c r="P155" s="76">
        <f>A155&amp;B155&amp;C155&amp;E155&amp;G155&amp;EDATE(J155,0)</f>
        <v/>
      </c>
      <c r="Q155" s="68">
        <f>IF(A155=0,"",VLOOKUP($A155,RESUMO!$A$8:$B$107,2,FALSE))</f>
        <v/>
      </c>
    </row>
    <row r="156">
      <c r="A156" s="52" t="n">
        <v>44747</v>
      </c>
      <c r="B156" s="68" t="n">
        <v>2</v>
      </c>
      <c r="C156" s="50" t="inlineStr">
        <is>
          <t>27648990687</t>
        </is>
      </c>
      <c r="D156" s="73" t="inlineStr">
        <is>
          <t>ROGÉRIO VASCONCELOS SANTOS</t>
        </is>
      </c>
      <c r="E156" s="74" t="inlineStr">
        <is>
          <t>MHS SEGURANÇA E MEDICINA DO TRABALHO</t>
        </is>
      </c>
      <c r="G156" s="75" t="n">
        <v>195</v>
      </c>
      <c r="I156" s="75" t="n">
        <v>195</v>
      </c>
      <c r="J156" s="54" t="n">
        <v>44748</v>
      </c>
      <c r="K156" s="54" t="inlineStr">
        <is>
          <t>ADM</t>
        </is>
      </c>
      <c r="L156" s="68" t="inlineStr">
        <is>
          <t>PIX: 31995901635</t>
        </is>
      </c>
      <c r="M156" s="50" t="inlineStr">
        <is>
          <t>MENSALIDADE 07/2022</t>
        </is>
      </c>
      <c r="N156">
        <f>IF(ISERROR(SEARCH("NF",E156,1)),"NÃO","SIM")</f>
        <v/>
      </c>
      <c r="O156">
        <f>IF($B156=5,"SIM","")</f>
        <v/>
      </c>
      <c r="P156" s="76">
        <f>A156&amp;B156&amp;C156&amp;E156&amp;G156&amp;EDATE(J156,0)</f>
        <v/>
      </c>
      <c r="Q156" s="68">
        <f>IF(A156=0,"",VLOOKUP($A156,RESUMO!$A$8:$B$107,2,FALSE))</f>
        <v/>
      </c>
    </row>
    <row r="157">
      <c r="A157" s="52" t="n">
        <v>44747</v>
      </c>
      <c r="B157" s="68" t="n">
        <v>2</v>
      </c>
      <c r="C157" s="50" t="inlineStr">
        <is>
          <t>05761924650</t>
        </is>
      </c>
      <c r="D157" s="73" t="inlineStr">
        <is>
          <t>RENATO OLIVEIRA SANTOS</t>
        </is>
      </c>
      <c r="E157" s="74" t="inlineStr">
        <is>
          <t>FOLHA DP- 06/2022</t>
        </is>
      </c>
      <c r="G157" s="75" t="n">
        <v>727.2</v>
      </c>
      <c r="I157" s="75" t="n">
        <v>727.2</v>
      </c>
      <c r="J157" s="54" t="n">
        <v>44718</v>
      </c>
      <c r="K157" s="54" t="inlineStr">
        <is>
          <t>MO</t>
        </is>
      </c>
      <c r="L157" s="68" t="inlineStr">
        <is>
          <t>PIX: 05761924650</t>
        </is>
      </c>
      <c r="N157">
        <f>IF(ISERROR(SEARCH("NF",E157,1)),"NÃO","SIM")</f>
        <v/>
      </c>
      <c r="O157">
        <f>IF($B157=5,"SIM","")</f>
        <v/>
      </c>
      <c r="P157" s="76">
        <f>A157&amp;B157&amp;C157&amp;E157&amp;G157&amp;EDATE(J157,0)</f>
        <v/>
      </c>
      <c r="Q157" s="68">
        <f>IF(A157=0,"",VLOOKUP($A157,RESUMO!$A$8:$B$107,2,FALSE))</f>
        <v/>
      </c>
    </row>
    <row r="158">
      <c r="A158" s="52" t="n">
        <v>44747</v>
      </c>
      <c r="B158" s="68" t="n">
        <v>3</v>
      </c>
      <c r="C158" s="50" t="inlineStr">
        <is>
          <t>00360305000104</t>
        </is>
      </c>
      <c r="D158" s="73" t="inlineStr">
        <is>
          <t>FGTS</t>
        </is>
      </c>
      <c r="E158" s="74" t="inlineStr">
        <is>
          <t>FGTS - FOLHA DP- 06/2022</t>
        </is>
      </c>
      <c r="G158" s="75" t="n">
        <v>1391.7</v>
      </c>
      <c r="I158" s="75" t="n">
        <v>1391.7</v>
      </c>
      <c r="J158" s="54" t="n">
        <v>44749</v>
      </c>
      <c r="K158" s="54" t="inlineStr">
        <is>
          <t>MO</t>
        </is>
      </c>
      <c r="N158">
        <f>IF(ISERROR(SEARCH("NF",E158,1)),"NÃO","SIM")</f>
        <v/>
      </c>
      <c r="O158">
        <f>IF($B158=5,"SIM","")</f>
        <v/>
      </c>
      <c r="P158" s="76">
        <f>A158&amp;B158&amp;C158&amp;E158&amp;G158&amp;EDATE(J158,0)</f>
        <v/>
      </c>
      <c r="Q158" s="68">
        <f>IF(A158=0,"",VLOOKUP($A158,RESUMO!$A$8:$B$107,2,FALSE))</f>
        <v/>
      </c>
    </row>
    <row r="159">
      <c r="A159" s="52" t="n">
        <v>44747</v>
      </c>
      <c r="B159" s="68" t="n">
        <v>3</v>
      </c>
      <c r="C159" s="50" t="inlineStr">
        <is>
          <t>00065389000153</t>
        </is>
      </c>
      <c r="D159" s="73" t="inlineStr">
        <is>
          <t>ÁGUA E LUZ - COLOMBINI MATERIAIS DE CONSTRUCAO</t>
        </is>
      </c>
      <c r="E159" s="74" t="inlineStr">
        <is>
          <t>MATERIAIS DIVERSOS - NF 5.481</t>
        </is>
      </c>
      <c r="G159" s="75" t="n">
        <v>543</v>
      </c>
      <c r="I159" s="75" t="n">
        <v>543</v>
      </c>
      <c r="J159" s="54" t="n">
        <v>44750</v>
      </c>
      <c r="K159" s="54" t="inlineStr">
        <is>
          <t>MAT</t>
        </is>
      </c>
      <c r="N159">
        <f>IF(ISERROR(SEARCH("NF",E159,1)),"NÃO","SIM")</f>
        <v/>
      </c>
      <c r="O159">
        <f>IF($B159=5,"SIM","")</f>
        <v/>
      </c>
      <c r="P159" s="76">
        <f>A159&amp;B159&amp;C159&amp;E159&amp;G159&amp;EDATE(J159,0)</f>
        <v/>
      </c>
      <c r="Q159" s="68">
        <f>IF(A159=0,"",VLOOKUP($A159,RESUMO!$A$8:$B$107,2,FALSE))</f>
        <v/>
      </c>
    </row>
    <row r="160">
      <c r="A160" s="52" t="n">
        <v>44747</v>
      </c>
      <c r="B160" s="68" t="n">
        <v>3</v>
      </c>
      <c r="C160" s="50" t="inlineStr">
        <is>
          <t>07409393000130</t>
        </is>
      </c>
      <c r="D160" s="73" t="inlineStr">
        <is>
          <t>LOCFER</t>
        </is>
      </c>
      <c r="E160" s="74" t="inlineStr">
        <is>
          <t>COMPACTADOR E FURADOR - NF 17240</t>
        </is>
      </c>
      <c r="G160" s="75" t="n">
        <v>530</v>
      </c>
      <c r="I160" s="75" t="n">
        <v>530</v>
      </c>
      <c r="J160" s="54" t="n">
        <v>44753</v>
      </c>
      <c r="K160" s="54" t="inlineStr">
        <is>
          <t>LOC</t>
        </is>
      </c>
      <c r="N160">
        <f>IF(ISERROR(SEARCH("NF",E160,1)),"NÃO","SIM")</f>
        <v/>
      </c>
      <c r="O160">
        <f>IF($B160=5,"SIM","")</f>
        <v/>
      </c>
      <c r="P160" s="76">
        <f>A160&amp;B160&amp;C160&amp;E160&amp;G160&amp;EDATE(J160,0)</f>
        <v/>
      </c>
      <c r="Q160" s="68">
        <f>IF(A160=0,"",VLOOKUP($A160,RESUMO!$A$8:$B$107,2,FALSE))</f>
        <v/>
      </c>
    </row>
    <row r="161">
      <c r="A161" s="52" t="n">
        <v>44747</v>
      </c>
      <c r="B161" s="68" t="n">
        <v>3</v>
      </c>
      <c r="C161" s="50" t="inlineStr">
        <is>
          <t>97397491000198</t>
        </is>
      </c>
      <c r="D161" s="73" t="inlineStr">
        <is>
          <t>COMERCIAL ISO LTDA</t>
        </is>
      </c>
      <c r="E161" s="74" t="inlineStr">
        <is>
          <t>ESPAÇADOR, PROTETOR P/ AÇO - NF47.017</t>
        </is>
      </c>
      <c r="G161" s="75" t="n">
        <v>1105</v>
      </c>
      <c r="I161" s="75" t="n">
        <v>1105</v>
      </c>
      <c r="J161" s="54" t="n">
        <v>44754</v>
      </c>
      <c r="K161" s="54" t="inlineStr">
        <is>
          <t>MAT</t>
        </is>
      </c>
      <c r="N161">
        <f>IF(ISERROR(SEARCH("NF",E161,1)),"NÃO","SIM")</f>
        <v/>
      </c>
      <c r="O161">
        <f>IF($B161=5,"SIM","")</f>
        <v/>
      </c>
      <c r="P161" s="76">
        <f>A161&amp;B161&amp;C161&amp;E161&amp;G161&amp;EDATE(J161,0)</f>
        <v/>
      </c>
      <c r="Q161" s="68">
        <f>IF(A161=0,"",VLOOKUP($A161,RESUMO!$A$8:$B$107,2,FALSE))</f>
        <v/>
      </c>
    </row>
    <row r="162">
      <c r="A162" s="52" t="n">
        <v>44747</v>
      </c>
      <c r="B162" s="68" t="n">
        <v>3</v>
      </c>
      <c r="C162" s="50" t="inlineStr">
        <is>
          <t>42542081000100</t>
        </is>
      </c>
      <c r="D162" s="73" t="inlineStr">
        <is>
          <t>MADEX MADEIRAS E COMPENSADOS LTDA</t>
        </is>
      </c>
      <c r="E162" s="74" t="inlineStr">
        <is>
          <t xml:space="preserve">MADEIRAS - NF 2.533 </t>
        </is>
      </c>
      <c r="G162" s="75" t="n">
        <v>6760</v>
      </c>
      <c r="I162" s="75" t="n">
        <v>6760</v>
      </c>
      <c r="J162" s="54" t="n">
        <v>44757</v>
      </c>
      <c r="K162" s="54" t="inlineStr">
        <is>
          <t>MAT</t>
        </is>
      </c>
      <c r="N162">
        <f>IF(ISERROR(SEARCH("NF",E162,1)),"NÃO","SIM")</f>
        <v/>
      </c>
      <c r="O162">
        <f>IF($B162=5,"SIM","")</f>
        <v/>
      </c>
      <c r="P162" s="76">
        <f>A162&amp;B162&amp;C162&amp;E162&amp;G162&amp;EDATE(J162,0)</f>
        <v/>
      </c>
      <c r="Q162" s="68">
        <f>IF(A162=0,"",VLOOKUP($A162,RESUMO!$A$8:$B$107,2,FALSE))</f>
        <v/>
      </c>
    </row>
    <row r="163">
      <c r="A163" s="52" t="n">
        <v>44747</v>
      </c>
      <c r="B163" s="68" t="n">
        <v>3</v>
      </c>
      <c r="C163" s="50" t="inlineStr">
        <is>
          <t>14313602000103</t>
        </is>
      </c>
      <c r="D163" s="73" t="inlineStr">
        <is>
          <t>VIDA EQUIPAMENTOS DE PROTECAO</t>
        </is>
      </c>
      <c r="E163" s="74" t="inlineStr">
        <is>
          <t>EQUIPAMENTOS DE PROTEÇÃO - NF 20.138</t>
        </is>
      </c>
      <c r="G163" s="75" t="n">
        <v>738.4</v>
      </c>
      <c r="I163" s="75" t="n">
        <v>738.4</v>
      </c>
      <c r="J163" s="54" t="n">
        <v>44760</v>
      </c>
      <c r="K163" s="54" t="inlineStr">
        <is>
          <t>MO</t>
        </is>
      </c>
      <c r="N163">
        <f>IF(ISERROR(SEARCH("NF",E163,1)),"NÃO","SIM")</f>
        <v/>
      </c>
      <c r="O163">
        <f>IF($B163=5,"SIM","")</f>
        <v/>
      </c>
      <c r="P163" s="76">
        <f>A163&amp;B163&amp;C163&amp;E163&amp;G163&amp;EDATE(J163,0)</f>
        <v/>
      </c>
      <c r="Q163" s="68">
        <f>IF(A163=0,"",VLOOKUP($A163,RESUMO!$A$8:$B$107,2,FALSE))</f>
        <v/>
      </c>
    </row>
    <row r="164">
      <c r="A164" s="52" t="n">
        <v>44747</v>
      </c>
      <c r="B164" s="68" t="n">
        <v>3</v>
      </c>
      <c r="C164" s="50" t="inlineStr">
        <is>
          <t>17194994000127</t>
        </is>
      </c>
      <c r="D164" s="73" t="inlineStr">
        <is>
          <t>MINAS FERRAMENTAS LTDA</t>
        </is>
      </c>
      <c r="E164" s="74" t="inlineStr">
        <is>
          <t xml:space="preserve">MATERIAIS DIVERSOS - NF 156830 </t>
        </is>
      </c>
      <c r="G164" s="75" t="n">
        <v>515</v>
      </c>
      <c r="I164" s="75" t="n">
        <v>515</v>
      </c>
      <c r="J164" s="54" t="n">
        <v>44761</v>
      </c>
      <c r="K164" s="54" t="inlineStr">
        <is>
          <t>MAT</t>
        </is>
      </c>
      <c r="N164">
        <f>IF(ISERROR(SEARCH("NF",E164,1)),"NÃO","SIM")</f>
        <v/>
      </c>
      <c r="O164">
        <f>IF($B164=5,"SIM","")</f>
        <v/>
      </c>
      <c r="P164" s="76">
        <f>A164&amp;B164&amp;C164&amp;E164&amp;G164&amp;EDATE(J164,0)</f>
        <v/>
      </c>
      <c r="Q164" s="68">
        <f>IF(A164=0,"",VLOOKUP($A164,RESUMO!$A$8:$B$107,2,FALSE))</f>
        <v/>
      </c>
    </row>
    <row r="165">
      <c r="A165" s="52" t="n">
        <v>44747</v>
      </c>
      <c r="B165" s="68" t="n">
        <v>3</v>
      </c>
      <c r="C165" s="50" t="inlineStr">
        <is>
          <t>00394460000141</t>
        </is>
      </c>
      <c r="D165" s="73" t="inlineStr">
        <is>
          <t>INSS/IRRF</t>
        </is>
      </c>
      <c r="E165" s="74" t="inlineStr">
        <is>
          <t>IRRF - FOLHA DP- 06/2022</t>
        </is>
      </c>
      <c r="G165" s="75" t="n">
        <v>557.59</v>
      </c>
      <c r="I165" s="75" t="n">
        <v>557.59</v>
      </c>
      <c r="J165" s="54" t="n">
        <v>44762</v>
      </c>
      <c r="K165" s="54" t="inlineStr">
        <is>
          <t>MO</t>
        </is>
      </c>
      <c r="N165">
        <f>IF(ISERROR(SEARCH("NF",E165,1)),"NÃO","SIM")</f>
        <v/>
      </c>
      <c r="O165">
        <f>IF($B165=5,"SIM","")</f>
        <v/>
      </c>
      <c r="P165" s="76">
        <f>A165&amp;B165&amp;C165&amp;E165&amp;G165&amp;EDATE(J165,0)</f>
        <v/>
      </c>
      <c r="Q165" s="68">
        <f>IF(A165=0,"",VLOOKUP($A165,RESUMO!$A$8:$B$107,2,FALSE))</f>
        <v/>
      </c>
    </row>
    <row r="166">
      <c r="A166" s="52" t="n">
        <v>44747</v>
      </c>
      <c r="B166" s="68" t="n">
        <v>3</v>
      </c>
      <c r="C166" s="50" t="inlineStr">
        <is>
          <t>00394460000141</t>
        </is>
      </c>
      <c r="D166" s="73" t="inlineStr">
        <is>
          <t>INSS/IRRF</t>
        </is>
      </c>
      <c r="E166" s="74" t="inlineStr">
        <is>
          <t>INSS - FOLHA DP- 06/2022</t>
        </is>
      </c>
      <c r="G166" s="75" t="n">
        <v>6581.66</v>
      </c>
      <c r="I166" s="75" t="n">
        <v>6581.66</v>
      </c>
      <c r="J166" s="54" t="n">
        <v>44762</v>
      </c>
      <c r="K166" s="54" t="inlineStr">
        <is>
          <t>MO</t>
        </is>
      </c>
      <c r="N166">
        <f>IF(ISERROR(SEARCH("NF",E166,1)),"NÃO","SIM")</f>
        <v/>
      </c>
      <c r="O166">
        <f>IF($B166=5,"SIM","")</f>
        <v/>
      </c>
      <c r="P166" s="76">
        <f>A166&amp;B166&amp;C166&amp;E166&amp;G166&amp;EDATE(J166,0)</f>
        <v/>
      </c>
      <c r="Q166" s="68">
        <f>IF(A166=0,"",VLOOKUP($A166,RESUMO!$A$8:$B$107,2,FALSE))</f>
        <v/>
      </c>
    </row>
    <row r="167">
      <c r="A167" s="52" t="n">
        <v>44747</v>
      </c>
      <c r="B167" s="68" t="n">
        <v>4</v>
      </c>
      <c r="C167" s="50" t="inlineStr">
        <is>
          <t>05761924650</t>
        </is>
      </c>
      <c r="D167" s="73" t="inlineStr">
        <is>
          <t>RENATO OLIVEIRA SANTOS</t>
        </is>
      </c>
      <c r="E167" s="74" t="inlineStr">
        <is>
          <t xml:space="preserve">JOSÉ ROBERTO FERREIRA - 8 DIÁRIAS </t>
        </is>
      </c>
      <c r="G167" s="75" t="n">
        <v>1520</v>
      </c>
      <c r="I167" s="75" t="n">
        <v>1520</v>
      </c>
      <c r="J167" s="54" t="n">
        <v>44734</v>
      </c>
      <c r="K167" s="54" t="inlineStr">
        <is>
          <t>MO</t>
        </is>
      </c>
      <c r="L167" s="68" t="inlineStr">
        <is>
          <t>PIX: 05761924650</t>
        </is>
      </c>
      <c r="N167">
        <f>IF(ISERROR(SEARCH("NF",E167,1)),"NÃO","SIM")</f>
        <v/>
      </c>
      <c r="O167">
        <f>IF($B167=5,"SIM","")</f>
        <v/>
      </c>
      <c r="P167" s="76">
        <f>A167&amp;B167&amp;C167&amp;E167&amp;G167&amp;EDATE(J167,0)</f>
        <v/>
      </c>
      <c r="Q167" s="68">
        <f>IF(A167=0,"",VLOOKUP($A167,RESUMO!$A$8:$B$107,2,FALSE))</f>
        <v/>
      </c>
    </row>
    <row r="168">
      <c r="A168" s="52" t="n">
        <v>44747</v>
      </c>
      <c r="B168" s="68" t="n">
        <v>4</v>
      </c>
      <c r="C168" s="50" t="inlineStr">
        <is>
          <t>05761924650</t>
        </is>
      </c>
      <c r="D168" s="73" t="inlineStr">
        <is>
          <t>RENATO OLIVEIRA SANTOS</t>
        </is>
      </c>
      <c r="E168" s="74" t="inlineStr">
        <is>
          <t>DOUGLAS JUNIO AZEVEDO - 8 DIÁRIAS</t>
        </is>
      </c>
      <c r="G168" s="75" t="n">
        <v>1040</v>
      </c>
      <c r="I168" s="75" t="n">
        <v>1040</v>
      </c>
      <c r="J168" s="54" t="n">
        <v>44734</v>
      </c>
      <c r="K168" s="54" t="inlineStr">
        <is>
          <t>MO</t>
        </is>
      </c>
      <c r="L168" s="68" t="inlineStr">
        <is>
          <t>PIX: 05761924650</t>
        </is>
      </c>
      <c r="N168">
        <f>IF(ISERROR(SEARCH("NF",E168,1)),"NÃO","SIM")</f>
        <v/>
      </c>
      <c r="O168">
        <f>IF($B168=5,"SIM","")</f>
        <v/>
      </c>
      <c r="P168" s="76">
        <f>A168&amp;B168&amp;C168&amp;E168&amp;G168&amp;EDATE(J168,0)</f>
        <v/>
      </c>
      <c r="Q168" s="68">
        <f>IF(A168=0,"",VLOOKUP($A168,RESUMO!$A$8:$B$107,2,FALSE))</f>
        <v/>
      </c>
    </row>
    <row r="169">
      <c r="A169" s="52" t="n">
        <v>44747</v>
      </c>
      <c r="B169" s="68" t="n">
        <v>5</v>
      </c>
      <c r="C169" s="50" t="inlineStr">
        <is>
          <t>10780884000360</t>
        </is>
      </c>
      <c r="D169" s="73" t="inlineStr">
        <is>
          <t>TOPMIX CONCRETO LTDA</t>
        </is>
      </c>
      <c r="E169" s="74" t="inlineStr">
        <is>
          <t>NF 9593</t>
        </is>
      </c>
      <c r="G169" s="75" t="n">
        <v>40320</v>
      </c>
      <c r="I169" s="75" t="n">
        <v>40320</v>
      </c>
      <c r="J169" s="54" t="n">
        <v>44734</v>
      </c>
      <c r="K169" s="54" t="inlineStr">
        <is>
          <t>MAT</t>
        </is>
      </c>
      <c r="N169">
        <f>IF(ISERROR(SEARCH("NF",E169,1)),"NÃO","SIM")</f>
        <v/>
      </c>
      <c r="O169">
        <f>IF($B169=5,"SIM","")</f>
        <v/>
      </c>
      <c r="P169" s="76">
        <f>A169&amp;B169&amp;C169&amp;E169&amp;G169&amp;EDATE(J169,0)</f>
        <v/>
      </c>
      <c r="Q169" s="68">
        <f>IF(A169=0,"",VLOOKUP($A169,RESUMO!$A$8:$B$107,2,FALSE))</f>
        <v/>
      </c>
    </row>
    <row r="170">
      <c r="A170" s="52" t="n">
        <v>44747</v>
      </c>
      <c r="B170" s="68" t="n">
        <v>6</v>
      </c>
      <c r="C170" s="50" t="inlineStr">
        <is>
          <t>17349481000300</t>
        </is>
      </c>
      <c r="D170" s="73" t="inlineStr">
        <is>
          <t>SAMPRE LTDA</t>
        </is>
      </c>
      <c r="E170" s="74" t="inlineStr">
        <is>
          <t>3 EXAMES ADMISSIONAIS - NFS - e 2022/497</t>
        </is>
      </c>
      <c r="G170" s="75" t="n">
        <v>435</v>
      </c>
      <c r="I170" s="75" t="n">
        <v>435</v>
      </c>
      <c r="J170" s="54" t="n">
        <v>44741</v>
      </c>
      <c r="K170" s="54" t="inlineStr">
        <is>
          <t>MO</t>
        </is>
      </c>
      <c r="M170" s="50" t="inlineStr">
        <is>
          <t>PIX INTER</t>
        </is>
      </c>
      <c r="N170">
        <f>IF(ISERROR(SEARCH("NF",E170,1)),"NÃO","SIM")</f>
        <v/>
      </c>
      <c r="O170">
        <f>IF($B170=5,"SIM","")</f>
        <v/>
      </c>
      <c r="P170" s="76">
        <f>A170&amp;B170&amp;C170&amp;E170&amp;G170&amp;EDATE(J170,0)</f>
        <v/>
      </c>
      <c r="Q170" s="68">
        <f>IF(A170=0,"",VLOOKUP($A170,RESUMO!$A$8:$B$107,2,FALSE))</f>
        <v/>
      </c>
    </row>
    <row r="171">
      <c r="A171" s="52" t="n">
        <v>44762</v>
      </c>
      <c r="B171" s="68" t="n">
        <v>1</v>
      </c>
      <c r="C171" s="50" t="inlineStr">
        <is>
          <t>00505644630</t>
        </is>
      </c>
      <c r="D171" s="73" t="inlineStr">
        <is>
          <t>JOÃO LUIZ PEREIRA</t>
        </is>
      </c>
      <c r="E171" s="74" t="inlineStr">
        <is>
          <t>SALÁRIO</t>
        </is>
      </c>
      <c r="G171" s="75" t="n">
        <v>2200</v>
      </c>
      <c r="I171" s="75" t="n">
        <v>2200</v>
      </c>
      <c r="J171" s="54" t="n">
        <v>44762</v>
      </c>
      <c r="K171" s="54" t="inlineStr">
        <is>
          <t>MO</t>
        </is>
      </c>
      <c r="L171" s="68" t="inlineStr">
        <is>
          <t>PIX: 00505644630</t>
        </is>
      </c>
      <c r="N171">
        <f>IF(ISERROR(SEARCH("NF",E171,1)),"NÃO","SIM")</f>
        <v/>
      </c>
      <c r="O171">
        <f>IF($B171=5,"SIM","")</f>
        <v/>
      </c>
      <c r="P171" s="76">
        <f>A171&amp;B171&amp;C171&amp;E171&amp;G171&amp;EDATE(J171,0)</f>
        <v/>
      </c>
      <c r="Q171" s="68">
        <f>IF(A171=0,"",VLOOKUP($A171,RESUMO!$A$8:$B$107,2,FALSE))</f>
        <v/>
      </c>
    </row>
    <row r="172">
      <c r="A172" s="52" t="n">
        <v>44762</v>
      </c>
      <c r="B172" s="68" t="n">
        <v>1</v>
      </c>
      <c r="C172" s="50" t="inlineStr">
        <is>
          <t>14844723650</t>
        </is>
      </c>
      <c r="D172" s="73" t="inlineStr">
        <is>
          <t>TAISSON HENRIQUE FERREIRA DOS SANTOS</t>
        </is>
      </c>
      <c r="E172" s="74" t="inlineStr">
        <is>
          <t>SALÁRIO</t>
        </is>
      </c>
      <c r="G172" s="75" t="n">
        <v>576</v>
      </c>
      <c r="I172" s="75" t="n">
        <v>576</v>
      </c>
      <c r="J172" s="54" t="n">
        <v>44762</v>
      </c>
      <c r="K172" s="54" t="inlineStr">
        <is>
          <t>MO</t>
        </is>
      </c>
      <c r="L172" s="68" t="inlineStr">
        <is>
          <t>NUBANK    0001  291500879 - CPF: 14.844.723.6-50</t>
        </is>
      </c>
      <c r="N172">
        <f>IF(ISERROR(SEARCH("NF",E172,1)),"NÃO","SIM")</f>
        <v/>
      </c>
      <c r="O172">
        <f>IF($B172=5,"SIM","")</f>
        <v/>
      </c>
      <c r="P172" s="76">
        <f>A172&amp;B172&amp;C172&amp;E172&amp;G172&amp;EDATE(J172,0)</f>
        <v/>
      </c>
      <c r="Q172" s="68">
        <f>IF(A172=0,"",VLOOKUP($A172,RESUMO!$A$8:$B$107,2,FALSE))</f>
        <v/>
      </c>
    </row>
    <row r="173">
      <c r="A173" s="52" t="n">
        <v>44762</v>
      </c>
      <c r="B173" s="68" t="n">
        <v>1</v>
      </c>
      <c r="C173" s="50" t="inlineStr">
        <is>
          <t>19958312808</t>
        </is>
      </c>
      <c r="D173" s="73" t="inlineStr">
        <is>
          <t>ROBSON PEREIRA BRITO</t>
        </is>
      </c>
      <c r="E173" s="74" t="inlineStr">
        <is>
          <t>SALÁRIO</t>
        </is>
      </c>
      <c r="G173" s="75" t="n">
        <v>988</v>
      </c>
      <c r="I173" s="75" t="n">
        <v>988</v>
      </c>
      <c r="J173" s="54" t="n">
        <v>44762</v>
      </c>
      <c r="K173" s="54" t="inlineStr">
        <is>
          <t>MO</t>
        </is>
      </c>
      <c r="L173" s="68" t="inlineStr">
        <is>
          <t>CEF  013  0892  8593814075 - CPF: 19.958.312.8-08</t>
        </is>
      </c>
      <c r="N173">
        <f>IF(ISERROR(SEARCH("NF",E173,1)),"NÃO","SIM")</f>
        <v/>
      </c>
      <c r="O173">
        <f>IF($B173=5,"SIM","")</f>
        <v/>
      </c>
      <c r="P173" s="76">
        <f>A173&amp;B173&amp;C173&amp;E173&amp;G173&amp;EDATE(J173,0)</f>
        <v/>
      </c>
      <c r="Q173" s="68">
        <f>IF(A173=0,"",VLOOKUP($A173,RESUMO!$A$8:$B$107,2,FALSE))</f>
        <v/>
      </c>
    </row>
    <row r="174">
      <c r="A174" s="52" t="n">
        <v>44762</v>
      </c>
      <c r="B174" s="68" t="n">
        <v>1</v>
      </c>
      <c r="C174" s="50" t="inlineStr">
        <is>
          <t>66561442504</t>
        </is>
      </c>
      <c r="D174" s="73" t="inlineStr">
        <is>
          <t>GERALDO RODRIGUES SANTOS</t>
        </is>
      </c>
      <c r="E174" s="74" t="inlineStr">
        <is>
          <t>SALÁRIO</t>
        </is>
      </c>
      <c r="G174" s="75" t="n">
        <v>988</v>
      </c>
      <c r="I174" s="75" t="n">
        <v>988</v>
      </c>
      <c r="J174" s="54" t="n">
        <v>44762</v>
      </c>
      <c r="K174" s="54" t="inlineStr">
        <is>
          <t>MO</t>
        </is>
      </c>
      <c r="L174" s="68" t="inlineStr">
        <is>
          <t>CEF  013  3814  195702 - CPF: 66.561.442.5-04</t>
        </is>
      </c>
      <c r="N174">
        <f>IF(ISERROR(SEARCH("NF",E174,1)),"NÃO","SIM")</f>
        <v/>
      </c>
      <c r="O174">
        <f>IF($B174=5,"SIM","")</f>
        <v/>
      </c>
      <c r="P174" s="76">
        <f>A174&amp;B174&amp;C174&amp;E174&amp;G174&amp;EDATE(J174,0)</f>
        <v/>
      </c>
      <c r="Q174" s="68">
        <f>IF(A174=0,"",VLOOKUP($A174,RESUMO!$A$8:$B$107,2,FALSE))</f>
        <v/>
      </c>
    </row>
    <row r="175">
      <c r="A175" s="52" t="n">
        <v>44762</v>
      </c>
      <c r="B175" s="68" t="n">
        <v>1</v>
      </c>
      <c r="C175" s="50" t="inlineStr">
        <is>
          <t>11591941652</t>
        </is>
      </c>
      <c r="D175" s="73" t="inlineStr">
        <is>
          <t>ANDERSON CUSTODIO DE SOUZA</t>
        </is>
      </c>
      <c r="E175" s="74" t="inlineStr">
        <is>
          <t>SALÁRIO</t>
        </is>
      </c>
      <c r="G175" s="75" t="n">
        <v>988</v>
      </c>
      <c r="I175" s="75" t="n">
        <v>988</v>
      </c>
      <c r="J175" s="54" t="n">
        <v>44762</v>
      </c>
      <c r="K175" s="54" t="inlineStr">
        <is>
          <t>MO</t>
        </is>
      </c>
      <c r="L175" s="68" t="inlineStr">
        <is>
          <t>PIX: 31989816299</t>
        </is>
      </c>
      <c r="N175">
        <f>IF(ISERROR(SEARCH("NF",E175,1)),"NÃO","SIM")</f>
        <v/>
      </c>
      <c r="O175">
        <f>IF($B175=5,"SIM","")</f>
        <v/>
      </c>
      <c r="P175" s="76">
        <f>A175&amp;B175&amp;C175&amp;E175&amp;G175&amp;EDATE(J175,0)</f>
        <v/>
      </c>
      <c r="Q175" s="68">
        <f>IF(A175=0,"",VLOOKUP($A175,RESUMO!$A$8:$B$107,2,FALSE))</f>
        <v/>
      </c>
    </row>
    <row r="176">
      <c r="A176" s="52" t="n">
        <v>44762</v>
      </c>
      <c r="B176" s="68" t="n">
        <v>1</v>
      </c>
      <c r="C176" s="50" t="inlineStr">
        <is>
          <t>12212212200</t>
        </is>
      </c>
      <c r="D176" s="73" t="inlineStr">
        <is>
          <t>VALMIR BISPO DA SILVA</t>
        </is>
      </c>
      <c r="E176" s="74" t="inlineStr">
        <is>
          <t>SALÁRIO</t>
        </is>
      </c>
      <c r="G176" s="75" t="n">
        <v>988</v>
      </c>
      <c r="I176" s="75" t="n">
        <v>988</v>
      </c>
      <c r="J176" s="54" t="n">
        <v>44762</v>
      </c>
      <c r="K176" s="54" t="inlineStr">
        <is>
          <t>MO</t>
        </is>
      </c>
      <c r="L176" s="68" t="inlineStr">
        <is>
          <t>PIX: 38998060567</t>
        </is>
      </c>
      <c r="N176">
        <f>IF(ISERROR(SEARCH("NF",E176,1)),"NÃO","SIM")</f>
        <v/>
      </c>
      <c r="O176">
        <f>IF($B176=5,"SIM","")</f>
        <v/>
      </c>
      <c r="P176" s="76">
        <f>A176&amp;B176&amp;C176&amp;E176&amp;G176&amp;EDATE(J176,0)</f>
        <v/>
      </c>
      <c r="Q176" s="68">
        <f>IF(A176=0,"",VLOOKUP($A176,RESUMO!$A$8:$B$107,2,FALSE))</f>
        <v/>
      </c>
    </row>
    <row r="177">
      <c r="A177" s="52" t="n">
        <v>44762</v>
      </c>
      <c r="B177" s="68" t="n">
        <v>1</v>
      </c>
      <c r="C177" s="50" t="inlineStr">
        <is>
          <t>13568423642</t>
        </is>
      </c>
      <c r="D177" s="73" t="inlineStr">
        <is>
          <t xml:space="preserve">WELINGTON PEREIRA DOS SANTOS    </t>
        </is>
      </c>
      <c r="E177" s="74" t="inlineStr">
        <is>
          <t>SALÁRIO</t>
        </is>
      </c>
      <c r="G177" s="75" t="n">
        <v>988</v>
      </c>
      <c r="I177" s="75" t="n">
        <v>988</v>
      </c>
      <c r="J177" s="54" t="n">
        <v>44762</v>
      </c>
      <c r="K177" s="54" t="inlineStr">
        <is>
          <t>MO</t>
        </is>
      </c>
      <c r="L177" s="68" t="inlineStr">
        <is>
          <t>ITAÚ    7349  201434 - CPF: 13.568.423.6-42</t>
        </is>
      </c>
      <c r="N177">
        <f>IF(ISERROR(SEARCH("NF",E177,1)),"NÃO","SIM")</f>
        <v/>
      </c>
      <c r="O177">
        <f>IF($B177=5,"SIM","")</f>
        <v/>
      </c>
      <c r="P177" s="76">
        <f>A177&amp;B177&amp;C177&amp;E177&amp;G177&amp;EDATE(J177,0)</f>
        <v/>
      </c>
      <c r="Q177" s="68">
        <f>IF(A177=0,"",VLOOKUP($A177,RESUMO!$A$8:$B$107,2,FALSE))</f>
        <v/>
      </c>
    </row>
    <row r="178">
      <c r="A178" s="52" t="n">
        <v>44762</v>
      </c>
      <c r="B178" s="68" t="n">
        <v>1</v>
      </c>
      <c r="C178" s="50" t="inlineStr">
        <is>
          <t>07026622676</t>
        </is>
      </c>
      <c r="D178" s="73" t="inlineStr">
        <is>
          <t>DOUGLAS JUNIO AZEVEDO LARA REZENDE</t>
        </is>
      </c>
      <c r="E178" s="74" t="inlineStr">
        <is>
          <t>SALÁRIO</t>
        </is>
      </c>
      <c r="G178" s="75" t="n">
        <v>576</v>
      </c>
      <c r="I178" s="75" t="n">
        <v>576</v>
      </c>
      <c r="J178" s="54" t="n">
        <v>44762</v>
      </c>
      <c r="K178" s="54" t="inlineStr">
        <is>
          <t>MO</t>
        </is>
      </c>
      <c r="L178" s="68" t="inlineStr">
        <is>
          <t>NUBANK    0001  304649995 - CPF: 07.026.622.6-76</t>
        </is>
      </c>
      <c r="N178">
        <f>IF(ISERROR(SEARCH("NF",E178,1)),"NÃO","SIM")</f>
        <v/>
      </c>
      <c r="O178">
        <f>IF($B178=5,"SIM","")</f>
        <v/>
      </c>
      <c r="P178" s="76">
        <f>A178&amp;B178&amp;C178&amp;E178&amp;G178&amp;EDATE(J178,0)</f>
        <v/>
      </c>
      <c r="Q178" s="68">
        <f>IF(A178=0,"",VLOOKUP($A178,RESUMO!$A$8:$B$107,2,FALSE))</f>
        <v/>
      </c>
    </row>
    <row r="179">
      <c r="A179" s="52" t="n">
        <v>44762</v>
      </c>
      <c r="B179" s="68" t="n">
        <v>1</v>
      </c>
      <c r="C179" s="50" t="inlineStr">
        <is>
          <t>13351596650</t>
        </is>
      </c>
      <c r="D179" s="73" t="inlineStr">
        <is>
          <t>VALERIO BATISTA DE JESUS</t>
        </is>
      </c>
      <c r="E179" s="74" t="inlineStr">
        <is>
          <t>SALÁRIO</t>
        </is>
      </c>
      <c r="G179" s="75" t="n">
        <v>576</v>
      </c>
      <c r="I179" s="75" t="n">
        <v>576</v>
      </c>
      <c r="J179" s="54" t="n">
        <v>44762</v>
      </c>
      <c r="K179" s="54" t="inlineStr">
        <is>
          <t>MO</t>
        </is>
      </c>
      <c r="L179" s="68" t="inlineStr">
        <is>
          <t>NUBANK    0001  17746019 - CPF: 13.351.596.6-50</t>
        </is>
      </c>
      <c r="N179">
        <f>IF(ISERROR(SEARCH("NF",E179,1)),"NÃO","SIM")</f>
        <v/>
      </c>
      <c r="O179">
        <f>IF($B179=5,"SIM","")</f>
        <v/>
      </c>
      <c r="P179" s="76">
        <f>A179&amp;B179&amp;C179&amp;E179&amp;G179&amp;EDATE(J179,0)</f>
        <v/>
      </c>
      <c r="Q179" s="68">
        <f>IF(A179=0,"",VLOOKUP($A179,RESUMO!$A$8:$B$107,2,FALSE))</f>
        <v/>
      </c>
    </row>
    <row r="180">
      <c r="A180" s="52" t="n">
        <v>44762</v>
      </c>
      <c r="B180" s="68" t="n">
        <v>1</v>
      </c>
      <c r="C180" s="50" t="inlineStr">
        <is>
          <t>96830123615</t>
        </is>
      </c>
      <c r="D180" s="73" t="inlineStr">
        <is>
          <t>WANDERLEY DE SOUZA MAIA</t>
        </is>
      </c>
      <c r="E180" s="74" t="inlineStr">
        <is>
          <t>SALÁRIO</t>
        </is>
      </c>
      <c r="G180" s="75" t="n">
        <v>988</v>
      </c>
      <c r="I180" s="75" t="n">
        <v>988</v>
      </c>
      <c r="J180" s="54" t="n">
        <v>44762</v>
      </c>
      <c r="K180" s="54" t="inlineStr">
        <is>
          <t>MO</t>
        </is>
      </c>
      <c r="L180" s="68" t="inlineStr">
        <is>
          <t>CEF  013  1486  735602 - CPF: 96.830.123.6-15</t>
        </is>
      </c>
      <c r="N180">
        <f>IF(ISERROR(SEARCH("NF",E180,1)),"NÃO","SIM")</f>
        <v/>
      </c>
      <c r="O180">
        <f>IF($B180=5,"SIM","")</f>
        <v/>
      </c>
      <c r="P180" s="76">
        <f>A180&amp;B180&amp;C180&amp;E180&amp;G180&amp;EDATE(J180,0)</f>
        <v/>
      </c>
      <c r="Q180" s="68">
        <f>IF(A180=0,"",VLOOKUP($A180,RESUMO!$A$8:$B$107,2,FALSE))</f>
        <v/>
      </c>
    </row>
    <row r="181">
      <c r="A181" s="52" t="n">
        <v>44762</v>
      </c>
      <c r="B181" s="68" t="n">
        <v>2</v>
      </c>
      <c r="C181" s="50" t="inlineStr">
        <is>
          <t>27648990687</t>
        </is>
      </c>
      <c r="D181" s="73" t="inlineStr">
        <is>
          <t>ROGÉRIO VASCONCELOS SANTOS</t>
        </is>
      </c>
      <c r="E181" s="74" t="inlineStr">
        <is>
          <t>MHS SEGURANÇA E MEDICINA DO TRABALHO</t>
        </is>
      </c>
      <c r="G181" s="75" t="n">
        <v>90</v>
      </c>
      <c r="I181" s="75" t="n">
        <v>90</v>
      </c>
      <c r="J181" s="54" t="n">
        <v>44762</v>
      </c>
      <c r="K181" s="54" t="inlineStr">
        <is>
          <t>ADM</t>
        </is>
      </c>
      <c r="L181" s="68" t="inlineStr">
        <is>
          <t>PIX: 31995901635</t>
        </is>
      </c>
      <c r="M181" s="50" t="inlineStr">
        <is>
          <t>EVENTOS SST E-SOCIAL - 20/07</t>
        </is>
      </c>
      <c r="N181">
        <f>IF(ISERROR(SEARCH("NF",E181,1)),"NÃO","SIM")</f>
        <v/>
      </c>
      <c r="O181">
        <f>IF($B181=5,"SIM","")</f>
        <v/>
      </c>
      <c r="P181" s="76">
        <f>A181&amp;B181&amp;C181&amp;E181&amp;G181&amp;EDATE(J181,0)</f>
        <v/>
      </c>
      <c r="Q181" s="68">
        <f>IF(A181=0,"",VLOOKUP($A181,RESUMO!$A$8:$B$107,2,FALSE))</f>
        <v/>
      </c>
    </row>
    <row r="182">
      <c r="A182" s="52" t="n">
        <v>44762</v>
      </c>
      <c r="B182" s="68" t="n">
        <v>3</v>
      </c>
      <c r="C182" s="50" t="inlineStr">
        <is>
          <t>00065389000153</t>
        </is>
      </c>
      <c r="D182" s="73" t="inlineStr">
        <is>
          <t>ÁGUA E LUZ - COLOMBINI MATERIAIS DE CONSTRUCAO</t>
        </is>
      </c>
      <c r="E182" s="74" t="inlineStr">
        <is>
          <t>MATERIAIS DIVERSOS - NF 5549</t>
        </is>
      </c>
      <c r="G182" s="75" t="n">
        <v>478.2</v>
      </c>
      <c r="I182" s="75" t="n">
        <v>478.2</v>
      </c>
      <c r="J182" s="54" t="n">
        <v>44762</v>
      </c>
      <c r="K182" s="54" t="inlineStr">
        <is>
          <t>MAT</t>
        </is>
      </c>
      <c r="N182">
        <f>IF(ISERROR(SEARCH("NF",E182,1)),"NÃO","SIM")</f>
        <v/>
      </c>
      <c r="O182">
        <f>IF($B182=5,"SIM","")</f>
        <v/>
      </c>
      <c r="P182" s="76">
        <f>A182&amp;B182&amp;C182&amp;E182&amp;G182&amp;EDATE(J182,0)</f>
        <v/>
      </c>
      <c r="Q182" s="68">
        <f>IF(A182=0,"",VLOOKUP($A182,RESUMO!$A$8:$B$107,2,FALSE))</f>
        <v/>
      </c>
    </row>
    <row r="183">
      <c r="A183" s="52" t="n">
        <v>44762</v>
      </c>
      <c r="B183" s="68" t="n">
        <v>3</v>
      </c>
      <c r="C183" s="50" t="inlineStr">
        <is>
          <t>00065389000153</t>
        </is>
      </c>
      <c r="D183" s="73" t="inlineStr">
        <is>
          <t>ÁGUA E LUZ - COLOMBINI MATERIAIS DE CONSTRUCAO</t>
        </is>
      </c>
      <c r="E183" s="74" t="inlineStr">
        <is>
          <t>BOTA - NF 5556</t>
        </is>
      </c>
      <c r="G183" s="75" t="n">
        <v>107.8</v>
      </c>
      <c r="I183" s="75" t="n">
        <v>107.8</v>
      </c>
      <c r="J183" s="54" t="n">
        <v>44762</v>
      </c>
      <c r="K183" s="54" t="inlineStr">
        <is>
          <t>MAT</t>
        </is>
      </c>
      <c r="N183">
        <f>IF(ISERROR(SEARCH("NF",E183,1)),"NÃO","SIM")</f>
        <v/>
      </c>
      <c r="O183">
        <f>IF($B183=5,"SIM","")</f>
        <v/>
      </c>
      <c r="P183" s="76">
        <f>A183&amp;B183&amp;C183&amp;E183&amp;G183&amp;EDATE(J183,0)</f>
        <v/>
      </c>
      <c r="Q183" s="68">
        <f>IF(A183=0,"",VLOOKUP($A183,RESUMO!$A$8:$B$107,2,FALSE))</f>
        <v/>
      </c>
    </row>
    <row r="184">
      <c r="A184" s="52" t="n">
        <v>44762</v>
      </c>
      <c r="B184" s="68" t="n">
        <v>3</v>
      </c>
      <c r="C184" s="50" t="inlineStr">
        <is>
          <t>07409393000130</t>
        </is>
      </c>
      <c r="D184" s="73" t="inlineStr">
        <is>
          <t>LOCFER</t>
        </is>
      </c>
      <c r="E184" s="74" t="inlineStr">
        <is>
          <t>MARTELO E SERRA DE BANCADA - NF 17368</t>
        </is>
      </c>
      <c r="G184" s="75" t="n">
        <v>485</v>
      </c>
      <c r="I184" s="75" t="n">
        <v>485</v>
      </c>
      <c r="J184" s="54" t="n">
        <v>44767</v>
      </c>
      <c r="K184" s="54" t="inlineStr">
        <is>
          <t>LOC</t>
        </is>
      </c>
      <c r="N184">
        <f>IF(ISERROR(SEARCH("NF",E184,1)),"NÃO","SIM")</f>
        <v/>
      </c>
      <c r="O184">
        <f>IF($B184=5,"SIM","")</f>
        <v/>
      </c>
      <c r="P184" s="76">
        <f>A184&amp;B184&amp;C184&amp;E184&amp;G184&amp;EDATE(J184,0)</f>
        <v/>
      </c>
      <c r="Q184" s="68">
        <f>IF(A184=0,"",VLOOKUP($A184,RESUMO!$A$8:$B$107,2,FALSE))</f>
        <v/>
      </c>
    </row>
    <row r="185">
      <c r="A185" s="52" t="n">
        <v>44762</v>
      </c>
      <c r="B185" s="68" t="n">
        <v>3</v>
      </c>
      <c r="C185" s="50" t="inlineStr">
        <is>
          <t>07409393000130</t>
        </is>
      </c>
      <c r="D185" s="73" t="inlineStr">
        <is>
          <t>LOCFER</t>
        </is>
      </c>
      <c r="E185" s="74" t="inlineStr">
        <is>
          <t>SERRA - NF 2066</t>
        </is>
      </c>
      <c r="G185" s="75" t="n">
        <v>251.82</v>
      </c>
      <c r="I185" s="75" t="n">
        <v>251.82</v>
      </c>
      <c r="J185" s="54" t="n">
        <v>44767</v>
      </c>
      <c r="K185" s="54" t="inlineStr">
        <is>
          <t>LOC</t>
        </is>
      </c>
      <c r="N185">
        <f>IF(ISERROR(SEARCH("NF",E185,1)),"NÃO","SIM")</f>
        <v/>
      </c>
      <c r="O185">
        <f>IF($B185=5,"SIM","")</f>
        <v/>
      </c>
      <c r="P185" s="76">
        <f>A185&amp;B185&amp;C185&amp;E185&amp;G185&amp;EDATE(J185,0)</f>
        <v/>
      </c>
      <c r="Q185" s="68">
        <f>IF(A185=0,"",VLOOKUP($A185,RESUMO!$A$8:$B$107,2,FALSE))</f>
        <v/>
      </c>
    </row>
    <row r="186">
      <c r="A186" s="52" t="n">
        <v>44762</v>
      </c>
      <c r="B186" s="68" t="n">
        <v>3</v>
      </c>
      <c r="C186" s="50" t="inlineStr">
        <is>
          <t>17155730000164</t>
        </is>
      </c>
      <c r="D186" s="73" t="inlineStr">
        <is>
          <t>CEMIG</t>
        </is>
      </c>
      <c r="E186" s="74" t="inlineStr">
        <is>
          <t>COMPETÊNCIA 07/2022</t>
        </is>
      </c>
      <c r="G186" s="75" t="n">
        <v>121.73</v>
      </c>
      <c r="I186" s="75" t="n">
        <v>121.73</v>
      </c>
      <c r="J186" s="54" t="n">
        <v>44769</v>
      </c>
      <c r="K186" s="54" t="inlineStr">
        <is>
          <t>TP</t>
        </is>
      </c>
      <c r="N186">
        <f>IF(ISERROR(SEARCH("NF",E186,1)),"NÃO","SIM")</f>
        <v/>
      </c>
      <c r="O186">
        <f>IF($B186=5,"SIM","")</f>
        <v/>
      </c>
      <c r="P186" s="76">
        <f>A186&amp;B186&amp;C186&amp;E186&amp;G186&amp;EDATE(J186,0)</f>
        <v/>
      </c>
      <c r="Q186" s="68">
        <f>IF(A186=0,"",VLOOKUP($A186,RESUMO!$A$8:$B$107,2,FALSE))</f>
        <v/>
      </c>
    </row>
    <row r="187">
      <c r="A187" s="52" t="n">
        <v>44762</v>
      </c>
      <c r="B187" s="68" t="n">
        <v>3</v>
      </c>
      <c r="C187" s="50" t="inlineStr">
        <is>
          <t>34713151000109</t>
        </is>
      </c>
      <c r="D187" s="73" t="inlineStr">
        <is>
          <t>CONSULTARELABCON</t>
        </is>
      </c>
      <c r="E187" s="74" t="inlineStr">
        <is>
          <t>SERVIÇOS DIVERSOS - NFS - e 2022/2124</t>
        </is>
      </c>
      <c r="G187" s="75" t="n">
        <v>365</v>
      </c>
      <c r="I187" s="75" t="n">
        <v>365</v>
      </c>
      <c r="J187" s="54" t="n">
        <v>44770</v>
      </c>
      <c r="K187" s="54" t="inlineStr">
        <is>
          <t>LOC</t>
        </is>
      </c>
      <c r="N187">
        <f>IF(ISERROR(SEARCH("NF",E187,1)),"NÃO","SIM")</f>
        <v/>
      </c>
      <c r="O187">
        <f>IF($B187=5,"SIM","")</f>
        <v/>
      </c>
      <c r="P187" s="76">
        <f>A187&amp;B187&amp;C187&amp;E187&amp;G187&amp;EDATE(J187,0)</f>
        <v/>
      </c>
      <c r="Q187" s="68">
        <f>IF(A187=0,"",VLOOKUP($A187,RESUMO!$A$8:$B$107,2,FALSE))</f>
        <v/>
      </c>
    </row>
    <row r="188">
      <c r="A188" s="52" t="n">
        <v>44762</v>
      </c>
      <c r="B188" s="68" t="n">
        <v>3</v>
      </c>
      <c r="C188" s="50" t="inlineStr">
        <is>
          <t>34713151000109</t>
        </is>
      </c>
      <c r="D188" s="73" t="inlineStr">
        <is>
          <t>CONSULTARELABCON</t>
        </is>
      </c>
      <c r="E188" s="74" t="inlineStr">
        <is>
          <t>SERVIÇOS DIVERSOS - FL 10761</t>
        </is>
      </c>
      <c r="G188" s="75" t="n">
        <v>365</v>
      </c>
      <c r="I188" s="75" t="n">
        <v>365</v>
      </c>
      <c r="J188" s="54" t="n">
        <v>44770</v>
      </c>
      <c r="K188" s="54" t="inlineStr">
        <is>
          <t>LOC</t>
        </is>
      </c>
      <c r="N188">
        <f>IF(ISERROR(SEARCH("NF",E188,1)),"NÃO","SIM")</f>
        <v/>
      </c>
      <c r="O188">
        <f>IF($B188=5,"SIM","")</f>
        <v/>
      </c>
      <c r="P188" s="76">
        <f>A188&amp;B188&amp;C188&amp;E188&amp;G188&amp;EDATE(J188,0)</f>
        <v/>
      </c>
      <c r="Q188" s="68">
        <f>IF(A188=0,"",VLOOKUP($A188,RESUMO!$A$8:$B$107,2,FALSE))</f>
        <v/>
      </c>
    </row>
    <row r="189">
      <c r="A189" s="52" t="n">
        <v>44762</v>
      </c>
      <c r="B189" s="68" t="n">
        <v>3</v>
      </c>
      <c r="C189" s="50" t="inlineStr">
        <is>
          <t>38727707000177</t>
        </is>
      </c>
      <c r="D189" s="73" t="inlineStr">
        <is>
          <t>SEGURO PASI</t>
        </is>
      </c>
      <c r="E189" s="74" t="inlineStr">
        <is>
          <t>COMPETÊNCIA 07/2022</t>
        </is>
      </c>
      <c r="G189" s="75" t="n">
        <v>209.3</v>
      </c>
      <c r="I189" s="75" t="n">
        <v>209.3</v>
      </c>
      <c r="J189" s="54" t="n">
        <v>44773</v>
      </c>
      <c r="K189" s="54" t="inlineStr">
        <is>
          <t>ADM</t>
        </is>
      </c>
      <c r="N189">
        <f>IF(ISERROR(SEARCH("NF",E189,1)),"NÃO","SIM")</f>
        <v/>
      </c>
      <c r="O189">
        <f>IF($B189=5,"SIM","")</f>
        <v/>
      </c>
      <c r="P189" s="76">
        <f>A189&amp;B189&amp;C189&amp;E189&amp;G189&amp;EDATE(J189,0)</f>
        <v/>
      </c>
      <c r="Q189" s="68">
        <f>IF(A189=0,"",VLOOKUP($A189,RESUMO!$A$8:$B$107,2,FALSE))</f>
        <v/>
      </c>
    </row>
    <row r="190">
      <c r="A190" s="52" t="n">
        <v>44762</v>
      </c>
      <c r="B190" s="68" t="n">
        <v>3</v>
      </c>
      <c r="C190" s="50" t="inlineStr">
        <is>
          <t>09227962000152</t>
        </is>
      </c>
      <c r="D190" s="73" t="inlineStr">
        <is>
          <t xml:space="preserve">UNIÃO IMPERMEABILIZANTES </t>
        </is>
      </c>
      <c r="E190" s="74" t="inlineStr">
        <is>
          <t>MACDRIN - NF 2138</t>
        </is>
      </c>
      <c r="G190" s="75" t="n">
        <v>4860</v>
      </c>
      <c r="I190" s="75" t="n">
        <v>4860</v>
      </c>
      <c r="J190" s="54" t="n">
        <v>44774</v>
      </c>
      <c r="K190" s="54" t="inlineStr">
        <is>
          <t>MAT</t>
        </is>
      </c>
      <c r="N190">
        <f>IF(ISERROR(SEARCH("NF",E190,1)),"NÃO","SIM")</f>
        <v/>
      </c>
      <c r="O190">
        <f>IF($B190=5,"SIM","")</f>
        <v/>
      </c>
      <c r="P190" s="76">
        <f>A190&amp;B190&amp;C190&amp;E190&amp;G190&amp;EDATE(J190,0)</f>
        <v/>
      </c>
      <c r="Q190" s="68">
        <f>IF(A190=0,"",VLOOKUP($A190,RESUMO!$A$8:$B$107,2,FALSE))</f>
        <v/>
      </c>
    </row>
    <row r="191">
      <c r="A191" s="52" t="n">
        <v>44762</v>
      </c>
      <c r="B191" s="68" t="n">
        <v>3</v>
      </c>
      <c r="C191" s="50" t="inlineStr">
        <is>
          <t>03769642000148</t>
        </is>
      </c>
      <c r="D191" s="73" t="inlineStr">
        <is>
          <t>IMPERCASA IMPERMEABILIZANTES</t>
        </is>
      </c>
      <c r="E191" s="74" t="inlineStr">
        <is>
          <t>GEOTEXTIL E TUBO FLEX - NF 14.397</t>
        </is>
      </c>
      <c r="G191" s="75" t="n">
        <v>845</v>
      </c>
      <c r="I191" s="75" t="n">
        <v>845</v>
      </c>
      <c r="J191" s="54" t="n">
        <v>44776</v>
      </c>
      <c r="K191" s="54" t="inlineStr">
        <is>
          <t>MAT</t>
        </is>
      </c>
      <c r="N191">
        <f>IF(ISERROR(SEARCH("NF",E191,1)),"NÃO","SIM")</f>
        <v/>
      </c>
      <c r="O191">
        <f>IF($B191=5,"SIM","")</f>
        <v/>
      </c>
      <c r="P191" s="76">
        <f>A191&amp;B191&amp;C191&amp;E191&amp;G191&amp;EDATE(J191,0)</f>
        <v/>
      </c>
      <c r="Q191" s="68">
        <f>IF(A191=0,"",VLOOKUP($A191,RESUMO!$A$8:$B$107,2,FALSE))</f>
        <v/>
      </c>
    </row>
    <row r="192">
      <c r="A192" s="52" t="n">
        <v>44762</v>
      </c>
      <c r="B192" s="68" t="n">
        <v>3</v>
      </c>
      <c r="C192" s="50" t="inlineStr">
        <is>
          <t>24654133000220</t>
        </is>
      </c>
      <c r="D192" s="73" t="inlineStr">
        <is>
          <t xml:space="preserve">PLIMAX PERSONA </t>
        </is>
      </c>
      <c r="E192" s="74" t="inlineStr">
        <is>
          <t>CESTAS BASICAS - NF 165.419</t>
        </is>
      </c>
      <c r="G192" s="75" t="n">
        <v>1927.76</v>
      </c>
      <c r="I192" s="75" t="n">
        <v>1927.76</v>
      </c>
      <c r="J192" s="54" t="n">
        <v>44777</v>
      </c>
      <c r="K192" s="54" t="inlineStr">
        <is>
          <t>MO</t>
        </is>
      </c>
      <c r="N192">
        <f>IF(ISERROR(SEARCH("NF",E192,1)),"NÃO","SIM")</f>
        <v/>
      </c>
      <c r="O192">
        <f>IF($B192=5,"SIM","")</f>
        <v/>
      </c>
      <c r="P192" s="76">
        <f>A192&amp;B192&amp;C192&amp;E192&amp;G192&amp;EDATE(J192,0)</f>
        <v/>
      </c>
      <c r="Q192" s="68">
        <f>IF(A192=0,"",VLOOKUP($A192,RESUMO!$A$8:$B$107,2,FALSE))</f>
        <v/>
      </c>
    </row>
    <row r="193">
      <c r="A193" s="52" t="n">
        <v>44762</v>
      </c>
      <c r="B193" s="68" t="n">
        <v>4</v>
      </c>
      <c r="C193" s="50" t="inlineStr">
        <is>
          <t>05761924650</t>
        </is>
      </c>
      <c r="D193" s="73" t="inlineStr">
        <is>
          <t>RENATO OLIVEIRA SANTOS</t>
        </is>
      </c>
      <c r="E193" s="74" t="inlineStr">
        <is>
          <t xml:space="preserve">VALERIO BATISTA DE JESUS - 3 DIÁRIAS </t>
        </is>
      </c>
      <c r="G193" s="75" t="n">
        <v>330</v>
      </c>
      <c r="I193" s="75" t="n">
        <v>330</v>
      </c>
      <c r="J193" s="54" t="n">
        <v>44750</v>
      </c>
      <c r="K193" s="54" t="inlineStr">
        <is>
          <t>MO</t>
        </is>
      </c>
      <c r="L193" s="68" t="inlineStr">
        <is>
          <t>PIX: 05761924650</t>
        </is>
      </c>
      <c r="N193">
        <f>IF(ISERROR(SEARCH("NF",E193,1)),"NÃO","SIM")</f>
        <v/>
      </c>
      <c r="O193">
        <f>IF($B193=5,"SIM","")</f>
        <v/>
      </c>
      <c r="P193" s="76">
        <f>A193&amp;B193&amp;C193&amp;E193&amp;G193&amp;EDATE(J193,0)</f>
        <v/>
      </c>
      <c r="Q193" s="68">
        <f>IF(A193=0,"",VLOOKUP($A193,RESUMO!$A$8:$B$107,2,FALSE))</f>
        <v/>
      </c>
    </row>
    <row r="194">
      <c r="A194" s="52" t="n">
        <v>44762</v>
      </c>
      <c r="B194" s="68" t="n">
        <v>4</v>
      </c>
      <c r="C194" s="50" t="inlineStr">
        <is>
          <t>05761924650</t>
        </is>
      </c>
      <c r="D194" s="73" t="inlineStr">
        <is>
          <t>RENATO OLIVEIRA SANTOS</t>
        </is>
      </c>
      <c r="E194" s="74" t="inlineStr">
        <is>
          <t xml:space="preserve">WANDERLEY DE SOUZA MAIA - 3 DIÁRIAS </t>
        </is>
      </c>
      <c r="G194" s="75" t="n">
        <v>510</v>
      </c>
      <c r="I194" s="75" t="n">
        <v>510</v>
      </c>
      <c r="J194" s="54" t="n">
        <v>44750</v>
      </c>
      <c r="K194" s="54" t="inlineStr">
        <is>
          <t>MO</t>
        </is>
      </c>
      <c r="L194" s="68" t="inlineStr">
        <is>
          <t>PIX: 05761924650</t>
        </is>
      </c>
      <c r="N194">
        <f>IF(ISERROR(SEARCH("NF",E194,1)),"NÃO","SIM")</f>
        <v/>
      </c>
      <c r="O194">
        <f>IF($B194=5,"SIM","")</f>
        <v/>
      </c>
      <c r="P194" s="76">
        <f>A194&amp;B194&amp;C194&amp;E194&amp;G194&amp;EDATE(J194,0)</f>
        <v/>
      </c>
      <c r="Q194" s="68">
        <f>IF(A194=0,"",VLOOKUP($A194,RESUMO!$A$8:$B$107,2,FALSE))</f>
        <v/>
      </c>
    </row>
    <row r="195">
      <c r="A195" s="52" t="n">
        <v>44762</v>
      </c>
      <c r="B195" s="68" t="n">
        <v>5</v>
      </c>
      <c r="C195" s="50" t="inlineStr">
        <is>
          <t>07305286000162</t>
        </is>
      </c>
      <c r="D195" s="73" t="inlineStr">
        <is>
          <t>AÇONIL</t>
        </is>
      </c>
      <c r="E195" s="74" t="inlineStr">
        <is>
          <t>AÇO - NF 808807</t>
        </is>
      </c>
      <c r="G195" s="75" t="n">
        <v>4700</v>
      </c>
      <c r="I195" s="75" t="n">
        <v>4700</v>
      </c>
      <c r="J195" s="54" t="n">
        <v>44749</v>
      </c>
      <c r="K195" s="54" t="inlineStr">
        <is>
          <t>MAT</t>
        </is>
      </c>
      <c r="N195">
        <f>IF(ISERROR(SEARCH("NF",E195,1)),"NÃO","SIM")</f>
        <v/>
      </c>
      <c r="O195">
        <f>IF($B195=5,"SIM","")</f>
        <v/>
      </c>
      <c r="P195" s="76">
        <f>A195&amp;B195&amp;C195&amp;E195&amp;G195&amp;EDATE(J195,0)</f>
        <v/>
      </c>
      <c r="Q195" s="68">
        <f>IF(A195=0,"",VLOOKUP($A195,RESUMO!$A$8:$B$107,2,FALSE))</f>
        <v/>
      </c>
    </row>
    <row r="196">
      <c r="A196" s="52" t="n">
        <v>44762</v>
      </c>
      <c r="B196" s="68" t="n">
        <v>5</v>
      </c>
      <c r="C196" s="50" t="inlineStr">
        <is>
          <t>39350424000111</t>
        </is>
      </c>
      <c r="D196" s="73" t="inlineStr">
        <is>
          <t>TUTELA SHOP</t>
        </is>
      </c>
      <c r="E196" s="74" t="inlineStr">
        <is>
          <t>PLACA E CONE - NF 1467</t>
        </is>
      </c>
      <c r="G196" s="75" t="n">
        <v>172.8</v>
      </c>
      <c r="I196" s="75" t="n">
        <v>172.8</v>
      </c>
      <c r="J196" s="54" t="n">
        <v>44749</v>
      </c>
      <c r="K196" s="54" t="inlineStr">
        <is>
          <t>MO</t>
        </is>
      </c>
      <c r="N196">
        <f>IF(ISERROR(SEARCH("NF",E196,1)),"NÃO","SIM")</f>
        <v/>
      </c>
      <c r="O196">
        <f>IF($B196=5,"SIM","")</f>
        <v/>
      </c>
      <c r="P196" s="76">
        <f>A196&amp;B196&amp;C196&amp;E196&amp;G196&amp;EDATE(J196,0)</f>
        <v/>
      </c>
      <c r="Q196" s="68">
        <f>IF(A196=0,"",VLOOKUP($A196,RESUMO!$A$8:$B$107,2,FALSE))</f>
        <v/>
      </c>
    </row>
    <row r="197">
      <c r="A197" s="52" t="n">
        <v>44762</v>
      </c>
      <c r="B197" s="68" t="n">
        <v>5</v>
      </c>
      <c r="C197" s="50" t="inlineStr">
        <is>
          <t>16000000000100</t>
        </is>
      </c>
      <c r="D197" s="73" t="inlineStr">
        <is>
          <t>DIVERSOS</t>
        </is>
      </c>
      <c r="E197" s="74" t="inlineStr">
        <is>
          <t>CLAUDINEY SILVA DA CRUZ - FRETE AÇO</t>
        </is>
      </c>
      <c r="G197" s="75" t="n">
        <v>220</v>
      </c>
      <c r="I197" s="75" t="n">
        <v>220</v>
      </c>
      <c r="J197" s="54" t="n">
        <v>44750</v>
      </c>
      <c r="K197" s="54" t="inlineStr">
        <is>
          <t>DIV</t>
        </is>
      </c>
      <c r="N197">
        <f>IF(ISERROR(SEARCH("NF",E197,1)),"NÃO","SIM")</f>
        <v/>
      </c>
      <c r="O197">
        <f>IF($B197=5,"SIM","")</f>
        <v/>
      </c>
      <c r="P197" s="76">
        <f>A197&amp;B197&amp;C197&amp;E197&amp;G197&amp;EDATE(J197,0)</f>
        <v/>
      </c>
      <c r="Q197" s="68">
        <f>IF(A197=0,"",VLOOKUP($A197,RESUMO!$A$8:$B$107,2,FALSE))</f>
        <v/>
      </c>
    </row>
    <row r="198">
      <c r="A198" s="52" t="n">
        <v>44762</v>
      </c>
      <c r="B198" s="68" t="n">
        <v>5</v>
      </c>
      <c r="C198" s="50" t="inlineStr">
        <is>
          <t>10780884000360</t>
        </is>
      </c>
      <c r="D198" s="73" t="inlineStr">
        <is>
          <t>TOPMIX CONCRETO LTDA</t>
        </is>
      </c>
      <c r="E198" s="74" t="inlineStr">
        <is>
          <t>CONCRETAGEM - NF 10138</t>
        </is>
      </c>
      <c r="G198" s="75" t="n">
        <v>22780</v>
      </c>
      <c r="I198" s="75" t="n">
        <v>22780</v>
      </c>
      <c r="J198" s="54" t="n">
        <v>44752</v>
      </c>
      <c r="K198" s="54" t="inlineStr">
        <is>
          <t>MAT</t>
        </is>
      </c>
      <c r="N198">
        <f>IF(ISERROR(SEARCH("NF",E198,1)),"NÃO","SIM")</f>
        <v/>
      </c>
      <c r="O198">
        <f>IF($B198=5,"SIM","")</f>
        <v/>
      </c>
      <c r="P198" s="76">
        <f>A198&amp;B198&amp;C198&amp;E198&amp;G198&amp;EDATE(J198,0)</f>
        <v/>
      </c>
      <c r="Q198" s="68">
        <f>IF(A198=0,"",VLOOKUP($A198,RESUMO!$A$8:$B$107,2,FALSE))</f>
        <v/>
      </c>
    </row>
    <row r="199">
      <c r="A199" s="52" t="n">
        <v>44778</v>
      </c>
      <c r="B199" s="68" t="n">
        <v>1</v>
      </c>
      <c r="C199" s="50" t="inlineStr">
        <is>
          <t>00505644630</t>
        </is>
      </c>
      <c r="D199" s="73" t="inlineStr">
        <is>
          <t>JOÃO LUIZ PEREIRA</t>
        </is>
      </c>
      <c r="E199" s="74" t="inlineStr">
        <is>
          <t>SALÁRIO</t>
        </is>
      </c>
      <c r="G199" s="75" t="n">
        <v>2217.39</v>
      </c>
      <c r="I199" s="75" t="n">
        <v>2217.39</v>
      </c>
      <c r="J199" s="54" t="n">
        <v>44778</v>
      </c>
      <c r="K199" s="54" t="inlineStr">
        <is>
          <t>MO</t>
        </is>
      </c>
      <c r="L199" s="68" t="inlineStr">
        <is>
          <t>PIX: 00505644630</t>
        </is>
      </c>
      <c r="N199">
        <f>IF(ISERROR(SEARCH("NF",E199,1)),"NÃO","SIM")</f>
        <v/>
      </c>
      <c r="O199">
        <f>IF($B199=5,"SIM","")</f>
        <v/>
      </c>
      <c r="P199" s="76">
        <f>A199&amp;B199&amp;C199&amp;E199&amp;G199&amp;EDATE(J199,0)</f>
        <v/>
      </c>
      <c r="Q199" s="68">
        <f>IF(A199=0,"",VLOOKUP($A199,RESUMO!$A$8:$B$107,2,FALSE))</f>
        <v/>
      </c>
    </row>
    <row r="200">
      <c r="A200" s="52" t="n">
        <v>44778</v>
      </c>
      <c r="B200" s="68" t="n">
        <v>1</v>
      </c>
      <c r="C200" s="50" t="inlineStr">
        <is>
          <t>14844723650</t>
        </is>
      </c>
      <c r="D200" s="73" t="inlineStr">
        <is>
          <t>TAISSON HENRIQUE FERREIRA DOS SANTOS</t>
        </is>
      </c>
      <c r="E200" s="74" t="inlineStr">
        <is>
          <t>SALÁRIO</t>
        </is>
      </c>
      <c r="G200" s="75" t="n">
        <v>752.58</v>
      </c>
      <c r="I200" s="75" t="n">
        <v>752.58</v>
      </c>
      <c r="J200" s="54" t="n">
        <v>44778</v>
      </c>
      <c r="K200" s="54" t="inlineStr">
        <is>
          <t>MO</t>
        </is>
      </c>
      <c r="L200" s="68" t="inlineStr">
        <is>
          <t>NUBANK    0001  291500879 - CPF: 14.844.723.6-50</t>
        </is>
      </c>
      <c r="N200">
        <f>IF(ISERROR(SEARCH("NF",E200,1)),"NÃO","SIM")</f>
        <v/>
      </c>
      <c r="O200">
        <f>IF($B200=5,"SIM","")</f>
        <v/>
      </c>
      <c r="P200" s="76">
        <f>A200&amp;B200&amp;C200&amp;E200&amp;G200&amp;EDATE(J200,0)</f>
        <v/>
      </c>
      <c r="Q200" s="68">
        <f>IF(A200=0,"",VLOOKUP($A200,RESUMO!$A$8:$B$107,2,FALSE))</f>
        <v/>
      </c>
    </row>
    <row r="201">
      <c r="A201" s="52" t="n">
        <v>44778</v>
      </c>
      <c r="B201" s="68" t="n">
        <v>1</v>
      </c>
      <c r="C201" s="50" t="inlineStr">
        <is>
          <t>19958312808</t>
        </is>
      </c>
      <c r="D201" s="73" t="inlineStr">
        <is>
          <t>ROBSON PEREIRA BRITO</t>
        </is>
      </c>
      <c r="E201" s="74" t="inlineStr">
        <is>
          <t>SALÁRIO</t>
        </is>
      </c>
      <c r="G201" s="75" t="n">
        <v>1249.56</v>
      </c>
      <c r="I201" s="75" t="n">
        <v>1249.56</v>
      </c>
      <c r="J201" s="54" t="n">
        <v>44778</v>
      </c>
      <c r="K201" s="54" t="inlineStr">
        <is>
          <t>MO</t>
        </is>
      </c>
      <c r="L201" s="68" t="inlineStr">
        <is>
          <t>CEF  013  0892  8593814075 - CPF: 19.958.312.8-08</t>
        </is>
      </c>
      <c r="N201">
        <f>IF(ISERROR(SEARCH("NF",E201,1)),"NÃO","SIM")</f>
        <v/>
      </c>
      <c r="O201">
        <f>IF($B201=5,"SIM","")</f>
        <v/>
      </c>
      <c r="P201" s="76">
        <f>A201&amp;B201&amp;C201&amp;E201&amp;G201&amp;EDATE(J201,0)</f>
        <v/>
      </c>
      <c r="Q201" s="68">
        <f>IF(A201=0,"",VLOOKUP($A201,RESUMO!$A$8:$B$107,2,FALSE))</f>
        <v/>
      </c>
    </row>
    <row r="202">
      <c r="A202" s="52" t="n">
        <v>44778</v>
      </c>
      <c r="B202" s="68" t="n">
        <v>1</v>
      </c>
      <c r="C202" s="50" t="inlineStr">
        <is>
          <t>66561442504</t>
        </is>
      </c>
      <c r="D202" s="73" t="inlineStr">
        <is>
          <t>GERALDO RODRIGUES SANTOS</t>
        </is>
      </c>
      <c r="E202" s="74" t="inlineStr">
        <is>
          <t>SALÁRIO</t>
        </is>
      </c>
      <c r="G202" s="75" t="n">
        <v>1249.56</v>
      </c>
      <c r="I202" s="75" t="n">
        <v>1249.56</v>
      </c>
      <c r="J202" s="54" t="n">
        <v>44778</v>
      </c>
      <c r="K202" s="54" t="inlineStr">
        <is>
          <t>MO</t>
        </is>
      </c>
      <c r="L202" s="68" t="inlineStr">
        <is>
          <t>CEF  013  3814  195702 - CPF: 66.561.442.5-04</t>
        </is>
      </c>
      <c r="N202">
        <f>IF(ISERROR(SEARCH("NF",E202,1)),"NÃO","SIM")</f>
        <v/>
      </c>
      <c r="O202">
        <f>IF($B202=5,"SIM","")</f>
        <v/>
      </c>
      <c r="P202" s="76">
        <f>A202&amp;B202&amp;C202&amp;E202&amp;G202&amp;EDATE(J202,0)</f>
        <v/>
      </c>
      <c r="Q202" s="68">
        <f>IF(A202=0,"",VLOOKUP($A202,RESUMO!$A$8:$B$107,2,FALSE))</f>
        <v/>
      </c>
    </row>
    <row r="203">
      <c r="A203" s="52" t="n">
        <v>44778</v>
      </c>
      <c r="B203" s="68" t="n">
        <v>1</v>
      </c>
      <c r="C203" s="50" t="inlineStr">
        <is>
          <t>11591941652</t>
        </is>
      </c>
      <c r="D203" s="73" t="inlineStr">
        <is>
          <t>ANDERSON CUSTODIO DE SOUZA</t>
        </is>
      </c>
      <c r="E203" s="74" t="inlineStr">
        <is>
          <t>SALÁRIO</t>
        </is>
      </c>
      <c r="G203" s="75" t="n">
        <v>1249.56</v>
      </c>
      <c r="I203" s="75" t="n">
        <v>1249.56</v>
      </c>
      <c r="J203" s="54" t="n">
        <v>44778</v>
      </c>
      <c r="K203" s="54" t="inlineStr">
        <is>
          <t>MO</t>
        </is>
      </c>
      <c r="L203" s="68" t="inlineStr">
        <is>
          <t>PIX: 31989816299</t>
        </is>
      </c>
      <c r="N203">
        <f>IF(ISERROR(SEARCH("NF",E203,1)),"NÃO","SIM")</f>
        <v/>
      </c>
      <c r="O203">
        <f>IF($B203=5,"SIM","")</f>
        <v/>
      </c>
      <c r="P203" s="76">
        <f>A203&amp;B203&amp;C203&amp;E203&amp;G203&amp;EDATE(J203,0)</f>
        <v/>
      </c>
      <c r="Q203" s="68">
        <f>IF(A203=0,"",VLOOKUP($A203,RESUMO!$A$8:$B$107,2,FALSE))</f>
        <v/>
      </c>
    </row>
    <row r="204">
      <c r="A204" s="52" t="n">
        <v>44778</v>
      </c>
      <c r="B204" s="68" t="n">
        <v>1</v>
      </c>
      <c r="C204" s="50" t="inlineStr">
        <is>
          <t>12212212200</t>
        </is>
      </c>
      <c r="D204" s="73" t="inlineStr">
        <is>
          <t>VALMIR BISPO DA SILVA</t>
        </is>
      </c>
      <c r="E204" s="74" t="inlineStr">
        <is>
          <t>SALÁRIO</t>
        </is>
      </c>
      <c r="G204" s="75" t="n">
        <v>1276.61</v>
      </c>
      <c r="I204" s="75" t="n">
        <v>1276.61</v>
      </c>
      <c r="J204" s="54" t="n">
        <v>44778</v>
      </c>
      <c r="K204" s="54" t="inlineStr">
        <is>
          <t>MO</t>
        </is>
      </c>
      <c r="L204" s="68" t="inlineStr">
        <is>
          <t>PIX: 38998060567</t>
        </is>
      </c>
      <c r="N204">
        <f>IF(ISERROR(SEARCH("NF",E204,1)),"NÃO","SIM")</f>
        <v/>
      </c>
      <c r="O204">
        <f>IF($B204=5,"SIM","")</f>
        <v/>
      </c>
      <c r="P204" s="76">
        <f>A204&amp;B204&amp;C204&amp;E204&amp;G204&amp;EDATE(J204,0)</f>
        <v/>
      </c>
      <c r="Q204" s="68">
        <f>IF(A204=0,"",VLOOKUP($A204,RESUMO!$A$8:$B$107,2,FALSE))</f>
        <v/>
      </c>
    </row>
    <row r="205">
      <c r="A205" s="52" t="n">
        <v>44778</v>
      </c>
      <c r="B205" s="68" t="n">
        <v>1</v>
      </c>
      <c r="C205" s="50" t="inlineStr">
        <is>
          <t>13568423642</t>
        </is>
      </c>
      <c r="D205" s="73" t="inlineStr">
        <is>
          <t xml:space="preserve">WELINGTON PEREIRA DOS SANTOS    </t>
        </is>
      </c>
      <c r="E205" s="74" t="inlineStr">
        <is>
          <t>SALÁRIO</t>
        </is>
      </c>
      <c r="G205" s="75" t="n">
        <v>1263.78</v>
      </c>
      <c r="I205" s="75" t="n">
        <v>1263.78</v>
      </c>
      <c r="J205" s="54" t="n">
        <v>44778</v>
      </c>
      <c r="K205" s="54" t="inlineStr">
        <is>
          <t>MO</t>
        </is>
      </c>
      <c r="L205" s="68" t="inlineStr">
        <is>
          <t>ITAÚ    7349  201434 - CPF: 13.568.423.6-42</t>
        </is>
      </c>
      <c r="N205">
        <f>IF(ISERROR(SEARCH("NF",E205,1)),"NÃO","SIM")</f>
        <v/>
      </c>
      <c r="O205">
        <f>IF($B205=5,"SIM","")</f>
        <v/>
      </c>
      <c r="P205" s="76">
        <f>A205&amp;B205&amp;C205&amp;E205&amp;G205&amp;EDATE(J205,0)</f>
        <v/>
      </c>
      <c r="Q205" s="68">
        <f>IF(A205=0,"",VLOOKUP($A205,RESUMO!$A$8:$B$107,2,FALSE))</f>
        <v/>
      </c>
    </row>
    <row r="206">
      <c r="A206" s="52" t="n">
        <v>44778</v>
      </c>
      <c r="B206" s="68" t="n">
        <v>1</v>
      </c>
      <c r="C206" s="50" t="inlineStr">
        <is>
          <t>07026622676</t>
        </is>
      </c>
      <c r="D206" s="73" t="inlineStr">
        <is>
          <t>DOUGLAS JUNIO AZEVEDO LARA REZENDE</t>
        </is>
      </c>
      <c r="E206" s="74" t="inlineStr">
        <is>
          <t>SALÁRIO</t>
        </is>
      </c>
      <c r="G206" s="75" t="n">
        <v>752.58</v>
      </c>
      <c r="I206" s="75" t="n">
        <v>752.58</v>
      </c>
      <c r="J206" s="54" t="n">
        <v>44778</v>
      </c>
      <c r="K206" s="54" t="inlineStr">
        <is>
          <t>MO</t>
        </is>
      </c>
      <c r="L206" s="68" t="inlineStr">
        <is>
          <t>NUBANK    0001  304649995 - CPF: 07.026.622.6-76</t>
        </is>
      </c>
      <c r="N206">
        <f>IF(ISERROR(SEARCH("NF",E206,1)),"NÃO","SIM")</f>
        <v/>
      </c>
      <c r="O206">
        <f>IF($B206=5,"SIM","")</f>
        <v/>
      </c>
      <c r="P206" s="76">
        <f>A206&amp;B206&amp;C206&amp;E206&amp;G206&amp;EDATE(J206,0)</f>
        <v/>
      </c>
      <c r="Q206" s="68">
        <f>IF(A206=0,"",VLOOKUP($A206,RESUMO!$A$8:$B$107,2,FALSE))</f>
        <v/>
      </c>
    </row>
    <row r="207">
      <c r="A207" s="52" t="n">
        <v>44778</v>
      </c>
      <c r="B207" s="68" t="n">
        <v>1</v>
      </c>
      <c r="C207" s="50" t="inlineStr">
        <is>
          <t>13351596650</t>
        </is>
      </c>
      <c r="D207" s="73" t="inlineStr">
        <is>
          <t>VALERIO BATISTA DE JESUS</t>
        </is>
      </c>
      <c r="E207" s="74" t="inlineStr">
        <is>
          <t>SALÁRIO</t>
        </is>
      </c>
      <c r="G207" s="75" t="n">
        <v>865.52</v>
      </c>
      <c r="I207" s="75" t="n">
        <v>865.52</v>
      </c>
      <c r="J207" s="54" t="n">
        <v>44778</v>
      </c>
      <c r="K207" s="54" t="inlineStr">
        <is>
          <t>MO</t>
        </is>
      </c>
      <c r="L207" s="68" t="inlineStr">
        <is>
          <t>NUBANK    0001  17746019 - CPF: 13.351.596.6-50</t>
        </is>
      </c>
      <c r="N207">
        <f>IF(ISERROR(SEARCH("NF",E207,1)),"NÃO","SIM")</f>
        <v/>
      </c>
      <c r="O207">
        <f>IF($B207=5,"SIM","")</f>
        <v/>
      </c>
      <c r="P207" s="76">
        <f>A207&amp;B207&amp;C207&amp;E207&amp;G207&amp;EDATE(J207,0)</f>
        <v/>
      </c>
      <c r="Q207" s="68">
        <f>IF(A207=0,"",VLOOKUP($A207,RESUMO!$A$8:$B$107,2,FALSE))</f>
        <v/>
      </c>
    </row>
    <row r="208">
      <c r="A208" s="52" t="n">
        <v>44778</v>
      </c>
      <c r="B208" s="68" t="n">
        <v>1</v>
      </c>
      <c r="C208" s="50" t="inlineStr">
        <is>
          <t>96830123615</t>
        </is>
      </c>
      <c r="D208" s="73" t="inlineStr">
        <is>
          <t>WANDERLEY DE SOUZA MAIA</t>
        </is>
      </c>
      <c r="E208" s="74" t="inlineStr">
        <is>
          <t>SALÁRIO</t>
        </is>
      </c>
      <c r="G208" s="75" t="n">
        <v>1249.56</v>
      </c>
      <c r="I208" s="75" t="n">
        <v>1249.56</v>
      </c>
      <c r="J208" s="54" t="n">
        <v>44778</v>
      </c>
      <c r="K208" s="54" t="inlineStr">
        <is>
          <t>MO</t>
        </is>
      </c>
      <c r="L208" s="68" t="inlineStr">
        <is>
          <t>CEF  013  1486  735602 - CPF: 96.830.123.6-15</t>
        </is>
      </c>
      <c r="N208">
        <f>IF(ISERROR(SEARCH("NF",E208,1)),"NÃO","SIM")</f>
        <v/>
      </c>
      <c r="O208">
        <f>IF($B208=5,"SIM","")</f>
        <v/>
      </c>
      <c r="P208" s="76">
        <f>A208&amp;B208&amp;C208&amp;E208&amp;G208&amp;EDATE(J208,0)</f>
        <v/>
      </c>
      <c r="Q208" s="68">
        <f>IF(A208=0,"",VLOOKUP($A208,RESUMO!$A$8:$B$107,2,FALSE))</f>
        <v/>
      </c>
    </row>
    <row r="209">
      <c r="A209" s="52" t="n">
        <v>44778</v>
      </c>
      <c r="B209" s="68" t="n">
        <v>1</v>
      </c>
      <c r="C209" s="50" t="inlineStr">
        <is>
          <t>00505644630</t>
        </is>
      </c>
      <c r="D209" s="73" t="inlineStr">
        <is>
          <t>JOÃO LUIZ PEREIRA</t>
        </is>
      </c>
      <c r="E209" s="74" t="inlineStr">
        <is>
          <t>TRANSPORTE</t>
        </is>
      </c>
      <c r="G209" s="75" t="n">
        <v>34.8</v>
      </c>
      <c r="H209" s="63" t="n">
        <v>19</v>
      </c>
      <c r="I209" s="75" t="n">
        <v>661.1999999999999</v>
      </c>
      <c r="J209" s="54" t="n">
        <v>44778</v>
      </c>
      <c r="K209" s="54" t="inlineStr">
        <is>
          <t>MO</t>
        </is>
      </c>
      <c r="L209" s="68" t="inlineStr">
        <is>
          <t>PIX: 00505644630</t>
        </is>
      </c>
      <c r="N209">
        <f>IF(ISERROR(SEARCH("NF",E209,1)),"NÃO","SIM")</f>
        <v/>
      </c>
      <c r="O209">
        <f>IF($B209=5,"SIM","")</f>
        <v/>
      </c>
      <c r="P209" s="76">
        <f>A209&amp;B209&amp;C209&amp;E209&amp;G209&amp;EDATE(J209,0)</f>
        <v/>
      </c>
      <c r="Q209" s="68">
        <f>IF(A209=0,"",VLOOKUP($A209,RESUMO!$A$8:$B$107,2,FALSE))</f>
        <v/>
      </c>
    </row>
    <row r="210">
      <c r="A210" s="52" t="n">
        <v>44778</v>
      </c>
      <c r="B210" s="68" t="n">
        <v>1</v>
      </c>
      <c r="C210" s="50" t="inlineStr">
        <is>
          <t>14844723650</t>
        </is>
      </c>
      <c r="D210" s="73" t="inlineStr">
        <is>
          <t>TAISSON HENRIQUE FERREIRA DOS SANTOS</t>
        </is>
      </c>
      <c r="E210" s="74" t="inlineStr">
        <is>
          <t>TRANSPORTE</t>
        </is>
      </c>
      <c r="G210" s="75" t="n">
        <v>34.8</v>
      </c>
      <c r="H210" s="63" t="n">
        <v>23</v>
      </c>
      <c r="I210" s="75" t="n">
        <v>800.4</v>
      </c>
      <c r="J210" s="54" t="n">
        <v>44778</v>
      </c>
      <c r="K210" s="54" t="inlineStr">
        <is>
          <t>MO</t>
        </is>
      </c>
      <c r="L210" s="68" t="inlineStr">
        <is>
          <t>NUBANK    0001  291500879 - CPF: 14.844.723.6-50</t>
        </is>
      </c>
      <c r="N210">
        <f>IF(ISERROR(SEARCH("NF",E210,1)),"NÃO","SIM")</f>
        <v/>
      </c>
      <c r="O210">
        <f>IF($B210=5,"SIM","")</f>
        <v/>
      </c>
      <c r="P210" s="76">
        <f>A210&amp;B210&amp;C210&amp;E210&amp;G210&amp;EDATE(J210,0)</f>
        <v/>
      </c>
      <c r="Q210" s="68">
        <f>IF(A210=0,"",VLOOKUP($A210,RESUMO!$A$8:$B$107,2,FALSE))</f>
        <v/>
      </c>
    </row>
    <row r="211">
      <c r="A211" s="52" t="n">
        <v>44778</v>
      </c>
      <c r="B211" s="68" t="n">
        <v>1</v>
      </c>
      <c r="C211" s="50" t="inlineStr">
        <is>
          <t>19958312808</t>
        </is>
      </c>
      <c r="D211" s="73" t="inlineStr">
        <is>
          <t>ROBSON PEREIRA BRITO</t>
        </is>
      </c>
      <c r="E211" s="74" t="inlineStr">
        <is>
          <t>TRANSPORTE</t>
        </is>
      </c>
      <c r="G211" s="75" t="n">
        <v>34.8</v>
      </c>
      <c r="H211" s="63" t="n">
        <v>23</v>
      </c>
      <c r="I211" s="75" t="n">
        <v>800.4</v>
      </c>
      <c r="J211" s="54" t="n">
        <v>44778</v>
      </c>
      <c r="K211" s="54" t="inlineStr">
        <is>
          <t>MO</t>
        </is>
      </c>
      <c r="L211" s="68" t="inlineStr">
        <is>
          <t>CEF  013  0892  8593814075 - CPF: 19.958.312.8-08</t>
        </is>
      </c>
      <c r="N211">
        <f>IF(ISERROR(SEARCH("NF",E211,1)),"NÃO","SIM")</f>
        <v/>
      </c>
      <c r="O211">
        <f>IF($B211=5,"SIM","")</f>
        <v/>
      </c>
      <c r="P211" s="76">
        <f>A211&amp;B211&amp;C211&amp;E211&amp;G211&amp;EDATE(J211,0)</f>
        <v/>
      </c>
      <c r="Q211" s="68">
        <f>IF(A211=0,"",VLOOKUP($A211,RESUMO!$A$8:$B$107,2,FALSE))</f>
        <v/>
      </c>
    </row>
    <row r="212">
      <c r="A212" s="52" t="n">
        <v>44778</v>
      </c>
      <c r="B212" s="68" t="n">
        <v>1</v>
      </c>
      <c r="C212" s="50" t="inlineStr">
        <is>
          <t>66561442504</t>
        </is>
      </c>
      <c r="D212" s="73" t="inlineStr">
        <is>
          <t>GERALDO RODRIGUES SANTOS</t>
        </is>
      </c>
      <c r="E212" s="74" t="inlineStr">
        <is>
          <t>TRANSPORTE</t>
        </is>
      </c>
      <c r="G212" s="75" t="n">
        <v>34.8</v>
      </c>
      <c r="H212" s="63" t="n">
        <v>22</v>
      </c>
      <c r="I212" s="75" t="n">
        <v>765.5999999999999</v>
      </c>
      <c r="J212" s="54" t="n">
        <v>44778</v>
      </c>
      <c r="K212" s="54" t="inlineStr">
        <is>
          <t>MO</t>
        </is>
      </c>
      <c r="L212" s="68" t="inlineStr">
        <is>
          <t>CEF  013  3814  195702 - CPF: 66.561.442.5-04</t>
        </is>
      </c>
      <c r="N212">
        <f>IF(ISERROR(SEARCH("NF",E212,1)),"NÃO","SIM")</f>
        <v/>
      </c>
      <c r="O212">
        <f>IF($B212=5,"SIM","")</f>
        <v/>
      </c>
      <c r="P212" s="76">
        <f>A212&amp;B212&amp;C212&amp;E212&amp;G212&amp;EDATE(J212,0)</f>
        <v/>
      </c>
      <c r="Q212" s="68">
        <f>IF(A212=0,"",VLOOKUP($A212,RESUMO!$A$8:$B$107,2,FALSE))</f>
        <v/>
      </c>
    </row>
    <row r="213">
      <c r="A213" s="52" t="n">
        <v>44778</v>
      </c>
      <c r="B213" s="68" t="n">
        <v>1</v>
      </c>
      <c r="C213" s="50" t="inlineStr">
        <is>
          <t>11591941652</t>
        </is>
      </c>
      <c r="D213" s="73" t="inlineStr">
        <is>
          <t>ANDERSON CUSTODIO DE SOUZA</t>
        </is>
      </c>
      <c r="E213" s="74" t="inlineStr">
        <is>
          <t>TRANSPORTE</t>
        </is>
      </c>
      <c r="G213" s="75" t="n">
        <v>34.8</v>
      </c>
      <c r="H213" s="63" t="n">
        <v>22</v>
      </c>
      <c r="I213" s="75" t="n">
        <v>765.5999999999999</v>
      </c>
      <c r="J213" s="54" t="n">
        <v>44778</v>
      </c>
      <c r="K213" s="54" t="inlineStr">
        <is>
          <t>MO</t>
        </is>
      </c>
      <c r="L213" s="68" t="inlineStr">
        <is>
          <t>PIX: 31989816299</t>
        </is>
      </c>
      <c r="N213">
        <f>IF(ISERROR(SEARCH("NF",E213,1)),"NÃO","SIM")</f>
        <v/>
      </c>
      <c r="O213">
        <f>IF($B213=5,"SIM","")</f>
        <v/>
      </c>
      <c r="P213" s="76">
        <f>A213&amp;B213&amp;C213&amp;E213&amp;G213&amp;EDATE(J213,0)</f>
        <v/>
      </c>
      <c r="Q213" s="68">
        <f>IF(A213=0,"",VLOOKUP($A213,RESUMO!$A$8:$B$107,2,FALSE))</f>
        <v/>
      </c>
    </row>
    <row r="214">
      <c r="A214" s="52" t="n">
        <v>44778</v>
      </c>
      <c r="B214" s="68" t="n">
        <v>1</v>
      </c>
      <c r="C214" s="50" t="inlineStr">
        <is>
          <t>12212212200</t>
        </is>
      </c>
      <c r="D214" s="73" t="inlineStr">
        <is>
          <t>VALMIR BISPO DA SILVA</t>
        </is>
      </c>
      <c r="E214" s="74" t="inlineStr">
        <is>
          <t>TRANSPORTE</t>
        </is>
      </c>
      <c r="G214" s="75" t="n">
        <v>34.8</v>
      </c>
      <c r="H214" s="63" t="n">
        <v>23</v>
      </c>
      <c r="I214" s="75" t="n">
        <v>800.4</v>
      </c>
      <c r="J214" s="54" t="n">
        <v>44778</v>
      </c>
      <c r="K214" s="54" t="inlineStr">
        <is>
          <t>MO</t>
        </is>
      </c>
      <c r="L214" s="68" t="inlineStr">
        <is>
          <t>PIX: 38998060567</t>
        </is>
      </c>
      <c r="N214">
        <f>IF(ISERROR(SEARCH("NF",E214,1)),"NÃO","SIM")</f>
        <v/>
      </c>
      <c r="O214">
        <f>IF($B214=5,"SIM","")</f>
        <v/>
      </c>
      <c r="P214" s="76">
        <f>A214&amp;B214&amp;C214&amp;E214&amp;G214&amp;EDATE(J214,0)</f>
        <v/>
      </c>
      <c r="Q214" s="68">
        <f>IF(A214=0,"",VLOOKUP($A214,RESUMO!$A$8:$B$107,2,FALSE))</f>
        <v/>
      </c>
    </row>
    <row r="215">
      <c r="A215" s="52" t="n">
        <v>44778</v>
      </c>
      <c r="B215" s="68" t="n">
        <v>1</v>
      </c>
      <c r="C215" s="50" t="inlineStr">
        <is>
          <t>13568423642</t>
        </is>
      </c>
      <c r="D215" s="73" t="inlineStr">
        <is>
          <t xml:space="preserve">WELINGTON PEREIRA DOS SANTOS    </t>
        </is>
      </c>
      <c r="E215" s="74" t="inlineStr">
        <is>
          <t>TRANSPORTE</t>
        </is>
      </c>
      <c r="G215" s="75" t="n">
        <v>34.8</v>
      </c>
      <c r="H215" s="63" t="n">
        <v>23</v>
      </c>
      <c r="I215" s="75" t="n">
        <v>800.4</v>
      </c>
      <c r="J215" s="54" t="n">
        <v>44778</v>
      </c>
      <c r="K215" s="54" t="inlineStr">
        <is>
          <t>MO</t>
        </is>
      </c>
      <c r="L215" s="68" t="inlineStr">
        <is>
          <t>ITAÚ    7349  201434 - CPF: 13.568.423.6-42</t>
        </is>
      </c>
      <c r="N215">
        <f>IF(ISERROR(SEARCH("NF",E215,1)),"NÃO","SIM")</f>
        <v/>
      </c>
      <c r="O215">
        <f>IF($B215=5,"SIM","")</f>
        <v/>
      </c>
      <c r="P215" s="76">
        <f>A215&amp;B215&amp;C215&amp;E215&amp;G215&amp;EDATE(J215,0)</f>
        <v/>
      </c>
      <c r="Q215" s="68">
        <f>IF(A215=0,"",VLOOKUP($A215,RESUMO!$A$8:$B$107,2,FALSE))</f>
        <v/>
      </c>
    </row>
    <row r="216">
      <c r="A216" s="52" t="n">
        <v>44778</v>
      </c>
      <c r="B216" s="68" t="n">
        <v>1</v>
      </c>
      <c r="C216" s="50" t="inlineStr">
        <is>
          <t>07026622676</t>
        </is>
      </c>
      <c r="D216" s="73" t="inlineStr">
        <is>
          <t>DOUGLAS JUNIO AZEVEDO LARA REZENDE</t>
        </is>
      </c>
      <c r="E216" s="74" t="inlineStr">
        <is>
          <t>TRANSPORTE</t>
        </is>
      </c>
      <c r="G216" s="75" t="n">
        <v>34.8</v>
      </c>
      <c r="H216" s="63" t="n">
        <v>23</v>
      </c>
      <c r="I216" s="75" t="n">
        <v>800.4</v>
      </c>
      <c r="J216" s="54" t="n">
        <v>44778</v>
      </c>
      <c r="K216" s="54" t="inlineStr">
        <is>
          <t>MO</t>
        </is>
      </c>
      <c r="L216" s="68" t="inlineStr">
        <is>
          <t>NUBANK    0001  304649995 - CPF: 07.026.622.6-76</t>
        </is>
      </c>
      <c r="N216">
        <f>IF(ISERROR(SEARCH("NF",E216,1)),"NÃO","SIM")</f>
        <v/>
      </c>
      <c r="O216">
        <f>IF($B216=5,"SIM","")</f>
        <v/>
      </c>
      <c r="P216" s="76">
        <f>A216&amp;B216&amp;C216&amp;E216&amp;G216&amp;EDATE(J216,0)</f>
        <v/>
      </c>
      <c r="Q216" s="68">
        <f>IF(A216=0,"",VLOOKUP($A216,RESUMO!$A$8:$B$107,2,FALSE))</f>
        <v/>
      </c>
    </row>
    <row r="217">
      <c r="A217" s="52" t="n">
        <v>44778</v>
      </c>
      <c r="B217" s="68" t="n">
        <v>1</v>
      </c>
      <c r="C217" s="50" t="inlineStr">
        <is>
          <t>13351596650</t>
        </is>
      </c>
      <c r="D217" s="73" t="inlineStr">
        <is>
          <t>VALERIO BATISTA DE JESUS</t>
        </is>
      </c>
      <c r="E217" s="74" t="inlineStr">
        <is>
          <t>TRANSPORTE</t>
        </is>
      </c>
      <c r="G217" s="75" t="n">
        <v>27.5</v>
      </c>
      <c r="H217" s="63" t="n">
        <v>23</v>
      </c>
      <c r="I217" s="75" t="n">
        <v>632.5</v>
      </c>
      <c r="J217" s="54" t="n">
        <v>44778</v>
      </c>
      <c r="K217" s="54" t="inlineStr">
        <is>
          <t>MO</t>
        </is>
      </c>
      <c r="L217" s="68" t="inlineStr">
        <is>
          <t>NUBANK    0001  17746019 - CPF: 13.351.596.6-50</t>
        </is>
      </c>
      <c r="N217">
        <f>IF(ISERROR(SEARCH("NF",E217,1)),"NÃO","SIM")</f>
        <v/>
      </c>
      <c r="O217">
        <f>IF($B217=5,"SIM","")</f>
        <v/>
      </c>
      <c r="P217" s="76">
        <f>A217&amp;B217&amp;C217&amp;E217&amp;G217&amp;EDATE(J217,0)</f>
        <v/>
      </c>
      <c r="Q217" s="68">
        <f>IF(A217=0,"",VLOOKUP($A217,RESUMO!$A$8:$B$107,2,FALSE))</f>
        <v/>
      </c>
    </row>
    <row r="218">
      <c r="A218" s="52" t="n">
        <v>44778</v>
      </c>
      <c r="B218" s="68" t="n">
        <v>1</v>
      </c>
      <c r="C218" s="50" t="inlineStr">
        <is>
          <t>96830123615</t>
        </is>
      </c>
      <c r="D218" s="73" t="inlineStr">
        <is>
          <t>WANDERLEY DE SOUZA MAIA</t>
        </is>
      </c>
      <c r="E218" s="74" t="inlineStr">
        <is>
          <t>TRANSPORTE</t>
        </is>
      </c>
      <c r="G218" s="75" t="n">
        <v>32.9</v>
      </c>
      <c r="H218" s="63" t="n">
        <v>23</v>
      </c>
      <c r="I218" s="75" t="n">
        <v>756.6999999999999</v>
      </c>
      <c r="J218" s="54" t="n">
        <v>44778</v>
      </c>
      <c r="K218" s="54" t="inlineStr">
        <is>
          <t>MO</t>
        </is>
      </c>
      <c r="L218" s="68" t="inlineStr">
        <is>
          <t>CEF  013  1486  735602 - CPF: 96.830.123.6-15</t>
        </is>
      </c>
      <c r="N218">
        <f>IF(ISERROR(SEARCH("NF",E218,1)),"NÃO","SIM")</f>
        <v/>
      </c>
      <c r="O218">
        <f>IF($B218=5,"SIM","")</f>
        <v/>
      </c>
      <c r="P218" s="76">
        <f>A218&amp;B218&amp;C218&amp;E218&amp;G218&amp;EDATE(J218,0)</f>
        <v/>
      </c>
      <c r="Q218" s="68">
        <f>IF(A218=0,"",VLOOKUP($A218,RESUMO!$A$8:$B$107,2,FALSE))</f>
        <v/>
      </c>
    </row>
    <row r="219">
      <c r="A219" s="52" t="n">
        <v>44778</v>
      </c>
      <c r="B219" s="68" t="n">
        <v>1</v>
      </c>
      <c r="C219" s="50" t="inlineStr">
        <is>
          <t>00505644630</t>
        </is>
      </c>
      <c r="D219" s="73" t="inlineStr">
        <is>
          <t>JOÃO LUIZ PEREIRA</t>
        </is>
      </c>
      <c r="E219" s="74" t="inlineStr">
        <is>
          <t>CAFÉ</t>
        </is>
      </c>
      <c r="G219" s="75" t="n">
        <v>4</v>
      </c>
      <c r="H219" s="63" t="n">
        <v>19</v>
      </c>
      <c r="I219" s="75" t="n">
        <v>76</v>
      </c>
      <c r="J219" s="54" t="n">
        <v>44778</v>
      </c>
      <c r="K219" s="54" t="inlineStr">
        <is>
          <t>MO</t>
        </is>
      </c>
      <c r="L219" s="68" t="inlineStr">
        <is>
          <t>PIX: 00505644630</t>
        </is>
      </c>
      <c r="N219">
        <f>IF(ISERROR(SEARCH("NF",E219,1)),"NÃO","SIM")</f>
        <v/>
      </c>
      <c r="O219">
        <f>IF($B219=5,"SIM","")</f>
        <v/>
      </c>
      <c r="P219" s="76">
        <f>A219&amp;B219&amp;C219&amp;E219&amp;G219&amp;EDATE(J219,0)</f>
        <v/>
      </c>
      <c r="Q219" s="68">
        <f>IF(A219=0,"",VLOOKUP($A219,RESUMO!$A$8:$B$107,2,FALSE))</f>
        <v/>
      </c>
    </row>
    <row r="220">
      <c r="A220" s="52" t="n">
        <v>44778</v>
      </c>
      <c r="B220" s="68" t="n">
        <v>1</v>
      </c>
      <c r="C220" s="50" t="inlineStr">
        <is>
          <t>14844723650</t>
        </is>
      </c>
      <c r="D220" s="73" t="inlineStr">
        <is>
          <t>TAISSON HENRIQUE FERREIRA DOS SANTOS</t>
        </is>
      </c>
      <c r="E220" s="74" t="inlineStr">
        <is>
          <t>CAFÉ</t>
        </is>
      </c>
      <c r="G220" s="75" t="n">
        <v>4</v>
      </c>
      <c r="H220" s="63" t="n">
        <v>23</v>
      </c>
      <c r="I220" s="75" t="n">
        <v>92</v>
      </c>
      <c r="J220" s="54" t="n">
        <v>44778</v>
      </c>
      <c r="K220" s="54" t="inlineStr">
        <is>
          <t>MO</t>
        </is>
      </c>
      <c r="L220" s="68" t="inlineStr">
        <is>
          <t>NUBANK    0001  291500879 - CPF: 14.844.723.6-50</t>
        </is>
      </c>
      <c r="N220">
        <f>IF(ISERROR(SEARCH("NF",E220,1)),"NÃO","SIM")</f>
        <v/>
      </c>
      <c r="O220">
        <f>IF($B220=5,"SIM","")</f>
        <v/>
      </c>
      <c r="P220" s="76">
        <f>A220&amp;B220&amp;C220&amp;E220&amp;G220&amp;EDATE(J220,0)</f>
        <v/>
      </c>
      <c r="Q220" s="68">
        <f>IF(A220=0,"",VLOOKUP($A220,RESUMO!$A$8:$B$107,2,FALSE))</f>
        <v/>
      </c>
    </row>
    <row r="221">
      <c r="A221" s="52" t="n">
        <v>44778</v>
      </c>
      <c r="B221" s="68" t="n">
        <v>1</v>
      </c>
      <c r="C221" s="50" t="inlineStr">
        <is>
          <t>19958312808</t>
        </is>
      </c>
      <c r="D221" s="73" t="inlineStr">
        <is>
          <t>ROBSON PEREIRA BRITO</t>
        </is>
      </c>
      <c r="E221" s="74" t="inlineStr">
        <is>
          <t>CAFÉ</t>
        </is>
      </c>
      <c r="G221" s="75" t="n">
        <v>4</v>
      </c>
      <c r="H221" s="63" t="n">
        <v>23</v>
      </c>
      <c r="I221" s="75" t="n">
        <v>92</v>
      </c>
      <c r="J221" s="54" t="n">
        <v>44778</v>
      </c>
      <c r="K221" s="54" t="inlineStr">
        <is>
          <t>MO</t>
        </is>
      </c>
      <c r="L221" s="68" t="inlineStr">
        <is>
          <t>CEF  013  0892  8593814075 - CPF: 19.958.312.8-08</t>
        </is>
      </c>
      <c r="N221">
        <f>IF(ISERROR(SEARCH("NF",E221,1)),"NÃO","SIM")</f>
        <v/>
      </c>
      <c r="O221">
        <f>IF($B221=5,"SIM","")</f>
        <v/>
      </c>
      <c r="P221" s="76">
        <f>A221&amp;B221&amp;C221&amp;E221&amp;G221&amp;EDATE(J221,0)</f>
        <v/>
      </c>
      <c r="Q221" s="68">
        <f>IF(A221=0,"",VLOOKUP($A221,RESUMO!$A$8:$B$107,2,FALSE))</f>
        <v/>
      </c>
    </row>
    <row r="222">
      <c r="A222" s="52" t="n">
        <v>44778</v>
      </c>
      <c r="B222" s="68" t="n">
        <v>1</v>
      </c>
      <c r="C222" s="50" t="inlineStr">
        <is>
          <t>66561442504</t>
        </is>
      </c>
      <c r="D222" s="73" t="inlineStr">
        <is>
          <t>GERALDO RODRIGUES SANTOS</t>
        </is>
      </c>
      <c r="E222" s="74" t="inlineStr">
        <is>
          <t>CAFÉ</t>
        </is>
      </c>
      <c r="G222" s="75" t="n">
        <v>4</v>
      </c>
      <c r="H222" s="63" t="n">
        <v>22</v>
      </c>
      <c r="I222" s="75" t="n">
        <v>88</v>
      </c>
      <c r="J222" s="54" t="n">
        <v>44778</v>
      </c>
      <c r="K222" s="54" t="inlineStr">
        <is>
          <t>MO</t>
        </is>
      </c>
      <c r="L222" s="68" t="inlineStr">
        <is>
          <t>CEF  013  3814  195702 - CPF: 66.561.442.5-04</t>
        </is>
      </c>
      <c r="N222">
        <f>IF(ISERROR(SEARCH("NF",E222,1)),"NÃO","SIM")</f>
        <v/>
      </c>
      <c r="O222">
        <f>IF($B222=5,"SIM","")</f>
        <v/>
      </c>
      <c r="P222" s="76">
        <f>A222&amp;B222&amp;C222&amp;E222&amp;G222&amp;EDATE(J222,0)</f>
        <v/>
      </c>
      <c r="Q222" s="68">
        <f>IF(A222=0,"",VLOOKUP($A222,RESUMO!$A$8:$B$107,2,FALSE))</f>
        <v/>
      </c>
    </row>
    <row r="223">
      <c r="A223" s="52" t="n">
        <v>44778</v>
      </c>
      <c r="B223" s="68" t="n">
        <v>1</v>
      </c>
      <c r="C223" s="50" t="inlineStr">
        <is>
          <t>11591941652</t>
        </is>
      </c>
      <c r="D223" s="73" t="inlineStr">
        <is>
          <t>ANDERSON CUSTODIO DE SOUZA</t>
        </is>
      </c>
      <c r="E223" s="74" t="inlineStr">
        <is>
          <t>CAFÉ</t>
        </is>
      </c>
      <c r="G223" s="75" t="n">
        <v>4</v>
      </c>
      <c r="H223" s="63" t="n">
        <v>22</v>
      </c>
      <c r="I223" s="75" t="n">
        <v>88</v>
      </c>
      <c r="J223" s="54" t="n">
        <v>44778</v>
      </c>
      <c r="K223" s="54" t="inlineStr">
        <is>
          <t>MO</t>
        </is>
      </c>
      <c r="L223" s="68" t="inlineStr">
        <is>
          <t>PIX: 31989816299</t>
        </is>
      </c>
      <c r="N223">
        <f>IF(ISERROR(SEARCH("NF",E223,1)),"NÃO","SIM")</f>
        <v/>
      </c>
      <c r="O223">
        <f>IF($B223=5,"SIM","")</f>
        <v/>
      </c>
      <c r="P223" s="76">
        <f>A223&amp;B223&amp;C223&amp;E223&amp;G223&amp;EDATE(J223,0)</f>
        <v/>
      </c>
      <c r="Q223" s="68">
        <f>IF(A223=0,"",VLOOKUP($A223,RESUMO!$A$8:$B$107,2,FALSE))</f>
        <v/>
      </c>
    </row>
    <row r="224">
      <c r="A224" s="52" t="n">
        <v>44778</v>
      </c>
      <c r="B224" s="68" t="n">
        <v>1</v>
      </c>
      <c r="C224" s="50" t="inlineStr">
        <is>
          <t>12212212200</t>
        </is>
      </c>
      <c r="D224" s="73" t="inlineStr">
        <is>
          <t>VALMIR BISPO DA SILVA</t>
        </is>
      </c>
      <c r="E224" s="74" t="inlineStr">
        <is>
          <t>CAFÉ</t>
        </is>
      </c>
      <c r="G224" s="75" t="n">
        <v>4</v>
      </c>
      <c r="H224" s="63" t="n">
        <v>23</v>
      </c>
      <c r="I224" s="75" t="n">
        <v>92</v>
      </c>
      <c r="J224" s="54" t="n">
        <v>44778</v>
      </c>
      <c r="K224" s="54" t="inlineStr">
        <is>
          <t>MO</t>
        </is>
      </c>
      <c r="L224" s="68" t="inlineStr">
        <is>
          <t>PIX: 38998060567</t>
        </is>
      </c>
      <c r="N224">
        <f>IF(ISERROR(SEARCH("NF",E224,1)),"NÃO","SIM")</f>
        <v/>
      </c>
      <c r="O224">
        <f>IF($B224=5,"SIM","")</f>
        <v/>
      </c>
      <c r="P224" s="76">
        <f>A224&amp;B224&amp;C224&amp;E224&amp;G224&amp;EDATE(J224,0)</f>
        <v/>
      </c>
      <c r="Q224" s="68">
        <f>IF(A224=0,"",VLOOKUP($A224,RESUMO!$A$8:$B$107,2,FALSE))</f>
        <v/>
      </c>
    </row>
    <row r="225">
      <c r="A225" s="52" t="n">
        <v>44778</v>
      </c>
      <c r="B225" s="68" t="n">
        <v>1</v>
      </c>
      <c r="C225" s="50" t="inlineStr">
        <is>
          <t>13568423642</t>
        </is>
      </c>
      <c r="D225" s="73" t="inlineStr">
        <is>
          <t xml:space="preserve">WELINGTON PEREIRA DOS SANTOS    </t>
        </is>
      </c>
      <c r="E225" s="74" t="inlineStr">
        <is>
          <t>CAFÉ</t>
        </is>
      </c>
      <c r="G225" s="75" t="n">
        <v>4</v>
      </c>
      <c r="H225" s="63" t="n">
        <v>23</v>
      </c>
      <c r="I225" s="75" t="n">
        <v>92</v>
      </c>
      <c r="J225" s="54" t="n">
        <v>44778</v>
      </c>
      <c r="K225" s="54" t="inlineStr">
        <is>
          <t>MO</t>
        </is>
      </c>
      <c r="L225" s="68" t="inlineStr">
        <is>
          <t>ITAÚ    7349  201434 - CPF: 13.568.423.6-42</t>
        </is>
      </c>
      <c r="N225">
        <f>IF(ISERROR(SEARCH("NF",E225,1)),"NÃO","SIM")</f>
        <v/>
      </c>
      <c r="O225">
        <f>IF($B225=5,"SIM","")</f>
        <v/>
      </c>
      <c r="P225" s="76">
        <f>A225&amp;B225&amp;C225&amp;E225&amp;G225&amp;EDATE(J225,0)</f>
        <v/>
      </c>
      <c r="Q225" s="68">
        <f>IF(A225=0,"",VLOOKUP($A225,RESUMO!$A$8:$B$107,2,FALSE))</f>
        <v/>
      </c>
    </row>
    <row r="226">
      <c r="A226" s="52" t="n">
        <v>44778</v>
      </c>
      <c r="B226" s="68" t="n">
        <v>1</v>
      </c>
      <c r="C226" s="50" t="inlineStr">
        <is>
          <t>07026622676</t>
        </is>
      </c>
      <c r="D226" s="73" t="inlineStr">
        <is>
          <t>DOUGLAS JUNIO AZEVEDO LARA REZENDE</t>
        </is>
      </c>
      <c r="E226" s="74" t="inlineStr">
        <is>
          <t>CAFÉ</t>
        </is>
      </c>
      <c r="G226" s="75" t="n">
        <v>4</v>
      </c>
      <c r="H226" s="63" t="n">
        <v>23</v>
      </c>
      <c r="I226" s="75" t="n">
        <v>92</v>
      </c>
      <c r="J226" s="54" t="n">
        <v>44778</v>
      </c>
      <c r="K226" s="54" t="inlineStr">
        <is>
          <t>MO</t>
        </is>
      </c>
      <c r="L226" s="68" t="inlineStr">
        <is>
          <t>NUBANK    0001  304649995 - CPF: 07.026.622.6-76</t>
        </is>
      </c>
      <c r="N226">
        <f>IF(ISERROR(SEARCH("NF",E226,1)),"NÃO","SIM")</f>
        <v/>
      </c>
      <c r="O226">
        <f>IF($B226=5,"SIM","")</f>
        <v/>
      </c>
      <c r="P226" s="76">
        <f>A226&amp;B226&amp;C226&amp;E226&amp;G226&amp;EDATE(J226,0)</f>
        <v/>
      </c>
      <c r="Q226" s="68">
        <f>IF(A226=0,"",VLOOKUP($A226,RESUMO!$A$8:$B$107,2,FALSE))</f>
        <v/>
      </c>
    </row>
    <row r="227">
      <c r="A227" s="52" t="n">
        <v>44778</v>
      </c>
      <c r="B227" s="68" t="n">
        <v>1</v>
      </c>
      <c r="C227" s="50" t="inlineStr">
        <is>
          <t>13351596650</t>
        </is>
      </c>
      <c r="D227" s="73" t="inlineStr">
        <is>
          <t>VALERIO BATISTA DE JESUS</t>
        </is>
      </c>
      <c r="E227" s="74" t="inlineStr">
        <is>
          <t>CAFÉ</t>
        </is>
      </c>
      <c r="G227" s="75" t="n">
        <v>4</v>
      </c>
      <c r="H227" s="63" t="n">
        <v>23</v>
      </c>
      <c r="I227" s="75" t="n">
        <v>92</v>
      </c>
      <c r="J227" s="54" t="n">
        <v>44778</v>
      </c>
      <c r="K227" s="54" t="inlineStr">
        <is>
          <t>MO</t>
        </is>
      </c>
      <c r="L227" s="68" t="inlineStr">
        <is>
          <t>NUBANK    0001  17746019 - CPF: 13.351.596.6-50</t>
        </is>
      </c>
      <c r="N227">
        <f>IF(ISERROR(SEARCH("NF",E227,1)),"NÃO","SIM")</f>
        <v/>
      </c>
      <c r="O227">
        <f>IF($B227=5,"SIM","")</f>
        <v/>
      </c>
      <c r="P227" s="76">
        <f>A227&amp;B227&amp;C227&amp;E227&amp;G227&amp;EDATE(J227,0)</f>
        <v/>
      </c>
      <c r="Q227" s="68">
        <f>IF(A227=0,"",VLOOKUP($A227,RESUMO!$A$8:$B$107,2,FALSE))</f>
        <v/>
      </c>
    </row>
    <row r="228">
      <c r="A228" s="52" t="n">
        <v>44778</v>
      </c>
      <c r="B228" s="68" t="n">
        <v>1</v>
      </c>
      <c r="C228" s="50" t="inlineStr">
        <is>
          <t>96830123615</t>
        </is>
      </c>
      <c r="D228" s="73" t="inlineStr">
        <is>
          <t>WANDERLEY DE SOUZA MAIA</t>
        </is>
      </c>
      <c r="E228" s="74" t="inlineStr">
        <is>
          <t>CAFÉ</t>
        </is>
      </c>
      <c r="G228" s="75" t="n">
        <v>4</v>
      </c>
      <c r="H228" s="63" t="n">
        <v>23</v>
      </c>
      <c r="I228" s="75" t="n">
        <v>92</v>
      </c>
      <c r="J228" s="54" t="n">
        <v>44778</v>
      </c>
      <c r="K228" s="54" t="inlineStr">
        <is>
          <t>MO</t>
        </is>
      </c>
      <c r="L228" s="68" t="inlineStr">
        <is>
          <t>CEF  013  1486  735602 - CPF: 96.830.123.6-15</t>
        </is>
      </c>
      <c r="N228">
        <f>IF(ISERROR(SEARCH("NF",E228,1)),"NÃO","SIM")</f>
        <v/>
      </c>
      <c r="O228">
        <f>IF($B228=5,"SIM","")</f>
        <v/>
      </c>
      <c r="P228" s="76">
        <f>A228&amp;B228&amp;C228&amp;E228&amp;G228&amp;EDATE(J228,0)</f>
        <v/>
      </c>
      <c r="Q228" s="68">
        <f>IF(A228=0,"",VLOOKUP($A228,RESUMO!$A$8:$B$107,2,FALSE))</f>
        <v/>
      </c>
    </row>
    <row r="229">
      <c r="A229" s="52" t="n">
        <v>44778</v>
      </c>
      <c r="B229" s="68" t="n">
        <v>2</v>
      </c>
      <c r="C229" s="50" t="inlineStr">
        <is>
          <t>05761924650</t>
        </is>
      </c>
      <c r="D229" s="73" t="inlineStr">
        <is>
          <t>RENATO OLIVEIRA SANTOS</t>
        </is>
      </c>
      <c r="E229" s="74" t="inlineStr">
        <is>
          <t>FOLHA DP- 07/2022</t>
        </is>
      </c>
      <c r="G229" s="75" t="n">
        <v>727.2</v>
      </c>
      <c r="I229" s="75" t="n">
        <v>727.2</v>
      </c>
      <c r="J229" s="54" t="n">
        <v>44778</v>
      </c>
      <c r="K229" s="54" t="inlineStr">
        <is>
          <t>MO</t>
        </is>
      </c>
      <c r="L229" s="68" t="inlineStr">
        <is>
          <t>PIX: 05761924650</t>
        </is>
      </c>
      <c r="N229">
        <f>IF(ISERROR(SEARCH("NF",E229,1)),"NÃO","SIM")</f>
        <v/>
      </c>
      <c r="O229">
        <f>IF($B229=5,"SIM","")</f>
        <v/>
      </c>
      <c r="P229" s="76">
        <f>A229&amp;B229&amp;C229&amp;E229&amp;G229&amp;EDATE(J229,0)</f>
        <v/>
      </c>
      <c r="Q229" s="68">
        <f>IF(A229=0,"",VLOOKUP($A229,RESUMO!$A$8:$B$107,2,FALSE))</f>
        <v/>
      </c>
    </row>
    <row r="230">
      <c r="A230" s="52" t="n">
        <v>44778</v>
      </c>
      <c r="B230" s="68" t="n">
        <v>2</v>
      </c>
      <c r="C230" s="50" t="inlineStr">
        <is>
          <t>27648990687</t>
        </is>
      </c>
      <c r="D230" s="73" t="inlineStr">
        <is>
          <t>ROGÉRIO VASCONCELOS SANTOS</t>
        </is>
      </c>
      <c r="E230" s="74" t="inlineStr">
        <is>
          <t>MOTOBOY OBRA - 07/2022</t>
        </is>
      </c>
      <c r="G230" s="75" t="n">
        <v>96</v>
      </c>
      <c r="I230" s="75" t="n">
        <v>96</v>
      </c>
      <c r="J230" s="54" t="n">
        <v>44778</v>
      </c>
      <c r="K230" s="54" t="inlineStr">
        <is>
          <t>ADM</t>
        </is>
      </c>
      <c r="L230" s="68" t="inlineStr">
        <is>
          <t>PIX: 31995901635</t>
        </is>
      </c>
      <c r="N230">
        <f>IF(ISERROR(SEARCH("NF",E230,1)),"NÃO","SIM")</f>
        <v/>
      </c>
      <c r="O230">
        <f>IF($B230=5,"SIM","")</f>
        <v/>
      </c>
      <c r="P230" s="76">
        <f>A230&amp;B230&amp;C230&amp;E230&amp;G230&amp;EDATE(J230,0)</f>
        <v/>
      </c>
      <c r="Q230" s="68">
        <f>IF(A230=0,"",VLOOKUP($A230,RESUMO!$A$8:$B$107,2,FALSE))</f>
        <v/>
      </c>
    </row>
    <row r="231">
      <c r="A231" s="52" t="n">
        <v>44778</v>
      </c>
      <c r="B231" s="68" t="n">
        <v>2</v>
      </c>
      <c r="C231" s="50" t="inlineStr">
        <is>
          <t>27648990687</t>
        </is>
      </c>
      <c r="D231" s="73" t="inlineStr">
        <is>
          <t>ROGÉRIO VASCONCELOS SANTOS</t>
        </is>
      </c>
      <c r="E231" s="74" t="inlineStr">
        <is>
          <t>MHS SEGURANÇA E MEDICINA DO TRABALHO</t>
        </is>
      </c>
      <c r="G231" s="75" t="n">
        <v>195</v>
      </c>
      <c r="I231" s="75" t="n">
        <v>195</v>
      </c>
      <c r="J231" s="54" t="n">
        <v>44778</v>
      </c>
      <c r="K231" s="54" t="inlineStr">
        <is>
          <t>ADM</t>
        </is>
      </c>
      <c r="L231" s="68" t="inlineStr">
        <is>
          <t>PIX: 31995901635</t>
        </is>
      </c>
      <c r="M231" s="50" t="inlineStr">
        <is>
          <t>MENSALIDADE 08/2022</t>
        </is>
      </c>
      <c r="N231">
        <f>IF(ISERROR(SEARCH("NF",E231,1)),"NÃO","SIM")</f>
        <v/>
      </c>
      <c r="O231">
        <f>IF($B231=5,"SIM","")</f>
        <v/>
      </c>
      <c r="P231" s="76">
        <f>A231&amp;B231&amp;C231&amp;E231&amp;G231&amp;EDATE(J231,0)</f>
        <v/>
      </c>
      <c r="Q231" s="68">
        <f>IF(A231=0,"",VLOOKUP($A231,RESUMO!$A$8:$B$107,2,FALSE))</f>
        <v/>
      </c>
    </row>
    <row r="232">
      <c r="A232" s="52" t="n">
        <v>44778</v>
      </c>
      <c r="B232" s="68" t="n">
        <v>2</v>
      </c>
      <c r="C232" s="50" t="inlineStr">
        <is>
          <t>07834753000141</t>
        </is>
      </c>
      <c r="D232" s="73" t="inlineStr">
        <is>
          <t>ANCORA PAPELARIA</t>
        </is>
      </c>
      <c r="E232" s="74" t="inlineStr">
        <is>
          <t>PLOTAGENS - NFS-e 2022/586</t>
        </is>
      </c>
      <c r="G232" s="75" t="n">
        <v>397</v>
      </c>
      <c r="I232" s="75" t="n">
        <v>397</v>
      </c>
      <c r="J232" s="54" t="n">
        <v>44778</v>
      </c>
      <c r="K232" s="54" t="inlineStr">
        <is>
          <t>ADM</t>
        </is>
      </c>
      <c r="L232" s="68" t="inlineStr">
        <is>
          <t>PIX: ancorapapelaria@gmail.com</t>
        </is>
      </c>
      <c r="N232">
        <f>IF(ISERROR(SEARCH("NF",E232,1)),"NÃO","SIM")</f>
        <v/>
      </c>
      <c r="O232">
        <f>IF($B232=5,"SIM","")</f>
        <v/>
      </c>
      <c r="P232" s="76">
        <f>A232&amp;B232&amp;C232&amp;E232&amp;G232&amp;EDATE(J232,0)</f>
        <v/>
      </c>
      <c r="Q232" s="68">
        <f>IF(A232=0,"",VLOOKUP($A232,RESUMO!$A$8:$B$107,2,FALSE))</f>
        <v/>
      </c>
    </row>
    <row r="233">
      <c r="A233" s="52" t="n">
        <v>44778</v>
      </c>
      <c r="B233" s="68" t="n">
        <v>3</v>
      </c>
      <c r="C233" s="50" t="inlineStr">
        <is>
          <t>00065389000153</t>
        </is>
      </c>
      <c r="D233" s="73" t="inlineStr">
        <is>
          <t>ÁGUA E LUZ - COLOMBINI MATERIAIS DE CONSTRUCAO</t>
        </is>
      </c>
      <c r="E233" s="74" t="inlineStr">
        <is>
          <t>MATERIAIS DIVERSOS - NF 5608</t>
        </is>
      </c>
      <c r="G233" s="75" t="n">
        <v>855.5</v>
      </c>
      <c r="I233" s="75" t="n">
        <v>855.5</v>
      </c>
      <c r="J233" s="54" t="n">
        <v>44778</v>
      </c>
      <c r="K233" s="54" t="inlineStr">
        <is>
          <t>MAT</t>
        </is>
      </c>
      <c r="N233">
        <f>IF(ISERROR(SEARCH("NF",E233,1)),"NÃO","SIM")</f>
        <v/>
      </c>
      <c r="O233">
        <f>IF($B233=5,"SIM","")</f>
        <v/>
      </c>
      <c r="P233" s="76">
        <f>A233&amp;B233&amp;C233&amp;E233&amp;G233&amp;EDATE(J233,0)</f>
        <v/>
      </c>
      <c r="Q233" s="68">
        <f>IF(A233=0,"",VLOOKUP($A233,RESUMO!$A$8:$B$107,2,FALSE))</f>
        <v/>
      </c>
    </row>
    <row r="234">
      <c r="A234" s="52" t="n">
        <v>44778</v>
      </c>
      <c r="B234" s="68" t="n">
        <v>3</v>
      </c>
      <c r="C234" s="50" t="inlineStr">
        <is>
          <t>13535379000186</t>
        </is>
      </c>
      <c r="D234" s="73" t="inlineStr">
        <is>
          <t>CONCRETARTE</t>
        </is>
      </c>
      <c r="E234" s="74" t="inlineStr">
        <is>
          <t>ESPAÇADOR PLASTICO - NF 24683785</t>
        </is>
      </c>
      <c r="G234" s="75" t="n">
        <v>235</v>
      </c>
      <c r="I234" s="75" t="n">
        <v>235</v>
      </c>
      <c r="J234" s="54" t="n">
        <v>44778</v>
      </c>
      <c r="K234" s="54" t="inlineStr">
        <is>
          <t>MAT</t>
        </is>
      </c>
      <c r="N234">
        <f>IF(ISERROR(SEARCH("NF",E234,1)),"NÃO","SIM")</f>
        <v/>
      </c>
      <c r="O234">
        <f>IF($B234=5,"SIM","")</f>
        <v/>
      </c>
      <c r="P234" s="76">
        <f>A234&amp;B234&amp;C234&amp;E234&amp;G234&amp;EDATE(J234,0)</f>
        <v/>
      </c>
      <c r="Q234" s="68">
        <f>IF(A234=0,"",VLOOKUP($A234,RESUMO!$A$8:$B$107,2,FALSE))</f>
        <v/>
      </c>
    </row>
    <row r="235">
      <c r="A235" s="52" t="n">
        <v>44778</v>
      </c>
      <c r="B235" s="68" t="n">
        <v>3</v>
      </c>
      <c r="C235" s="50" t="inlineStr">
        <is>
          <t>00360305000104</t>
        </is>
      </c>
      <c r="D235" s="73" t="inlineStr">
        <is>
          <t>FGTS</t>
        </is>
      </c>
      <c r="E235" s="74" t="inlineStr">
        <is>
          <t>FGTS - FOLHA DP- 07/2022</t>
        </is>
      </c>
      <c r="G235" s="75" t="n">
        <v>1971.2</v>
      </c>
      <c r="I235" s="75" t="n">
        <v>1971.2</v>
      </c>
      <c r="J235" s="54" t="n">
        <v>44780</v>
      </c>
      <c r="K235" s="54" t="inlineStr">
        <is>
          <t>MO</t>
        </is>
      </c>
      <c r="N235">
        <f>IF(ISERROR(SEARCH("NF",E235,1)),"NÃO","SIM")</f>
        <v/>
      </c>
      <c r="O235">
        <f>IF($B235=5,"SIM","")</f>
        <v/>
      </c>
      <c r="P235" s="76">
        <f>A235&amp;B235&amp;C235&amp;E235&amp;G235&amp;EDATE(J235,0)</f>
        <v/>
      </c>
      <c r="Q235" s="68">
        <f>IF(A235=0,"",VLOOKUP($A235,RESUMO!$A$8:$B$107,2,FALSE))</f>
        <v/>
      </c>
    </row>
    <row r="236">
      <c r="A236" s="52" t="n">
        <v>44778</v>
      </c>
      <c r="B236" s="68" t="n">
        <v>3</v>
      </c>
      <c r="C236" s="50" t="inlineStr">
        <is>
          <t>07409393000130</t>
        </is>
      </c>
      <c r="D236" s="73" t="inlineStr">
        <is>
          <t>LOCFER</t>
        </is>
      </c>
      <c r="E236" s="74" t="inlineStr">
        <is>
          <t>MARTELO, MOTOR DE ACIONAMENTO, MANGOTE - NF 17554</t>
        </is>
      </c>
      <c r="G236" s="75" t="n">
        <v>390</v>
      </c>
      <c r="I236" s="75" t="n">
        <v>390</v>
      </c>
      <c r="J236" s="54" t="n">
        <v>44783</v>
      </c>
      <c r="K236" s="54" t="inlineStr">
        <is>
          <t>LOC</t>
        </is>
      </c>
      <c r="N236">
        <f>IF(ISERROR(SEARCH("NF",E236,1)),"NÃO","SIM")</f>
        <v/>
      </c>
      <c r="O236">
        <f>IF($B236=5,"SIM","")</f>
        <v/>
      </c>
      <c r="P236" s="76">
        <f>A236&amp;B236&amp;C236&amp;E236&amp;G236&amp;EDATE(J236,0)</f>
        <v/>
      </c>
      <c r="Q236" s="68">
        <f>IF(A236=0,"",VLOOKUP($A236,RESUMO!$A$8:$B$107,2,FALSE))</f>
        <v/>
      </c>
    </row>
    <row r="237">
      <c r="A237" s="52" t="n">
        <v>44778</v>
      </c>
      <c r="B237" s="68" t="n">
        <v>3</v>
      </c>
      <c r="C237" s="50" t="inlineStr">
        <is>
          <t>42542081000100</t>
        </is>
      </c>
      <c r="D237" s="73" t="inlineStr">
        <is>
          <t>MADEX MADEIRAS E COMPENSADOS LTDA</t>
        </is>
      </c>
      <c r="E237" s="74" t="inlineStr">
        <is>
          <t>MADEIRAS - NF 2533</t>
        </is>
      </c>
      <c r="G237" s="75" t="n">
        <v>6760</v>
      </c>
      <c r="I237" s="75" t="n">
        <v>6760</v>
      </c>
      <c r="J237" s="54" t="n">
        <v>44785</v>
      </c>
      <c r="K237" s="54" t="inlineStr">
        <is>
          <t>MAT</t>
        </is>
      </c>
      <c r="N237">
        <f>IF(ISERROR(SEARCH("NF",E237,1)),"NÃO","SIM")</f>
        <v/>
      </c>
      <c r="O237">
        <f>IF($B237=5,"SIM","")</f>
        <v/>
      </c>
      <c r="P237" s="76">
        <f>A237&amp;B237&amp;C237&amp;E237&amp;G237&amp;EDATE(J237,0)</f>
        <v/>
      </c>
      <c r="Q237" s="68">
        <f>IF(A237=0,"",VLOOKUP($A237,RESUMO!$A$8:$B$107,2,FALSE))</f>
        <v/>
      </c>
    </row>
    <row r="238">
      <c r="A238" s="52" t="n">
        <v>44778</v>
      </c>
      <c r="B238" s="68" t="n">
        <v>3</v>
      </c>
      <c r="C238" s="50" t="inlineStr">
        <is>
          <t>12463472000160</t>
        </is>
      </c>
      <c r="D238" s="73" t="inlineStr">
        <is>
          <t>IMA EPIS</t>
        </is>
      </c>
      <c r="E238" s="74" t="inlineStr">
        <is>
          <t>MATERIAIS DIVERSOS - NF 57247</t>
        </is>
      </c>
      <c r="G238" s="75" t="n">
        <v>870.45</v>
      </c>
      <c r="I238" s="75" t="n">
        <v>870.45</v>
      </c>
      <c r="J238" s="54" t="n">
        <v>44792</v>
      </c>
      <c r="K238" s="54" t="inlineStr">
        <is>
          <t>MO</t>
        </is>
      </c>
      <c r="N238">
        <f>IF(ISERROR(SEARCH("NF",E238,1)),"NÃO","SIM")</f>
        <v/>
      </c>
      <c r="O238">
        <f>IF($B238=5,"SIM","")</f>
        <v/>
      </c>
      <c r="P238" s="76">
        <f>A238&amp;B238&amp;C238&amp;E238&amp;G238&amp;EDATE(J238,0)</f>
        <v/>
      </c>
      <c r="Q238" s="68">
        <f>IF(A238=0,"",VLOOKUP($A238,RESUMO!$A$8:$B$107,2,FALSE))</f>
        <v/>
      </c>
    </row>
    <row r="239">
      <c r="A239" s="52" t="n">
        <v>44778</v>
      </c>
      <c r="B239" s="68" t="n">
        <v>3</v>
      </c>
      <c r="C239" s="50" t="inlineStr">
        <is>
          <t>10767401000125</t>
        </is>
      </c>
      <c r="D239" s="73" t="inlineStr">
        <is>
          <t>APOIO UNIFORMES</t>
        </is>
      </c>
      <c r="E239" s="74" t="inlineStr">
        <is>
          <t>UNIFORMES - NF 8864</t>
        </is>
      </c>
      <c r="G239" s="75" t="n">
        <v>872</v>
      </c>
      <c r="I239" s="75" t="n">
        <v>872</v>
      </c>
      <c r="J239" s="54" t="n">
        <v>44792</v>
      </c>
      <c r="K239" s="54" t="inlineStr">
        <is>
          <t>MO</t>
        </is>
      </c>
      <c r="N239">
        <f>IF(ISERROR(SEARCH("NF",E239,1)),"NÃO","SIM")</f>
        <v/>
      </c>
      <c r="O239">
        <f>IF($B239=5,"SIM","")</f>
        <v/>
      </c>
      <c r="P239" s="76">
        <f>A239&amp;B239&amp;C239&amp;E239&amp;G239&amp;EDATE(J239,0)</f>
        <v/>
      </c>
      <c r="Q239" s="68">
        <f>IF(A239=0,"",VLOOKUP($A239,RESUMO!$A$8:$B$107,2,FALSE))</f>
        <v/>
      </c>
    </row>
    <row r="240">
      <c r="A240" s="52" t="n">
        <v>44778</v>
      </c>
      <c r="B240" s="68" t="n">
        <v>3</v>
      </c>
      <c r="C240" s="50" t="inlineStr">
        <is>
          <t>03562661000107</t>
        </is>
      </c>
      <c r="D240" s="73" t="inlineStr">
        <is>
          <t>SAO JOSE DISTRIBUIDORA DE CIMENTO</t>
        </is>
      </c>
      <c r="E240" s="74" t="inlineStr">
        <is>
          <t>CIMENTOS - NF 112291</t>
        </is>
      </c>
      <c r="G240" s="75" t="n">
        <v>3160</v>
      </c>
      <c r="I240" s="75" t="n">
        <v>3160</v>
      </c>
      <c r="J240" s="54" t="n">
        <v>44792</v>
      </c>
      <c r="K240" s="54" t="inlineStr">
        <is>
          <t>MAT</t>
        </is>
      </c>
      <c r="N240">
        <f>IF(ISERROR(SEARCH("NF",E240,1)),"NÃO","SIM")</f>
        <v/>
      </c>
      <c r="O240">
        <f>IF($B240=5,"SIM","")</f>
        <v/>
      </c>
      <c r="P240" s="76">
        <f>A240&amp;B240&amp;C240&amp;E240&amp;G240&amp;EDATE(J240,0)</f>
        <v/>
      </c>
      <c r="Q240" s="68">
        <f>IF(A240=0,"",VLOOKUP($A240,RESUMO!$A$8:$B$107,2,FALSE))</f>
        <v/>
      </c>
    </row>
    <row r="241">
      <c r="A241" s="52" t="n">
        <v>44778</v>
      </c>
      <c r="B241" s="68" t="n">
        <v>3</v>
      </c>
      <c r="C241" s="50" t="inlineStr">
        <is>
          <t>00394460000141</t>
        </is>
      </c>
      <c r="D241" s="73" t="inlineStr">
        <is>
          <t>INSS/IRRF</t>
        </is>
      </c>
      <c r="E241" s="74" t="inlineStr">
        <is>
          <t>IRRF - FOLHA DP- 07/2022</t>
        </is>
      </c>
      <c r="G241" s="75" t="n">
        <v>597.47</v>
      </c>
      <c r="I241" s="75" t="n">
        <v>597.47</v>
      </c>
      <c r="J241" s="54" t="n">
        <v>44792</v>
      </c>
      <c r="K241" s="54" t="inlineStr">
        <is>
          <t>MO</t>
        </is>
      </c>
      <c r="N241">
        <f>IF(ISERROR(SEARCH("NF",E241,1)),"NÃO","SIM")</f>
        <v/>
      </c>
      <c r="O241">
        <f>IF($B241=5,"SIM","")</f>
        <v/>
      </c>
      <c r="P241" s="76">
        <f>A241&amp;B241&amp;C241&amp;E241&amp;G241&amp;EDATE(J241,0)</f>
        <v/>
      </c>
      <c r="Q241" s="68">
        <f>IF(A241=0,"",VLOOKUP($A241,RESUMO!$A$8:$B$107,2,FALSE))</f>
        <v/>
      </c>
    </row>
    <row r="242">
      <c r="A242" s="52" t="n">
        <v>44778</v>
      </c>
      <c r="B242" s="68" t="n">
        <v>3</v>
      </c>
      <c r="C242" s="50" t="inlineStr">
        <is>
          <t>00394460000141</t>
        </is>
      </c>
      <c r="D242" s="73" t="inlineStr">
        <is>
          <t>INSS/IRRF</t>
        </is>
      </c>
      <c r="E242" s="74" t="inlineStr">
        <is>
          <t>INSS - FOLHA DP- 07/2022</t>
        </is>
      </c>
      <c r="G242" s="75" t="n">
        <v>9156.15</v>
      </c>
      <c r="I242" s="75" t="n">
        <v>9156.15</v>
      </c>
      <c r="J242" s="54" t="n">
        <v>44792</v>
      </c>
      <c r="K242" s="54" t="inlineStr">
        <is>
          <t>MO</t>
        </is>
      </c>
      <c r="N242">
        <f>IF(ISERROR(SEARCH("NF",E242,1)),"NÃO","SIM")</f>
        <v/>
      </c>
      <c r="O242">
        <f>IF($B242=5,"SIM","")</f>
        <v/>
      </c>
      <c r="P242" s="76">
        <f>A242&amp;B242&amp;C242&amp;E242&amp;G242&amp;EDATE(J242,0)</f>
        <v/>
      </c>
      <c r="Q242" s="68">
        <f>IF(A242=0,"",VLOOKUP($A242,RESUMO!$A$8:$B$107,2,FALSE))</f>
        <v/>
      </c>
    </row>
    <row r="243">
      <c r="A243" s="52" t="n">
        <v>44778</v>
      </c>
      <c r="B243" s="68" t="n">
        <v>3</v>
      </c>
      <c r="C243" s="50" t="inlineStr">
        <is>
          <t>42542081000100</t>
        </is>
      </c>
      <c r="D243" s="73" t="inlineStr">
        <is>
          <t>MADEX MADEIRAS E COMPENSADOS LTDA</t>
        </is>
      </c>
      <c r="E243" s="74" t="inlineStr">
        <is>
          <t>MADEIRAS - NF 2893</t>
        </is>
      </c>
      <c r="G243" s="75" t="n">
        <v>2377.5</v>
      </c>
      <c r="I243" s="75" t="n">
        <v>2377.5</v>
      </c>
      <c r="J243" s="54" t="n">
        <v>44795</v>
      </c>
      <c r="K243" s="54" t="inlineStr">
        <is>
          <t>MAT</t>
        </is>
      </c>
      <c r="N243">
        <f>IF(ISERROR(SEARCH("NF",E243,1)),"NÃO","SIM")</f>
        <v/>
      </c>
      <c r="O243">
        <f>IF($B243=5,"SIM","")</f>
        <v/>
      </c>
      <c r="P243" s="76">
        <f>A243&amp;B243&amp;C243&amp;E243&amp;G243&amp;EDATE(J243,0)</f>
        <v/>
      </c>
      <c r="Q243" s="68">
        <f>IF(A243=0,"",VLOOKUP($A243,RESUMO!$A$8:$B$107,2,FALSE))</f>
        <v/>
      </c>
    </row>
    <row r="244">
      <c r="A244" s="52" t="n">
        <v>44778</v>
      </c>
      <c r="B244" s="68" t="n">
        <v>3</v>
      </c>
      <c r="C244" s="50" t="inlineStr">
        <is>
          <t>07409393000130</t>
        </is>
      </c>
      <c r="D244" s="73" t="inlineStr">
        <is>
          <t>LOCFER</t>
        </is>
      </c>
      <c r="E244" s="74" t="inlineStr">
        <is>
          <t>SERRA DE BANCADA - NF 17665</t>
        </is>
      </c>
      <c r="G244" s="75" t="n">
        <v>295</v>
      </c>
      <c r="I244" s="75" t="n">
        <v>295</v>
      </c>
      <c r="J244" s="54" t="n">
        <v>44796</v>
      </c>
      <c r="K244" s="54" t="inlineStr">
        <is>
          <t>LOC</t>
        </is>
      </c>
      <c r="N244">
        <f>IF(ISERROR(SEARCH("NF",E244,1)),"NÃO","SIM")</f>
        <v/>
      </c>
      <c r="O244">
        <f>IF($B244=5,"SIM","")</f>
        <v/>
      </c>
      <c r="P244" s="76">
        <f>A244&amp;B244&amp;C244&amp;E244&amp;G244&amp;EDATE(J244,0)</f>
        <v/>
      </c>
      <c r="Q244" s="68">
        <f>IF(A244=0,"",VLOOKUP($A244,RESUMO!$A$8:$B$107,2,FALSE))</f>
        <v/>
      </c>
    </row>
    <row r="245">
      <c r="A245" s="52" t="n">
        <v>44778</v>
      </c>
      <c r="B245" s="68" t="n">
        <v>4</v>
      </c>
      <c r="C245" s="50" t="inlineStr">
        <is>
          <t>09907674699</t>
        </is>
      </c>
      <c r="D245" s="73" t="inlineStr">
        <is>
          <t xml:space="preserve">CELIO SANTANA LOPES </t>
        </is>
      </c>
      <c r="E245" s="74" t="inlineStr">
        <is>
          <t>SUPERMERCADO BH</t>
        </is>
      </c>
      <c r="G245" s="75" t="n">
        <v>9.9</v>
      </c>
      <c r="I245" s="75" t="n">
        <v>9.9</v>
      </c>
      <c r="J245" s="54" t="n">
        <v>44750</v>
      </c>
      <c r="K245" s="54" t="inlineStr">
        <is>
          <t>DIV</t>
        </is>
      </c>
      <c r="L245" s="68" t="inlineStr">
        <is>
          <t>PIX: 09907674699</t>
        </is>
      </c>
      <c r="M245" s="50" t="inlineStr">
        <is>
          <t>PAPEL HIGIENICO - REEMBOLSO</t>
        </is>
      </c>
      <c r="N245">
        <f>IF(ISERROR(SEARCH("NF",E245,1)),"NÃO","SIM")</f>
        <v/>
      </c>
      <c r="O245">
        <f>IF($B245=5,"SIM","")</f>
        <v/>
      </c>
      <c r="P245" s="76">
        <f>A245&amp;B245&amp;C245&amp;E245&amp;G245&amp;EDATE(J245,0)</f>
        <v/>
      </c>
      <c r="Q245" s="68">
        <f>IF(A245=0,"",VLOOKUP($A245,RESUMO!$A$8:$B$107,2,FALSE))</f>
        <v/>
      </c>
    </row>
    <row r="246">
      <c r="A246" s="52" t="n">
        <v>44778</v>
      </c>
      <c r="B246" s="68" t="n">
        <v>4</v>
      </c>
      <c r="C246" s="50" t="inlineStr">
        <is>
          <t>01229055630</t>
        </is>
      </c>
      <c r="D246" s="73" t="inlineStr">
        <is>
          <t>BRUNA VILAÇA DUARTE</t>
        </is>
      </c>
      <c r="E246" s="74" t="inlineStr">
        <is>
          <t>DMA DISTRIBUIDORA</t>
        </is>
      </c>
      <c r="G246" s="75" t="n">
        <v>48.64</v>
      </c>
      <c r="I246" s="75" t="n">
        <v>48.64</v>
      </c>
      <c r="J246" s="54" t="n">
        <v>44774</v>
      </c>
      <c r="K246" s="54" t="inlineStr">
        <is>
          <t>DIV</t>
        </is>
      </c>
      <c r="L246" s="68" t="inlineStr">
        <is>
          <t>PIX: 01229055630</t>
        </is>
      </c>
      <c r="M246" s="50" t="inlineStr">
        <is>
          <t>REEMBOLSO</t>
        </is>
      </c>
      <c r="N246">
        <f>IF(ISERROR(SEARCH("NF",E246,1)),"NÃO","SIM")</f>
        <v/>
      </c>
      <c r="O246">
        <f>IF($B246=5,"SIM","")</f>
        <v/>
      </c>
      <c r="P246" s="76">
        <f>A246&amp;B246&amp;C246&amp;E246&amp;G246&amp;EDATE(J246,0)</f>
        <v/>
      </c>
      <c r="Q246" s="68">
        <f>IF(A246=0,"",VLOOKUP($A246,RESUMO!$A$8:$B$107,2,FALSE))</f>
        <v/>
      </c>
    </row>
    <row r="247">
      <c r="A247" s="52" t="n">
        <v>44778</v>
      </c>
      <c r="B247" s="68" t="n">
        <v>5</v>
      </c>
      <c r="C247" s="50" t="inlineStr">
        <is>
          <t>08858494000151</t>
        </is>
      </c>
      <c r="D247" s="73" t="inlineStr">
        <is>
          <t>OLIVIA CAETANO DE FARIA</t>
        </is>
      </c>
      <c r="E247" s="74" t="inlineStr">
        <is>
          <t>BLOCOS - AGUARDANDO NOTA</t>
        </is>
      </c>
      <c r="G247" s="75" t="n">
        <v>1650</v>
      </c>
      <c r="I247" s="75" t="n">
        <v>1650</v>
      </c>
      <c r="J247" s="54" t="n">
        <v>44793</v>
      </c>
      <c r="K247" s="54" t="inlineStr">
        <is>
          <t>MAT</t>
        </is>
      </c>
      <c r="N247">
        <f>IF(ISERROR(SEARCH("NF",E247,1)),"NÃO","SIM")</f>
        <v/>
      </c>
      <c r="O247">
        <f>IF($B247=5,"SIM","")</f>
        <v/>
      </c>
      <c r="P247" s="76">
        <f>A247&amp;B247&amp;C247&amp;E247&amp;G247&amp;EDATE(J247,0)</f>
        <v/>
      </c>
      <c r="Q247" s="68">
        <f>IF(A247=0,"",VLOOKUP($A247,RESUMO!$A$8:$B$107,2,FALSE))</f>
        <v/>
      </c>
    </row>
    <row r="248">
      <c r="A248" s="52" t="n">
        <v>44778</v>
      </c>
      <c r="B248" s="68" t="n">
        <v>5</v>
      </c>
      <c r="C248" s="50" t="inlineStr">
        <is>
          <t>15746193000100</t>
        </is>
      </c>
      <c r="D248" s="73" t="inlineStr">
        <is>
          <t xml:space="preserve">TRILHA DE MINAS </t>
        </is>
      </c>
      <c r="E248" s="74" t="inlineStr">
        <is>
          <t>TERRAPLENAGEM</t>
        </is>
      </c>
      <c r="G248" s="75" t="n">
        <v>43452.5</v>
      </c>
      <c r="I248" s="75" t="n">
        <v>43452.5</v>
      </c>
      <c r="J248" s="54" t="n">
        <v>44793</v>
      </c>
      <c r="K248" s="54" t="inlineStr">
        <is>
          <t>SERV</t>
        </is>
      </c>
      <c r="N248">
        <f>IF(ISERROR(SEARCH("NF",E248,1)),"NÃO","SIM")</f>
        <v/>
      </c>
      <c r="O248">
        <f>IF($B248=5,"SIM","")</f>
        <v/>
      </c>
      <c r="P248" s="76">
        <f>A248&amp;B248&amp;C248&amp;E248&amp;G248&amp;EDATE(J248,0)</f>
        <v/>
      </c>
      <c r="Q248" s="68">
        <f>IF(A248=0,"",VLOOKUP($A248,RESUMO!$A$8:$B$107,2,FALSE))</f>
        <v/>
      </c>
    </row>
    <row r="249">
      <c r="A249" s="52" t="n">
        <v>44778</v>
      </c>
      <c r="B249" s="68" t="n">
        <v>5</v>
      </c>
      <c r="C249" s="50" t="inlineStr">
        <is>
          <t>15746193000100</t>
        </is>
      </c>
      <c r="D249" s="73" t="inlineStr">
        <is>
          <t xml:space="preserve">TRILHA DE MINAS </t>
        </is>
      </c>
      <c r="E249" s="74" t="inlineStr">
        <is>
          <t>TERRAPLENAGEM</t>
        </is>
      </c>
      <c r="G249" s="75" t="n">
        <v>32430</v>
      </c>
      <c r="I249" s="75" t="n">
        <v>32430</v>
      </c>
      <c r="J249" s="54" t="n">
        <v>44793</v>
      </c>
      <c r="K249" s="54" t="inlineStr">
        <is>
          <t>SERV</t>
        </is>
      </c>
      <c r="N249">
        <f>IF(ISERROR(SEARCH("NF",E249,1)),"NÃO","SIM")</f>
        <v/>
      </c>
      <c r="O249">
        <f>IF($B249=5,"SIM","")</f>
        <v/>
      </c>
      <c r="P249" s="76">
        <f>A249&amp;B249&amp;C249&amp;E249&amp;G249&amp;EDATE(J249,0)</f>
        <v/>
      </c>
      <c r="Q249" s="68">
        <f>IF(A249=0,"",VLOOKUP($A249,RESUMO!$A$8:$B$107,2,FALSE))</f>
        <v/>
      </c>
    </row>
    <row r="250">
      <c r="A250" s="52" t="n">
        <v>44793</v>
      </c>
      <c r="B250" s="68" t="n">
        <v>1</v>
      </c>
      <c r="C250" s="50" t="inlineStr">
        <is>
          <t>00505644630</t>
        </is>
      </c>
      <c r="D250" s="73" t="inlineStr">
        <is>
          <t>JOÃO LUIZ PEREIRA</t>
        </is>
      </c>
      <c r="E250" s="74" t="inlineStr">
        <is>
          <t>SALÁRIO</t>
        </is>
      </c>
      <c r="G250" s="75" t="n">
        <v>2200</v>
      </c>
      <c r="I250" s="75" t="n">
        <v>2200</v>
      </c>
      <c r="J250" s="54" t="n">
        <v>44793</v>
      </c>
      <c r="K250" s="54" t="inlineStr">
        <is>
          <t>MO</t>
        </is>
      </c>
      <c r="L250" s="68" t="inlineStr">
        <is>
          <t>PIX: 00505644630</t>
        </is>
      </c>
      <c r="N250">
        <f>IF(ISERROR(SEARCH("NF",E250,1)),"NÃO","SIM")</f>
        <v/>
      </c>
      <c r="O250">
        <f>IF($B250=5,"SIM","")</f>
        <v/>
      </c>
      <c r="P250" s="76">
        <f>A250&amp;B250&amp;C250&amp;E250&amp;G250&amp;EDATE(J250,0)</f>
        <v/>
      </c>
      <c r="Q250" s="68">
        <f>IF(A250=0,"",VLOOKUP($A250,RESUMO!$A$8:$B$107,2,FALSE))</f>
        <v/>
      </c>
    </row>
    <row r="251">
      <c r="A251" s="52" t="n">
        <v>44793</v>
      </c>
      <c r="B251" s="68" t="n">
        <v>1</v>
      </c>
      <c r="C251" s="50" t="inlineStr">
        <is>
          <t>14844723650</t>
        </is>
      </c>
      <c r="D251" s="73" t="inlineStr">
        <is>
          <t>TAISSON HENRIQUE FERREIRA DOS SANTOS</t>
        </is>
      </c>
      <c r="E251" s="74" t="inlineStr">
        <is>
          <t>SALÁRIO</t>
        </is>
      </c>
      <c r="G251" s="75" t="n">
        <v>576</v>
      </c>
      <c r="I251" s="75" t="n">
        <v>576</v>
      </c>
      <c r="J251" s="54" t="n">
        <v>44793</v>
      </c>
      <c r="K251" s="54" t="inlineStr">
        <is>
          <t>MO</t>
        </is>
      </c>
      <c r="L251" s="68" t="inlineStr">
        <is>
          <t>NUBANK    0001  291500879 - CPF: 14.844.723.6-50</t>
        </is>
      </c>
      <c r="N251">
        <f>IF(ISERROR(SEARCH("NF",E251,1)),"NÃO","SIM")</f>
        <v/>
      </c>
      <c r="O251">
        <f>IF($B251=5,"SIM","")</f>
        <v/>
      </c>
      <c r="P251" s="76">
        <f>A251&amp;B251&amp;C251&amp;E251&amp;G251&amp;EDATE(J251,0)</f>
        <v/>
      </c>
      <c r="Q251" s="68">
        <f>IF(A251=0,"",VLOOKUP($A251,RESUMO!$A$8:$B$107,2,FALSE))</f>
        <v/>
      </c>
    </row>
    <row r="252">
      <c r="A252" s="52" t="n">
        <v>44793</v>
      </c>
      <c r="B252" s="68" t="n">
        <v>1</v>
      </c>
      <c r="C252" s="50" t="inlineStr">
        <is>
          <t>19958312808</t>
        </is>
      </c>
      <c r="D252" s="73" t="inlineStr">
        <is>
          <t>ROBSON PEREIRA BRITO</t>
        </is>
      </c>
      <c r="E252" s="74" t="inlineStr">
        <is>
          <t>SALÁRIO</t>
        </is>
      </c>
      <c r="G252" s="75" t="n">
        <v>988</v>
      </c>
      <c r="I252" s="75" t="n">
        <v>988</v>
      </c>
      <c r="J252" s="54" t="n">
        <v>44793</v>
      </c>
      <c r="K252" s="54" t="inlineStr">
        <is>
          <t>MO</t>
        </is>
      </c>
      <c r="L252" s="68" t="inlineStr">
        <is>
          <t>CEF  013  0892  8593814075 - CPF: 19.958.312.8-08</t>
        </is>
      </c>
      <c r="N252">
        <f>IF(ISERROR(SEARCH("NF",E252,1)),"NÃO","SIM")</f>
        <v/>
      </c>
      <c r="O252">
        <f>IF($B252=5,"SIM","")</f>
        <v/>
      </c>
      <c r="P252" s="76">
        <f>A252&amp;B252&amp;C252&amp;E252&amp;G252&amp;EDATE(J252,0)</f>
        <v/>
      </c>
      <c r="Q252" s="68">
        <f>IF(A252=0,"",VLOOKUP($A252,RESUMO!$A$8:$B$107,2,FALSE))</f>
        <v/>
      </c>
    </row>
    <row r="253">
      <c r="A253" s="52" t="n">
        <v>44793</v>
      </c>
      <c r="B253" s="68" t="n">
        <v>1</v>
      </c>
      <c r="C253" s="50" t="inlineStr">
        <is>
          <t>66561442504</t>
        </is>
      </c>
      <c r="D253" s="73" t="inlineStr">
        <is>
          <t>GERALDO RODRIGUES SANTOS</t>
        </is>
      </c>
      <c r="E253" s="74" t="inlineStr">
        <is>
          <t>SALÁRIO</t>
        </is>
      </c>
      <c r="G253" s="75" t="n">
        <v>988</v>
      </c>
      <c r="I253" s="75" t="n">
        <v>988</v>
      </c>
      <c r="J253" s="54" t="n">
        <v>44793</v>
      </c>
      <c r="K253" s="54" t="inlineStr">
        <is>
          <t>MO</t>
        </is>
      </c>
      <c r="L253" s="68" t="inlineStr">
        <is>
          <t>CEF  013  3814  195702 - CPF: 66.561.442.5-04</t>
        </is>
      </c>
      <c r="N253">
        <f>IF(ISERROR(SEARCH("NF",E253,1)),"NÃO","SIM")</f>
        <v/>
      </c>
      <c r="O253">
        <f>IF($B253=5,"SIM","")</f>
        <v/>
      </c>
      <c r="P253" s="76">
        <f>A253&amp;B253&amp;C253&amp;E253&amp;G253&amp;EDATE(J253,0)</f>
        <v/>
      </c>
      <c r="Q253" s="68">
        <f>IF(A253=0,"",VLOOKUP($A253,RESUMO!$A$8:$B$107,2,FALSE))</f>
        <v/>
      </c>
    </row>
    <row r="254">
      <c r="A254" s="52" t="n">
        <v>44793</v>
      </c>
      <c r="B254" s="68" t="n">
        <v>1</v>
      </c>
      <c r="C254" s="50" t="inlineStr">
        <is>
          <t>11591941652</t>
        </is>
      </c>
      <c r="D254" s="73" t="inlineStr">
        <is>
          <t>ANDERSON CUSTODIO DE SOUZA</t>
        </is>
      </c>
      <c r="E254" s="74" t="inlineStr">
        <is>
          <t>SALÁRIO</t>
        </is>
      </c>
      <c r="G254" s="75" t="n">
        <v>988</v>
      </c>
      <c r="I254" s="75" t="n">
        <v>988</v>
      </c>
      <c r="J254" s="54" t="n">
        <v>44793</v>
      </c>
      <c r="K254" s="54" t="inlineStr">
        <is>
          <t>MO</t>
        </is>
      </c>
      <c r="L254" s="68" t="inlineStr">
        <is>
          <t>PIX: 31989816299</t>
        </is>
      </c>
      <c r="N254">
        <f>IF(ISERROR(SEARCH("NF",E254,1)),"NÃO","SIM")</f>
        <v/>
      </c>
      <c r="O254">
        <f>IF($B254=5,"SIM","")</f>
        <v/>
      </c>
      <c r="P254" s="76">
        <f>A254&amp;B254&amp;C254&amp;E254&amp;G254&amp;EDATE(J254,0)</f>
        <v/>
      </c>
      <c r="Q254" s="68">
        <f>IF(A254=0,"",VLOOKUP($A254,RESUMO!$A$8:$B$107,2,FALSE))</f>
        <v/>
      </c>
    </row>
    <row r="255">
      <c r="A255" s="52" t="n">
        <v>44793</v>
      </c>
      <c r="B255" s="68" t="n">
        <v>1</v>
      </c>
      <c r="C255" s="50" t="inlineStr">
        <is>
          <t>12212212200</t>
        </is>
      </c>
      <c r="D255" s="73" t="inlineStr">
        <is>
          <t>VALMIR BISPO DA SILVA</t>
        </is>
      </c>
      <c r="E255" s="74" t="inlineStr">
        <is>
          <t>SALÁRIO</t>
        </is>
      </c>
      <c r="G255" s="75" t="n">
        <v>988</v>
      </c>
      <c r="I255" s="75" t="n">
        <v>988</v>
      </c>
      <c r="J255" s="54" t="n">
        <v>44793</v>
      </c>
      <c r="K255" s="54" t="inlineStr">
        <is>
          <t>MO</t>
        </is>
      </c>
      <c r="L255" s="68" t="inlineStr">
        <is>
          <t>PIX: 38998060567</t>
        </is>
      </c>
      <c r="N255">
        <f>IF(ISERROR(SEARCH("NF",E255,1)),"NÃO","SIM")</f>
        <v/>
      </c>
      <c r="O255">
        <f>IF($B255=5,"SIM","")</f>
        <v/>
      </c>
      <c r="P255" s="76">
        <f>A255&amp;B255&amp;C255&amp;E255&amp;G255&amp;EDATE(J255,0)</f>
        <v/>
      </c>
      <c r="Q255" s="68">
        <f>IF(A255=0,"",VLOOKUP($A255,RESUMO!$A$8:$B$107,2,FALSE))</f>
        <v/>
      </c>
    </row>
    <row r="256">
      <c r="A256" s="52" t="n">
        <v>44793</v>
      </c>
      <c r="B256" s="68" t="n">
        <v>1</v>
      </c>
      <c r="C256" s="50" t="inlineStr">
        <is>
          <t>13568423642</t>
        </is>
      </c>
      <c r="D256" s="73" t="inlineStr">
        <is>
          <t xml:space="preserve">WELINGTON PEREIRA DOS SANTOS    </t>
        </is>
      </c>
      <c r="E256" s="74" t="inlineStr">
        <is>
          <t>SALÁRIO</t>
        </is>
      </c>
      <c r="G256" s="75" t="n">
        <v>988</v>
      </c>
      <c r="I256" s="75" t="n">
        <v>988</v>
      </c>
      <c r="J256" s="54" t="n">
        <v>44793</v>
      </c>
      <c r="K256" s="54" t="inlineStr">
        <is>
          <t>MO</t>
        </is>
      </c>
      <c r="L256" s="68" t="inlineStr">
        <is>
          <t>ITAÚ    7349  201434 - CPF: 13.568.423.6-42</t>
        </is>
      </c>
      <c r="N256">
        <f>IF(ISERROR(SEARCH("NF",E256,1)),"NÃO","SIM")</f>
        <v/>
      </c>
      <c r="O256">
        <f>IF($B256=5,"SIM","")</f>
        <v/>
      </c>
      <c r="P256" s="76">
        <f>A256&amp;B256&amp;C256&amp;E256&amp;G256&amp;EDATE(J256,0)</f>
        <v/>
      </c>
      <c r="Q256" s="68">
        <f>IF(A256=0,"",VLOOKUP($A256,RESUMO!$A$8:$B$107,2,FALSE))</f>
        <v/>
      </c>
    </row>
    <row r="257">
      <c r="A257" s="52" t="n">
        <v>44793</v>
      </c>
      <c r="B257" s="68" t="n">
        <v>1</v>
      </c>
      <c r="C257" s="50" t="inlineStr">
        <is>
          <t>07026622676</t>
        </is>
      </c>
      <c r="D257" s="73" t="inlineStr">
        <is>
          <t>DOUGLAS JUNIO AZEVEDO LARA REZENDE</t>
        </is>
      </c>
      <c r="E257" s="74" t="inlineStr">
        <is>
          <t>SALÁRIO</t>
        </is>
      </c>
      <c r="G257" s="75" t="n">
        <v>576</v>
      </c>
      <c r="I257" s="75" t="n">
        <v>576</v>
      </c>
      <c r="J257" s="54" t="n">
        <v>44793</v>
      </c>
      <c r="K257" s="54" t="inlineStr">
        <is>
          <t>MO</t>
        </is>
      </c>
      <c r="L257" s="68" t="inlineStr">
        <is>
          <t>NUBANK    0001  304649995 - CPF: 07.026.622.6-76</t>
        </is>
      </c>
      <c r="N257">
        <f>IF(ISERROR(SEARCH("NF",E257,1)),"NÃO","SIM")</f>
        <v/>
      </c>
      <c r="O257">
        <f>IF($B257=5,"SIM","")</f>
        <v/>
      </c>
      <c r="P257" s="76">
        <f>A257&amp;B257&amp;C257&amp;E257&amp;G257&amp;EDATE(J257,0)</f>
        <v/>
      </c>
      <c r="Q257" s="68">
        <f>IF(A257=0,"",VLOOKUP($A257,RESUMO!$A$8:$B$107,2,FALSE))</f>
        <v/>
      </c>
    </row>
    <row r="258">
      <c r="A258" s="52" t="n">
        <v>44793</v>
      </c>
      <c r="B258" s="68" t="n">
        <v>1</v>
      </c>
      <c r="C258" s="50" t="inlineStr">
        <is>
          <t>13351596650</t>
        </is>
      </c>
      <c r="D258" s="73" t="inlineStr">
        <is>
          <t>VALERIO BATISTA DE JESUS</t>
        </is>
      </c>
      <c r="E258" s="74" t="inlineStr">
        <is>
          <t>SALÁRIO</t>
        </is>
      </c>
      <c r="G258" s="75" t="n">
        <v>576</v>
      </c>
      <c r="I258" s="75" t="n">
        <v>576</v>
      </c>
      <c r="J258" s="54" t="n">
        <v>44793</v>
      </c>
      <c r="K258" s="54" t="inlineStr">
        <is>
          <t>MO</t>
        </is>
      </c>
      <c r="L258" s="68" t="inlineStr">
        <is>
          <t>NUBANK    0001  17746019 - CPF: 13.351.596.6-50</t>
        </is>
      </c>
      <c r="N258">
        <f>IF(ISERROR(SEARCH("NF",E258,1)),"NÃO","SIM")</f>
        <v/>
      </c>
      <c r="O258">
        <f>IF($B258=5,"SIM","")</f>
        <v/>
      </c>
      <c r="P258" s="76">
        <f>A258&amp;B258&amp;C258&amp;E258&amp;G258&amp;EDATE(J258,0)</f>
        <v/>
      </c>
      <c r="Q258" s="68">
        <f>IF(A258=0,"",VLOOKUP($A258,RESUMO!$A$8:$B$107,2,FALSE))</f>
        <v/>
      </c>
    </row>
    <row r="259">
      <c r="A259" s="52" t="n">
        <v>44793</v>
      </c>
      <c r="B259" s="68" t="n">
        <v>1</v>
      </c>
      <c r="C259" s="50" t="inlineStr">
        <is>
          <t>96830123615</t>
        </is>
      </c>
      <c r="D259" s="73" t="inlineStr">
        <is>
          <t>WANDERLEY DE SOUZA MAIA</t>
        </is>
      </c>
      <c r="E259" s="74" t="inlineStr">
        <is>
          <t>SALÁRIO</t>
        </is>
      </c>
      <c r="G259" s="75" t="n">
        <v>988</v>
      </c>
      <c r="I259" s="75" t="n">
        <v>988</v>
      </c>
      <c r="J259" s="54" t="n">
        <v>44793</v>
      </c>
      <c r="K259" s="54" t="inlineStr">
        <is>
          <t>MO</t>
        </is>
      </c>
      <c r="L259" s="68" t="inlineStr">
        <is>
          <t>CEF  013  1486  735602 - CPF: 96.830.123.6-15</t>
        </is>
      </c>
      <c r="N259">
        <f>IF(ISERROR(SEARCH("NF",E259,1)),"NÃO","SIM")</f>
        <v/>
      </c>
      <c r="O259">
        <f>IF($B259=5,"SIM","")</f>
        <v/>
      </c>
      <c r="P259" s="76">
        <f>A259&amp;B259&amp;C259&amp;E259&amp;G259&amp;EDATE(J259,0)</f>
        <v/>
      </c>
      <c r="Q259" s="68">
        <f>IF(A259=0,"",VLOOKUP($A259,RESUMO!$A$8:$B$107,2,FALSE))</f>
        <v/>
      </c>
    </row>
    <row r="260">
      <c r="A260" s="52" t="n">
        <v>44793</v>
      </c>
      <c r="B260" s="68" t="n">
        <v>2</v>
      </c>
      <c r="C260" s="50" t="inlineStr">
        <is>
          <t>27648990687</t>
        </is>
      </c>
      <c r="D260" s="73" t="inlineStr">
        <is>
          <t>ROGÉRIO VASCONCELOS SANTOS</t>
        </is>
      </c>
      <c r="E260" s="74" t="inlineStr">
        <is>
          <t>MHS SEGURANÇA E MEDICINA DO TRABALHO</t>
        </is>
      </c>
      <c r="G260" s="75" t="n">
        <v>130</v>
      </c>
      <c r="I260" s="75" t="n">
        <v>130</v>
      </c>
      <c r="J260" s="54" t="n">
        <v>44793</v>
      </c>
      <c r="K260" s="54" t="inlineStr">
        <is>
          <t>ADM</t>
        </is>
      </c>
      <c r="L260" s="68" t="inlineStr">
        <is>
          <t>PIX: 31995901635</t>
        </is>
      </c>
      <c r="M260" s="50" t="inlineStr">
        <is>
          <t>EVENTOS SST E-SOCIAL - 20/08</t>
        </is>
      </c>
      <c r="N260">
        <f>IF(ISERROR(SEARCH("NF",E260,1)),"NÃO","SIM")</f>
        <v/>
      </c>
      <c r="O260">
        <f>IF($B260=5,"SIM","")</f>
        <v/>
      </c>
      <c r="P260" s="76">
        <f>A260&amp;B260&amp;C260&amp;E260&amp;G260&amp;EDATE(J260,0)</f>
        <v/>
      </c>
      <c r="Q260" s="68">
        <f>IF(A260=0,"",VLOOKUP($A260,RESUMO!$A$8:$B$107,2,FALSE))</f>
        <v/>
      </c>
    </row>
    <row r="261">
      <c r="A261" s="52" t="n">
        <v>44793</v>
      </c>
      <c r="B261" s="68" t="n">
        <v>2</v>
      </c>
      <c r="C261" s="50" t="inlineStr">
        <is>
          <t>37052904870</t>
        </is>
      </c>
      <c r="D261" s="73" t="inlineStr">
        <is>
          <t>VINICIUS SANTANA RINALDI</t>
        </is>
      </c>
      <c r="E261" s="74" t="inlineStr">
        <is>
          <t>AREIA E BRITA - PED. Nº 2501 / 2200</t>
        </is>
      </c>
      <c r="G261" s="75" t="n">
        <v>1860</v>
      </c>
      <c r="I261" s="75" t="n">
        <v>1860</v>
      </c>
      <c r="J261" s="54" t="n">
        <v>44793</v>
      </c>
      <c r="K261" s="54" t="inlineStr">
        <is>
          <t>MAT</t>
        </is>
      </c>
      <c r="L261" s="68" t="inlineStr">
        <is>
          <t>C6 BANK    0001  19363893 - CPF: 37.052.904.8-70</t>
        </is>
      </c>
      <c r="N261">
        <f>IF(ISERROR(SEARCH("NF",E261,1)),"NÃO","SIM")</f>
        <v/>
      </c>
      <c r="O261">
        <f>IF($B261=5,"SIM","")</f>
        <v/>
      </c>
      <c r="P261" s="76">
        <f>A261&amp;B261&amp;C261&amp;E261&amp;G261&amp;EDATE(J261,0)</f>
        <v/>
      </c>
      <c r="Q261" s="68">
        <f>IF(A261=0,"",VLOOKUP($A261,RESUMO!$A$8:$B$107,2,FALSE))</f>
        <v/>
      </c>
    </row>
    <row r="262">
      <c r="A262" s="52" t="n">
        <v>44793</v>
      </c>
      <c r="B262" s="68" t="n">
        <v>3</v>
      </c>
      <c r="C262" s="50" t="inlineStr">
        <is>
          <t>34713151000109</t>
        </is>
      </c>
      <c r="D262" s="73" t="inlineStr">
        <is>
          <t>CONSULTARELABCON</t>
        </is>
      </c>
      <c r="E262" s="74" t="inlineStr">
        <is>
          <t xml:space="preserve">SERVIÇOS DIVERSOS - NFS-e 2022/2416 </t>
        </is>
      </c>
      <c r="G262" s="75" t="n">
        <v>626</v>
      </c>
      <c r="I262" s="75" t="n">
        <v>626</v>
      </c>
      <c r="J262" s="54" t="n">
        <v>44795</v>
      </c>
      <c r="K262" s="54" t="inlineStr">
        <is>
          <t>LOC</t>
        </is>
      </c>
      <c r="N262">
        <f>IF(ISERROR(SEARCH("NF",E262,1)),"NÃO","SIM")</f>
        <v/>
      </c>
      <c r="O262">
        <f>IF($B262=5,"SIM","")</f>
        <v/>
      </c>
      <c r="P262" s="76">
        <f>A262&amp;B262&amp;C262&amp;E262&amp;G262&amp;EDATE(J262,0)</f>
        <v/>
      </c>
      <c r="Q262" s="68">
        <f>IF(A262=0,"",VLOOKUP($A262,RESUMO!$A$8:$B$107,2,FALSE))</f>
        <v/>
      </c>
    </row>
    <row r="263">
      <c r="A263" s="52" t="n">
        <v>44793</v>
      </c>
      <c r="B263" s="68" t="n">
        <v>3</v>
      </c>
      <c r="C263" s="50" t="inlineStr">
        <is>
          <t>34713151000109</t>
        </is>
      </c>
      <c r="D263" s="73" t="inlineStr">
        <is>
          <t>CONSULTARELABCON</t>
        </is>
      </c>
      <c r="E263" s="74" t="inlineStr">
        <is>
          <t xml:space="preserve">SERVIÇOS DIVERSOS - FL10903 </t>
        </is>
      </c>
      <c r="G263" s="75" t="n">
        <v>626</v>
      </c>
      <c r="I263" s="75" t="n">
        <v>626</v>
      </c>
      <c r="J263" s="54" t="n">
        <v>44795</v>
      </c>
      <c r="K263" s="54" t="inlineStr">
        <is>
          <t>LOC</t>
        </is>
      </c>
      <c r="N263">
        <f>IF(ISERROR(SEARCH("NF",E263,1)),"NÃO","SIM")</f>
        <v/>
      </c>
      <c r="O263">
        <f>IF($B263=5,"SIM","")</f>
        <v/>
      </c>
      <c r="P263" s="76">
        <f>A263&amp;B263&amp;C263&amp;E263&amp;G263&amp;EDATE(J263,0)</f>
        <v/>
      </c>
      <c r="Q263" s="68">
        <f>IF(A263=0,"",VLOOKUP($A263,RESUMO!$A$8:$B$107,2,FALSE))</f>
        <v/>
      </c>
    </row>
    <row r="264">
      <c r="A264" s="52" t="n">
        <v>44793</v>
      </c>
      <c r="B264" s="68" t="n">
        <v>3</v>
      </c>
      <c r="C264" s="50" t="inlineStr">
        <is>
          <t>17250275000348</t>
        </is>
      </c>
      <c r="D264" s="73" t="inlineStr">
        <is>
          <t xml:space="preserve">CASA FERREIRA GONÇALVES </t>
        </is>
      </c>
      <c r="E264" s="74" t="inlineStr">
        <is>
          <t>TUDO SOLD - NF 767077</t>
        </is>
      </c>
      <c r="G264" s="75" t="n">
        <v>311.7</v>
      </c>
      <c r="I264" s="75" t="n">
        <v>311.7</v>
      </c>
      <c r="J264" s="54" t="n">
        <v>44804</v>
      </c>
      <c r="K264" s="54" t="inlineStr">
        <is>
          <t>MAT</t>
        </is>
      </c>
      <c r="N264">
        <f>IF(ISERROR(SEARCH("NF",E264,1)),"NÃO","SIM")</f>
        <v/>
      </c>
      <c r="O264">
        <f>IF($B264=5,"SIM","")</f>
        <v/>
      </c>
      <c r="P264" s="76">
        <f>A264&amp;B264&amp;C264&amp;E264&amp;G264&amp;EDATE(J264,0)</f>
        <v/>
      </c>
      <c r="Q264" s="68">
        <f>IF(A264=0,"",VLOOKUP($A264,RESUMO!$A$8:$B$107,2,FALSE))</f>
        <v/>
      </c>
    </row>
    <row r="265">
      <c r="A265" s="52" t="n">
        <v>44793</v>
      </c>
      <c r="B265" s="68" t="n">
        <v>3</v>
      </c>
      <c r="C265" s="50" t="inlineStr">
        <is>
          <t>38727707000177</t>
        </is>
      </c>
      <c r="D265" s="73" t="inlineStr">
        <is>
          <t>SEGURO PASI</t>
        </is>
      </c>
      <c r="E265" s="74" t="inlineStr">
        <is>
          <t>COMPETENCIA 08/2022</t>
        </is>
      </c>
      <c r="G265" s="75" t="n">
        <v>209.3</v>
      </c>
      <c r="I265" s="75" t="n">
        <v>209.3</v>
      </c>
      <c r="J265" s="54" t="n">
        <v>44804</v>
      </c>
      <c r="K265" s="54" t="inlineStr">
        <is>
          <t>ADM</t>
        </is>
      </c>
      <c r="N265">
        <f>IF(ISERROR(SEARCH("NF",E265,1)),"NÃO","SIM")</f>
        <v/>
      </c>
      <c r="O265">
        <f>IF($B265=5,"SIM","")</f>
        <v/>
      </c>
      <c r="P265" s="76">
        <f>A265&amp;B265&amp;C265&amp;E265&amp;G265&amp;EDATE(J265,0)</f>
        <v/>
      </c>
      <c r="Q265" s="68">
        <f>IF(A265=0,"",VLOOKUP($A265,RESUMO!$A$8:$B$107,2,FALSE))</f>
        <v/>
      </c>
    </row>
    <row r="266">
      <c r="A266" s="52" t="n">
        <v>44793</v>
      </c>
      <c r="B266" s="68" t="n">
        <v>3</v>
      </c>
      <c r="C266" s="50" t="inlineStr">
        <is>
          <t>24654133000220</t>
        </is>
      </c>
      <c r="D266" s="73" t="inlineStr">
        <is>
          <t xml:space="preserve">PLIMAX PERSONA </t>
        </is>
      </c>
      <c r="E266" s="74" t="inlineStr">
        <is>
          <t>CESTAS BASICAS - NF 169117</t>
        </is>
      </c>
      <c r="G266" s="75" t="n">
        <v>2409.7</v>
      </c>
      <c r="I266" s="75" t="n">
        <v>2409.7</v>
      </c>
      <c r="J266" s="54" t="n">
        <v>44809</v>
      </c>
      <c r="K266" s="54" t="inlineStr">
        <is>
          <t>MO</t>
        </is>
      </c>
      <c r="N266">
        <f>IF(ISERROR(SEARCH("NF",E266,1)),"NÃO","SIM")</f>
        <v/>
      </c>
      <c r="O266">
        <f>IF($B266=5,"SIM","")</f>
        <v/>
      </c>
      <c r="P266" s="76">
        <f>A266&amp;B266&amp;C266&amp;E266&amp;G266&amp;EDATE(J266,0)</f>
        <v/>
      </c>
      <c r="Q266" s="68">
        <f>IF(A266=0,"",VLOOKUP($A266,RESUMO!$A$8:$B$107,2,FALSE))</f>
        <v/>
      </c>
    </row>
    <row r="267">
      <c r="A267" s="52" t="n">
        <v>44793</v>
      </c>
      <c r="B267" s="68" t="n">
        <v>3</v>
      </c>
      <c r="C267" s="50" t="inlineStr">
        <is>
          <t>42542081000100</t>
        </is>
      </c>
      <c r="D267" s="73" t="inlineStr">
        <is>
          <t>MADEX MADEIRAS E COMPENSADOS LTDA</t>
        </is>
      </c>
      <c r="E267" s="74" t="inlineStr">
        <is>
          <t>MADEIRAS - NF 2893</t>
        </is>
      </c>
      <c r="G267" s="75" t="n">
        <v>2377.5</v>
      </c>
      <c r="I267" s="75" t="n">
        <v>2377.5</v>
      </c>
      <c r="J267" s="54" t="n">
        <v>44795</v>
      </c>
      <c r="K267" s="54" t="inlineStr">
        <is>
          <t>MAT</t>
        </is>
      </c>
      <c r="N267">
        <f>IF(ISERROR(SEARCH("NF",E267,1)),"NÃO","SIM")</f>
        <v/>
      </c>
      <c r="O267">
        <f>IF($B267=5,"SIM","")</f>
        <v/>
      </c>
      <c r="P267" s="76">
        <f>A267&amp;B267&amp;C267&amp;E267&amp;G267&amp;EDATE(J267,0)</f>
        <v/>
      </c>
      <c r="Q267" s="68">
        <f>IF(A267=0,"",VLOOKUP($A267,RESUMO!$A$8:$B$107,2,FALSE))</f>
        <v/>
      </c>
    </row>
    <row r="268">
      <c r="A268" s="52" t="n">
        <v>44793</v>
      </c>
      <c r="B268" s="68" t="n">
        <v>5</v>
      </c>
      <c r="C268" s="50" t="inlineStr">
        <is>
          <t>17359233000188</t>
        </is>
      </c>
      <c r="D268" s="73" t="inlineStr">
        <is>
          <t>TAMBASA ATACADISTAS</t>
        </is>
      </c>
      <c r="E268" s="74" t="inlineStr">
        <is>
          <t>BETONEIRA - NF 17450869</t>
        </is>
      </c>
      <c r="G268" s="75" t="n">
        <v>4650.91</v>
      </c>
      <c r="I268" s="75" t="n">
        <v>4650.91</v>
      </c>
      <c r="J268" s="54" t="n">
        <v>44781</v>
      </c>
      <c r="K268" s="54" t="inlineStr">
        <is>
          <t>MAT</t>
        </is>
      </c>
      <c r="N268">
        <f>IF(ISERROR(SEARCH("NF",E268,1)),"NÃO","SIM")</f>
        <v/>
      </c>
      <c r="O268">
        <f>IF($B268=5,"SIM","")</f>
        <v/>
      </c>
      <c r="P268" s="76">
        <f>A268&amp;B268&amp;C268&amp;E268&amp;G268&amp;EDATE(J268,0)</f>
        <v/>
      </c>
      <c r="Q268" s="68">
        <f>IF(A268=0,"",VLOOKUP($A268,RESUMO!$A$8:$B$107,2,FALSE))</f>
        <v/>
      </c>
    </row>
    <row r="269">
      <c r="A269" s="52" t="n">
        <v>44793</v>
      </c>
      <c r="B269" s="68" t="n">
        <v>5</v>
      </c>
      <c r="C269" s="50" t="inlineStr">
        <is>
          <t>10780884000360</t>
        </is>
      </c>
      <c r="D269" s="73" t="inlineStr">
        <is>
          <t>TOPMIX CONCRETO LTDA</t>
        </is>
      </c>
      <c r="E269" s="74" t="inlineStr">
        <is>
          <t>CONCRETAGEM - NF 10971</t>
        </is>
      </c>
      <c r="G269" s="75" t="n">
        <v>17780</v>
      </c>
      <c r="I269" s="75" t="n">
        <v>17780</v>
      </c>
      <c r="J269" s="54" t="n">
        <v>44784</v>
      </c>
      <c r="K269" s="54" t="inlineStr">
        <is>
          <t>MAT</t>
        </is>
      </c>
      <c r="N269">
        <f>IF(ISERROR(SEARCH("NF",E269,1)),"NÃO","SIM")</f>
        <v/>
      </c>
      <c r="O269">
        <f>IF($B269=5,"SIM","")</f>
        <v/>
      </c>
      <c r="P269" s="76">
        <f>A269&amp;B269&amp;C269&amp;E269&amp;G269&amp;EDATE(J269,0)</f>
        <v/>
      </c>
      <c r="Q269" s="68">
        <f>IF(A269=0,"",VLOOKUP($A269,RESUMO!$A$8:$B$107,2,FALSE))</f>
        <v/>
      </c>
    </row>
    <row r="270">
      <c r="A270" s="52" t="n">
        <v>44793</v>
      </c>
      <c r="B270" s="68" t="n">
        <v>5</v>
      </c>
      <c r="C270" s="50" t="inlineStr">
        <is>
          <t>12412412400</t>
        </is>
      </c>
      <c r="D270" s="73" t="inlineStr">
        <is>
          <t xml:space="preserve">EDGAR SILVA DE SOUZA </t>
        </is>
      </c>
      <c r="E270" s="74" t="inlineStr">
        <is>
          <t>CARRETO</t>
        </is>
      </c>
      <c r="G270" s="75" t="n">
        <v>250</v>
      </c>
      <c r="I270" s="75" t="n">
        <v>250</v>
      </c>
      <c r="J270" s="54" t="n">
        <v>44778</v>
      </c>
      <c r="K270" s="54" t="inlineStr">
        <is>
          <t>DIV</t>
        </is>
      </c>
      <c r="N270">
        <f>IF(ISERROR(SEARCH("NF",E270,1)),"NÃO","SIM")</f>
        <v/>
      </c>
      <c r="O270">
        <f>IF($B270=5,"SIM","")</f>
        <v/>
      </c>
      <c r="P270" s="76">
        <f>A270&amp;B270&amp;C270&amp;E270&amp;G270&amp;EDATE(J270,0)</f>
        <v/>
      </c>
      <c r="Q270" s="68">
        <f>IF(A270=0,"",VLOOKUP($A270,RESUMO!$A$8:$B$107,2,FALSE))</f>
        <v/>
      </c>
    </row>
    <row r="271">
      <c r="A271" s="52" t="n">
        <v>44793</v>
      </c>
      <c r="B271" s="68" t="n">
        <v>5</v>
      </c>
      <c r="C271" s="50" t="inlineStr">
        <is>
          <t>11411411400</t>
        </is>
      </c>
      <c r="D271" s="73" t="inlineStr">
        <is>
          <t>MARCUS VINICIUS FERREIRA ANDRADE</t>
        </is>
      </c>
      <c r="E271" s="74" t="inlineStr">
        <is>
          <t>FRETE</t>
        </is>
      </c>
      <c r="G271" s="75" t="n">
        <v>94</v>
      </c>
      <c r="I271" s="75" t="n">
        <v>94</v>
      </c>
      <c r="J271" s="54" t="n">
        <v>44776</v>
      </c>
      <c r="K271" s="54" t="inlineStr">
        <is>
          <t>DIV</t>
        </is>
      </c>
      <c r="N271">
        <f>IF(ISERROR(SEARCH("NF",E271,1)),"NÃO","SIM")</f>
        <v/>
      </c>
      <c r="O271">
        <f>IF($B271=5,"SIM","")</f>
        <v/>
      </c>
      <c r="P271" s="76">
        <f>A271&amp;B271&amp;C271&amp;E271&amp;G271&amp;EDATE(J271,0)</f>
        <v/>
      </c>
      <c r="Q271" s="68">
        <f>IF(A271=0,"",VLOOKUP($A271,RESUMO!$A$8:$B$107,2,FALSE))</f>
        <v/>
      </c>
    </row>
    <row r="272">
      <c r="A272" s="52" t="n">
        <v>44809</v>
      </c>
      <c r="B272" s="68" t="n">
        <v>1</v>
      </c>
      <c r="C272" s="50" t="inlineStr">
        <is>
          <t>00505644630</t>
        </is>
      </c>
      <c r="D272" s="73" t="inlineStr">
        <is>
          <t>JOÃO LUIZ PEREIRA</t>
        </is>
      </c>
      <c r="E272" s="74" t="inlineStr">
        <is>
          <t>SALÁRIO</t>
        </is>
      </c>
      <c r="G272" s="75" t="n">
        <v>2217.39</v>
      </c>
      <c r="I272" s="75" t="n">
        <v>2217.39</v>
      </c>
      <c r="J272" s="54" t="n">
        <v>44810</v>
      </c>
      <c r="K272" s="54" t="inlineStr">
        <is>
          <t>MO</t>
        </is>
      </c>
      <c r="L272" s="68" t="inlineStr">
        <is>
          <t>PIX: 00505644630</t>
        </is>
      </c>
      <c r="N272">
        <f>IF(ISERROR(SEARCH("NF",E272,1)),"NÃO","SIM")</f>
        <v/>
      </c>
      <c r="O272">
        <f>IF($B272=5,"SIM","")</f>
        <v/>
      </c>
      <c r="P272" s="76">
        <f>A272&amp;B272&amp;C272&amp;E272&amp;G272&amp;EDATE(J272,0)</f>
        <v/>
      </c>
      <c r="Q272" s="68">
        <f>IF(A272=0,"",VLOOKUP($A272,RESUMO!$A$8:$B$107,2,FALSE))</f>
        <v/>
      </c>
    </row>
    <row r="273">
      <c r="A273" s="52" t="n">
        <v>44809</v>
      </c>
      <c r="B273" s="68" t="n">
        <v>1</v>
      </c>
      <c r="C273" s="50" t="inlineStr">
        <is>
          <t>14844723650</t>
        </is>
      </c>
      <c r="D273" s="73" t="inlineStr">
        <is>
          <t>TAISSON HENRIQUE FERREIRA DOS SANTOS</t>
        </is>
      </c>
      <c r="E273" s="74" t="inlineStr">
        <is>
          <t>SALÁRIO</t>
        </is>
      </c>
      <c r="G273" s="75" t="n">
        <v>665.22</v>
      </c>
      <c r="I273" s="75" t="n">
        <v>665.22</v>
      </c>
      <c r="J273" s="54" t="n">
        <v>44810</v>
      </c>
      <c r="K273" s="54" t="inlineStr">
        <is>
          <t>MO</t>
        </is>
      </c>
      <c r="L273" s="68" t="inlineStr">
        <is>
          <t>NUBANK    0001  291500879 - CPF: 14.844.723.6-50</t>
        </is>
      </c>
      <c r="N273">
        <f>IF(ISERROR(SEARCH("NF",E273,1)),"NÃO","SIM")</f>
        <v/>
      </c>
      <c r="O273">
        <f>IF($B273=5,"SIM","")</f>
        <v/>
      </c>
      <c r="P273" s="76">
        <f>A273&amp;B273&amp;C273&amp;E273&amp;G273&amp;EDATE(J273,0)</f>
        <v/>
      </c>
      <c r="Q273" s="68">
        <f>IF(A273=0,"",VLOOKUP($A273,RESUMO!$A$8:$B$107,2,FALSE))</f>
        <v/>
      </c>
    </row>
    <row r="274">
      <c r="A274" s="52" t="n">
        <v>44809</v>
      </c>
      <c r="B274" s="68" t="n">
        <v>1</v>
      </c>
      <c r="C274" s="50" t="inlineStr">
        <is>
          <t>19958312808</t>
        </is>
      </c>
      <c r="D274" s="73" t="inlineStr">
        <is>
          <t>ROBSON PEREIRA BRITO</t>
        </is>
      </c>
      <c r="E274" s="74" t="inlineStr">
        <is>
          <t>SALÁRIO</t>
        </is>
      </c>
      <c r="G274" s="75" t="n">
        <v>1249.56</v>
      </c>
      <c r="I274" s="75" t="n">
        <v>1249.56</v>
      </c>
      <c r="J274" s="54" t="n">
        <v>44810</v>
      </c>
      <c r="K274" s="54" t="inlineStr">
        <is>
          <t>MO</t>
        </is>
      </c>
      <c r="L274" s="68" t="inlineStr">
        <is>
          <t>CEF  013  0892  8593814075 - CPF: 19.958.312.8-08</t>
        </is>
      </c>
      <c r="N274">
        <f>IF(ISERROR(SEARCH("NF",E274,1)),"NÃO","SIM")</f>
        <v/>
      </c>
      <c r="O274">
        <f>IF($B274=5,"SIM","")</f>
        <v/>
      </c>
      <c r="P274" s="76">
        <f>A274&amp;B274&amp;C274&amp;E274&amp;G274&amp;EDATE(J274,0)</f>
        <v/>
      </c>
      <c r="Q274" s="68">
        <f>IF(A274=0,"",VLOOKUP($A274,RESUMO!$A$8:$B$107,2,FALSE))</f>
        <v/>
      </c>
    </row>
    <row r="275">
      <c r="A275" s="52" t="n">
        <v>44809</v>
      </c>
      <c r="B275" s="68" t="n">
        <v>1</v>
      </c>
      <c r="C275" s="50" t="inlineStr">
        <is>
          <t>66561442504</t>
        </is>
      </c>
      <c r="D275" s="73" t="inlineStr">
        <is>
          <t>GERALDO RODRIGUES SANTOS</t>
        </is>
      </c>
      <c r="E275" s="74" t="inlineStr">
        <is>
          <t>SALÁRIO</t>
        </is>
      </c>
      <c r="G275" s="75" t="n">
        <v>1249.56</v>
      </c>
      <c r="I275" s="75" t="n">
        <v>1249.56</v>
      </c>
      <c r="J275" s="54" t="n">
        <v>44810</v>
      </c>
      <c r="K275" s="54" t="inlineStr">
        <is>
          <t>MO</t>
        </is>
      </c>
      <c r="L275" s="68" t="inlineStr">
        <is>
          <t>CEF  013  3814  195702 - CPF: 66.561.442.5-04</t>
        </is>
      </c>
      <c r="N275">
        <f>IF(ISERROR(SEARCH("NF",E275,1)),"NÃO","SIM")</f>
        <v/>
      </c>
      <c r="O275">
        <f>IF($B275=5,"SIM","")</f>
        <v/>
      </c>
      <c r="P275" s="76">
        <f>A275&amp;B275&amp;C275&amp;E275&amp;G275&amp;EDATE(J275,0)</f>
        <v/>
      </c>
      <c r="Q275" s="68">
        <f>IF(A275=0,"",VLOOKUP($A275,RESUMO!$A$8:$B$107,2,FALSE))</f>
        <v/>
      </c>
    </row>
    <row r="276">
      <c r="A276" s="52" t="n">
        <v>44809</v>
      </c>
      <c r="B276" s="68" t="n">
        <v>1</v>
      </c>
      <c r="C276" s="50" t="inlineStr">
        <is>
          <t>11591941652</t>
        </is>
      </c>
      <c r="D276" s="73" t="inlineStr">
        <is>
          <t>ANDERSON CUSTODIO DE SOUZA</t>
        </is>
      </c>
      <c r="E276" s="74" t="inlineStr">
        <is>
          <t>SALÁRIO</t>
        </is>
      </c>
      <c r="G276" s="75" t="n">
        <v>1042.83</v>
      </c>
      <c r="I276" s="75" t="n">
        <v>1042.83</v>
      </c>
      <c r="J276" s="54" t="n">
        <v>44810</v>
      </c>
      <c r="K276" s="54" t="inlineStr">
        <is>
          <t>MO</t>
        </is>
      </c>
      <c r="L276" s="68" t="inlineStr">
        <is>
          <t>PIX: 31989816299</t>
        </is>
      </c>
      <c r="N276">
        <f>IF(ISERROR(SEARCH("NF",E276,1)),"NÃO","SIM")</f>
        <v/>
      </c>
      <c r="O276">
        <f>IF($B276=5,"SIM","")</f>
        <v/>
      </c>
      <c r="P276" s="76">
        <f>A276&amp;B276&amp;C276&amp;E276&amp;G276&amp;EDATE(J276,0)</f>
        <v/>
      </c>
      <c r="Q276" s="68">
        <f>IF(A276=0,"",VLOOKUP($A276,RESUMO!$A$8:$B$107,2,FALSE))</f>
        <v/>
      </c>
    </row>
    <row r="277">
      <c r="A277" s="52" t="n">
        <v>44809</v>
      </c>
      <c r="B277" s="68" t="n">
        <v>1</v>
      </c>
      <c r="C277" s="50" t="inlineStr">
        <is>
          <t>12212212200</t>
        </is>
      </c>
      <c r="D277" s="73" t="inlineStr">
        <is>
          <t>VALMIR BISPO DA SILVA</t>
        </is>
      </c>
      <c r="E277" s="74" t="inlineStr">
        <is>
          <t>SALÁRIO</t>
        </is>
      </c>
      <c r="G277" s="75" t="n">
        <v>1053.11</v>
      </c>
      <c r="I277" s="75" t="n">
        <v>1053.11</v>
      </c>
      <c r="J277" s="54" t="n">
        <v>44810</v>
      </c>
      <c r="K277" s="54" t="inlineStr">
        <is>
          <t>MO</t>
        </is>
      </c>
      <c r="L277" s="68" t="inlineStr">
        <is>
          <t>PIX: 38998060567</t>
        </is>
      </c>
      <c r="N277">
        <f>IF(ISERROR(SEARCH("NF",E277,1)),"NÃO","SIM")</f>
        <v/>
      </c>
      <c r="O277">
        <f>IF($B277=5,"SIM","")</f>
        <v/>
      </c>
      <c r="P277" s="76">
        <f>A277&amp;B277&amp;C277&amp;E277&amp;G277&amp;EDATE(J277,0)</f>
        <v/>
      </c>
      <c r="Q277" s="68">
        <f>IF(A277=0,"",VLOOKUP($A277,RESUMO!$A$8:$B$107,2,FALSE))</f>
        <v/>
      </c>
    </row>
    <row r="278">
      <c r="A278" s="52" t="n">
        <v>44809</v>
      </c>
      <c r="B278" s="68" t="n">
        <v>1</v>
      </c>
      <c r="C278" s="50" t="inlineStr">
        <is>
          <t>13568423642</t>
        </is>
      </c>
      <c r="D278" s="73" t="inlineStr">
        <is>
          <t xml:space="preserve">WELINGTON PEREIRA DOS SANTOS    </t>
        </is>
      </c>
      <c r="E278" s="74" t="inlineStr">
        <is>
          <t>SALÁRIO</t>
        </is>
      </c>
      <c r="G278" s="75" t="n">
        <v>1263.78</v>
      </c>
      <c r="I278" s="75" t="n">
        <v>1263.78</v>
      </c>
      <c r="J278" s="54" t="n">
        <v>44810</v>
      </c>
      <c r="K278" s="54" t="inlineStr">
        <is>
          <t>MO</t>
        </is>
      </c>
      <c r="L278" s="68" t="inlineStr">
        <is>
          <t>ITAÚ    7349  201434 - CPF: 13.568.423.6-42</t>
        </is>
      </c>
      <c r="N278">
        <f>IF(ISERROR(SEARCH("NF",E278,1)),"NÃO","SIM")</f>
        <v/>
      </c>
      <c r="O278">
        <f>IF($B278=5,"SIM","")</f>
        <v/>
      </c>
      <c r="P278" s="76">
        <f>A278&amp;B278&amp;C278&amp;E278&amp;G278&amp;EDATE(J278,0)</f>
        <v/>
      </c>
      <c r="Q278" s="68">
        <f>IF(A278=0,"",VLOOKUP($A278,RESUMO!$A$8:$B$107,2,FALSE))</f>
        <v/>
      </c>
    </row>
    <row r="279">
      <c r="A279" s="52" t="n">
        <v>44809</v>
      </c>
      <c r="B279" s="68" t="n">
        <v>1</v>
      </c>
      <c r="C279" s="50" t="inlineStr">
        <is>
          <t>07026622676</t>
        </is>
      </c>
      <c r="D279" s="73" t="inlineStr">
        <is>
          <t>DOUGLAS JUNIO AZEVEDO LARA REZENDE</t>
        </is>
      </c>
      <c r="E279" s="74" t="inlineStr">
        <is>
          <t>SALÁRIO</t>
        </is>
      </c>
      <c r="G279" s="75" t="n">
        <v>752.58</v>
      </c>
      <c r="I279" s="75" t="n">
        <v>752.58</v>
      </c>
      <c r="J279" s="54" t="n">
        <v>44810</v>
      </c>
      <c r="K279" s="54" t="inlineStr">
        <is>
          <t>MO</t>
        </is>
      </c>
      <c r="L279" s="68" t="inlineStr">
        <is>
          <t>NUBANK    0001  304649995 - CPF: 07.026.622.6-76</t>
        </is>
      </c>
      <c r="N279">
        <f>IF(ISERROR(SEARCH("NF",E279,1)),"NÃO","SIM")</f>
        <v/>
      </c>
      <c r="O279">
        <f>IF($B279=5,"SIM","")</f>
        <v/>
      </c>
      <c r="P279" s="76">
        <f>A279&amp;B279&amp;C279&amp;E279&amp;G279&amp;EDATE(J279,0)</f>
        <v/>
      </c>
      <c r="Q279" s="68">
        <f>IF(A279=0,"",VLOOKUP($A279,RESUMO!$A$8:$B$107,2,FALSE))</f>
        <v/>
      </c>
    </row>
    <row r="280">
      <c r="A280" s="52" t="n">
        <v>44809</v>
      </c>
      <c r="B280" s="68" t="n">
        <v>1</v>
      </c>
      <c r="C280" s="50" t="inlineStr">
        <is>
          <t>13351596650</t>
        </is>
      </c>
      <c r="D280" s="73" t="inlineStr">
        <is>
          <t>VALERIO BATISTA DE JESUS</t>
        </is>
      </c>
      <c r="E280" s="74" t="inlineStr">
        <is>
          <t>SALÁRIO</t>
        </is>
      </c>
      <c r="G280" s="75" t="n">
        <v>865.52</v>
      </c>
      <c r="I280" s="75" t="n">
        <v>865.52</v>
      </c>
      <c r="J280" s="54" t="n">
        <v>44810</v>
      </c>
      <c r="K280" s="54" t="inlineStr">
        <is>
          <t>MO</t>
        </is>
      </c>
      <c r="L280" s="68" t="inlineStr">
        <is>
          <t>NUBANK    0001  17746019 - CPF: 13.351.596.6-50</t>
        </is>
      </c>
      <c r="N280">
        <f>IF(ISERROR(SEARCH("NF",E280,1)),"NÃO","SIM")</f>
        <v/>
      </c>
      <c r="O280">
        <f>IF($B280=5,"SIM","")</f>
        <v/>
      </c>
      <c r="P280" s="76">
        <f>A280&amp;B280&amp;C280&amp;E280&amp;G280&amp;EDATE(J280,0)</f>
        <v/>
      </c>
      <c r="Q280" s="68">
        <f>IF(A280=0,"",VLOOKUP($A280,RESUMO!$A$8:$B$107,2,FALSE))</f>
        <v/>
      </c>
    </row>
    <row r="281">
      <c r="A281" s="52" t="n">
        <v>44809</v>
      </c>
      <c r="B281" s="68" t="n">
        <v>1</v>
      </c>
      <c r="C281" s="50" t="inlineStr">
        <is>
          <t>96830123615</t>
        </is>
      </c>
      <c r="D281" s="73" t="inlineStr">
        <is>
          <t>WANDERLEY DE SOUZA MAIA</t>
        </is>
      </c>
      <c r="E281" s="74" t="inlineStr">
        <is>
          <t>SALÁRIO</t>
        </is>
      </c>
      <c r="G281" s="75" t="n">
        <v>1042.83</v>
      </c>
      <c r="I281" s="75" t="n">
        <v>1042.83</v>
      </c>
      <c r="J281" s="54" t="n">
        <v>44810</v>
      </c>
      <c r="K281" s="54" t="inlineStr">
        <is>
          <t>MO</t>
        </is>
      </c>
      <c r="L281" s="68" t="inlineStr">
        <is>
          <t>CEF  013  1486  735602 - CPF: 96.830.123.6-15</t>
        </is>
      </c>
      <c r="N281">
        <f>IF(ISERROR(SEARCH("NF",E281,1)),"NÃO","SIM")</f>
        <v/>
      </c>
      <c r="O281">
        <f>IF($B281=5,"SIM","")</f>
        <v/>
      </c>
      <c r="P281" s="76">
        <f>A281&amp;B281&amp;C281&amp;E281&amp;G281&amp;EDATE(J281,0)</f>
        <v/>
      </c>
      <c r="Q281" s="68">
        <f>IF(A281=0,"",VLOOKUP($A281,RESUMO!$A$8:$B$107,2,FALSE))</f>
        <v/>
      </c>
    </row>
    <row r="282">
      <c r="A282" s="52" t="n">
        <v>44809</v>
      </c>
      <c r="B282" s="68" t="n">
        <v>1</v>
      </c>
      <c r="C282" s="50" t="inlineStr">
        <is>
          <t>00505644630</t>
        </is>
      </c>
      <c r="D282" s="73" t="inlineStr">
        <is>
          <t>JOÃO LUIZ PEREIRA</t>
        </is>
      </c>
      <c r="E282" s="74" t="inlineStr">
        <is>
          <t>TRANSPORTE</t>
        </is>
      </c>
      <c r="G282" s="75" t="n">
        <v>34.8</v>
      </c>
      <c r="H282" s="63" t="n">
        <v>21</v>
      </c>
      <c r="I282" s="75" t="n">
        <v>730.8</v>
      </c>
      <c r="J282" s="54" t="n">
        <v>44810</v>
      </c>
      <c r="K282" s="54" t="inlineStr">
        <is>
          <t>MO</t>
        </is>
      </c>
      <c r="L282" s="68" t="inlineStr">
        <is>
          <t>PIX: 00505644630</t>
        </is>
      </c>
      <c r="N282">
        <f>IF(ISERROR(SEARCH("NF",E282,1)),"NÃO","SIM")</f>
        <v/>
      </c>
      <c r="O282">
        <f>IF($B282=5,"SIM","")</f>
        <v/>
      </c>
      <c r="P282" s="76">
        <f>A282&amp;B282&amp;C282&amp;E282&amp;G282&amp;EDATE(J282,0)</f>
        <v/>
      </c>
      <c r="Q282" s="68">
        <f>IF(A282=0,"",VLOOKUP($A282,RESUMO!$A$8:$B$107,2,FALSE))</f>
        <v/>
      </c>
    </row>
    <row r="283">
      <c r="A283" s="52" t="n">
        <v>44809</v>
      </c>
      <c r="B283" s="68" t="n">
        <v>1</v>
      </c>
      <c r="C283" s="50" t="inlineStr">
        <is>
          <t>14844723650</t>
        </is>
      </c>
      <c r="D283" s="73" t="inlineStr">
        <is>
          <t>TAISSON HENRIQUE FERREIRA DOS SANTOS</t>
        </is>
      </c>
      <c r="E283" s="74" t="inlineStr">
        <is>
          <t>TRANSPORTE</t>
        </is>
      </c>
      <c r="G283" s="75" t="n">
        <v>34.8</v>
      </c>
      <c r="H283" s="63" t="n">
        <v>19</v>
      </c>
      <c r="I283" s="75" t="n">
        <v>661.1999999999999</v>
      </c>
      <c r="J283" s="54" t="n">
        <v>44810</v>
      </c>
      <c r="K283" s="54" t="inlineStr">
        <is>
          <t>MO</t>
        </is>
      </c>
      <c r="L283" s="68" t="inlineStr">
        <is>
          <t>NUBANK    0001  291500879 - CPF: 14.844.723.6-50</t>
        </is>
      </c>
      <c r="N283">
        <f>IF(ISERROR(SEARCH("NF",E283,1)),"NÃO","SIM")</f>
        <v/>
      </c>
      <c r="O283">
        <f>IF($B283=5,"SIM","")</f>
        <v/>
      </c>
      <c r="P283" s="76">
        <f>A283&amp;B283&amp;C283&amp;E283&amp;G283&amp;EDATE(J283,0)</f>
        <v/>
      </c>
      <c r="Q283" s="68">
        <f>IF(A283=0,"",VLOOKUP($A283,RESUMO!$A$8:$B$107,2,FALSE))</f>
        <v/>
      </c>
    </row>
    <row r="284">
      <c r="A284" s="52" t="n">
        <v>44809</v>
      </c>
      <c r="B284" s="68" t="n">
        <v>1</v>
      </c>
      <c r="C284" s="50" t="inlineStr">
        <is>
          <t>19958312808</t>
        </is>
      </c>
      <c r="D284" s="73" t="inlineStr">
        <is>
          <t>ROBSON PEREIRA BRITO</t>
        </is>
      </c>
      <c r="E284" s="74" t="inlineStr">
        <is>
          <t>TRANSPORTE</t>
        </is>
      </c>
      <c r="G284" s="75" t="n">
        <v>34.8</v>
      </c>
      <c r="H284" s="63" t="n">
        <v>21</v>
      </c>
      <c r="I284" s="75" t="n">
        <v>730.8</v>
      </c>
      <c r="J284" s="54" t="n">
        <v>44810</v>
      </c>
      <c r="K284" s="54" t="inlineStr">
        <is>
          <t>MO</t>
        </is>
      </c>
      <c r="L284" s="68" t="inlineStr">
        <is>
          <t>CEF  013  0892  8593814075 - CPF: 19.958.312.8-08</t>
        </is>
      </c>
      <c r="N284">
        <f>IF(ISERROR(SEARCH("NF",E284,1)),"NÃO","SIM")</f>
        <v/>
      </c>
      <c r="O284">
        <f>IF($B284=5,"SIM","")</f>
        <v/>
      </c>
      <c r="P284" s="76">
        <f>A284&amp;B284&amp;C284&amp;E284&amp;G284&amp;EDATE(J284,0)</f>
        <v/>
      </c>
      <c r="Q284" s="68">
        <f>IF(A284=0,"",VLOOKUP($A284,RESUMO!$A$8:$B$107,2,FALSE))</f>
        <v/>
      </c>
    </row>
    <row r="285">
      <c r="A285" s="52" t="n">
        <v>44809</v>
      </c>
      <c r="B285" s="68" t="n">
        <v>1</v>
      </c>
      <c r="C285" s="50" t="inlineStr">
        <is>
          <t>66561442504</t>
        </is>
      </c>
      <c r="D285" s="73" t="inlineStr">
        <is>
          <t>GERALDO RODRIGUES SANTOS</t>
        </is>
      </c>
      <c r="E285" s="74" t="inlineStr">
        <is>
          <t>TRANSPORTE</t>
        </is>
      </c>
      <c r="G285" s="75" t="n">
        <v>34.8</v>
      </c>
      <c r="H285" s="63" t="n">
        <v>21</v>
      </c>
      <c r="I285" s="75" t="n">
        <v>730.8</v>
      </c>
      <c r="J285" s="54" t="n">
        <v>44810</v>
      </c>
      <c r="K285" s="54" t="inlineStr">
        <is>
          <t>MO</t>
        </is>
      </c>
      <c r="L285" s="68" t="inlineStr">
        <is>
          <t>CEF  013  3814  195702 - CPF: 66.561.442.5-04</t>
        </is>
      </c>
      <c r="N285">
        <f>IF(ISERROR(SEARCH("NF",E285,1)),"NÃO","SIM")</f>
        <v/>
      </c>
      <c r="O285">
        <f>IF($B285=5,"SIM","")</f>
        <v/>
      </c>
      <c r="P285" s="76">
        <f>A285&amp;B285&amp;C285&amp;E285&amp;G285&amp;EDATE(J285,0)</f>
        <v/>
      </c>
      <c r="Q285" s="68">
        <f>IF(A285=0,"",VLOOKUP($A285,RESUMO!$A$8:$B$107,2,FALSE))</f>
        <v/>
      </c>
    </row>
    <row r="286">
      <c r="A286" s="52" t="n">
        <v>44809</v>
      </c>
      <c r="B286" s="68" t="n">
        <v>1</v>
      </c>
      <c r="C286" s="50" t="inlineStr">
        <is>
          <t>11591941652</t>
        </is>
      </c>
      <c r="D286" s="73" t="inlineStr">
        <is>
          <t>ANDERSON CUSTODIO DE SOUZA</t>
        </is>
      </c>
      <c r="E286" s="74" t="inlineStr">
        <is>
          <t>TRANSPORTE</t>
        </is>
      </c>
      <c r="G286" s="75" t="n">
        <v>34.8</v>
      </c>
      <c r="H286" s="63" t="n">
        <v>18</v>
      </c>
      <c r="I286" s="75" t="n">
        <v>626.4</v>
      </c>
      <c r="J286" s="54" t="n">
        <v>44810</v>
      </c>
      <c r="K286" s="54" t="inlineStr">
        <is>
          <t>MO</t>
        </is>
      </c>
      <c r="L286" s="68" t="inlineStr">
        <is>
          <t>PIX: 31989816299</t>
        </is>
      </c>
      <c r="N286">
        <f>IF(ISERROR(SEARCH("NF",E286,1)),"NÃO","SIM")</f>
        <v/>
      </c>
      <c r="O286">
        <f>IF($B286=5,"SIM","")</f>
        <v/>
      </c>
      <c r="P286" s="76">
        <f>A286&amp;B286&amp;C286&amp;E286&amp;G286&amp;EDATE(J286,0)</f>
        <v/>
      </c>
      <c r="Q286" s="68">
        <f>IF(A286=0,"",VLOOKUP($A286,RESUMO!$A$8:$B$107,2,FALSE))</f>
        <v/>
      </c>
    </row>
    <row r="287">
      <c r="A287" s="52" t="n">
        <v>44809</v>
      </c>
      <c r="B287" s="68" t="n">
        <v>1</v>
      </c>
      <c r="C287" s="50" t="inlineStr">
        <is>
          <t>12212212200</t>
        </is>
      </c>
      <c r="D287" s="73" t="inlineStr">
        <is>
          <t>VALMIR BISPO DA SILVA</t>
        </is>
      </c>
      <c r="E287" s="74" t="inlineStr">
        <is>
          <t>TRANSPORTE</t>
        </is>
      </c>
      <c r="G287" s="75" t="n">
        <v>34.8</v>
      </c>
      <c r="H287" s="63" t="n">
        <v>18</v>
      </c>
      <c r="I287" s="75" t="n">
        <v>626.4</v>
      </c>
      <c r="J287" s="54" t="n">
        <v>44810</v>
      </c>
      <c r="K287" s="54" t="inlineStr">
        <is>
          <t>MO</t>
        </is>
      </c>
      <c r="L287" s="68" t="inlineStr">
        <is>
          <t>PIX: 38998060567</t>
        </is>
      </c>
      <c r="N287">
        <f>IF(ISERROR(SEARCH("NF",E287,1)),"NÃO","SIM")</f>
        <v/>
      </c>
      <c r="O287">
        <f>IF($B287=5,"SIM","")</f>
        <v/>
      </c>
      <c r="P287" s="76">
        <f>A287&amp;B287&amp;C287&amp;E287&amp;G287&amp;EDATE(J287,0)</f>
        <v/>
      </c>
      <c r="Q287" s="68">
        <f>IF(A287=0,"",VLOOKUP($A287,RESUMO!$A$8:$B$107,2,FALSE))</f>
        <v/>
      </c>
    </row>
    <row r="288">
      <c r="A288" s="52" t="n">
        <v>44809</v>
      </c>
      <c r="B288" s="68" t="n">
        <v>1</v>
      </c>
      <c r="C288" s="50" t="inlineStr">
        <is>
          <t>13568423642</t>
        </is>
      </c>
      <c r="D288" s="73" t="inlineStr">
        <is>
          <t xml:space="preserve">WELINGTON PEREIRA DOS SANTOS    </t>
        </is>
      </c>
      <c r="E288" s="74" t="inlineStr">
        <is>
          <t>TRANSPORTE</t>
        </is>
      </c>
      <c r="G288" s="75" t="n">
        <v>34.8</v>
      </c>
      <c r="H288" s="63" t="n">
        <v>21</v>
      </c>
      <c r="I288" s="75" t="n">
        <v>730.8</v>
      </c>
      <c r="J288" s="54" t="n">
        <v>44810</v>
      </c>
      <c r="K288" s="54" t="inlineStr">
        <is>
          <t>MO</t>
        </is>
      </c>
      <c r="L288" s="68" t="inlineStr">
        <is>
          <t>ITAÚ    7349  201434 - CPF: 13.568.423.6-42</t>
        </is>
      </c>
      <c r="N288">
        <f>IF(ISERROR(SEARCH("NF",E288,1)),"NÃO","SIM")</f>
        <v/>
      </c>
      <c r="O288">
        <f>IF($B288=5,"SIM","")</f>
        <v/>
      </c>
      <c r="P288" s="76">
        <f>A288&amp;B288&amp;C288&amp;E288&amp;G288&amp;EDATE(J288,0)</f>
        <v/>
      </c>
      <c r="Q288" s="68">
        <f>IF(A288=0,"",VLOOKUP($A288,RESUMO!$A$8:$B$107,2,FALSE))</f>
        <v/>
      </c>
    </row>
    <row r="289">
      <c r="A289" s="52" t="n">
        <v>44809</v>
      </c>
      <c r="B289" s="68" t="n">
        <v>1</v>
      </c>
      <c r="C289" s="50" t="inlineStr">
        <is>
          <t>07026622676</t>
        </is>
      </c>
      <c r="D289" s="73" t="inlineStr">
        <is>
          <t>DOUGLAS JUNIO AZEVEDO LARA REZENDE</t>
        </is>
      </c>
      <c r="E289" s="74" t="inlineStr">
        <is>
          <t>TRANSPORTE</t>
        </is>
      </c>
      <c r="G289" s="75" t="n">
        <v>34.8</v>
      </c>
      <c r="H289" s="63" t="n">
        <v>21</v>
      </c>
      <c r="I289" s="75" t="n">
        <v>730.8</v>
      </c>
      <c r="J289" s="54" t="n">
        <v>44810</v>
      </c>
      <c r="K289" s="54" t="inlineStr">
        <is>
          <t>MO</t>
        </is>
      </c>
      <c r="L289" s="68" t="inlineStr">
        <is>
          <t>NUBANK    0001  304649995 - CPF: 07.026.622.6-76</t>
        </is>
      </c>
      <c r="N289">
        <f>IF(ISERROR(SEARCH("NF",E289,1)),"NÃO","SIM")</f>
        <v/>
      </c>
      <c r="O289">
        <f>IF($B289=5,"SIM","")</f>
        <v/>
      </c>
      <c r="P289" s="76">
        <f>A289&amp;B289&amp;C289&amp;E289&amp;G289&amp;EDATE(J289,0)</f>
        <v/>
      </c>
      <c r="Q289" s="68">
        <f>IF(A289=0,"",VLOOKUP($A289,RESUMO!$A$8:$B$107,2,FALSE))</f>
        <v/>
      </c>
    </row>
    <row r="290">
      <c r="A290" s="52" t="n">
        <v>44809</v>
      </c>
      <c r="B290" s="68" t="n">
        <v>1</v>
      </c>
      <c r="C290" s="50" t="inlineStr">
        <is>
          <t>13351596650</t>
        </is>
      </c>
      <c r="D290" s="73" t="inlineStr">
        <is>
          <t>VALERIO BATISTA DE JESUS</t>
        </is>
      </c>
      <c r="E290" s="74" t="inlineStr">
        <is>
          <t>TRANSPORTE</t>
        </is>
      </c>
      <c r="G290" s="75" t="n">
        <v>27.5</v>
      </c>
      <c r="H290" s="63" t="n">
        <v>19</v>
      </c>
      <c r="I290" s="75" t="n">
        <v>522.5</v>
      </c>
      <c r="J290" s="54" t="n">
        <v>44810</v>
      </c>
      <c r="K290" s="54" t="inlineStr">
        <is>
          <t>MO</t>
        </is>
      </c>
      <c r="L290" s="68" t="inlineStr">
        <is>
          <t>NUBANK    0001  17746019 - CPF: 13.351.596.6-50</t>
        </is>
      </c>
      <c r="N290">
        <f>IF(ISERROR(SEARCH("NF",E290,1)),"NÃO","SIM")</f>
        <v/>
      </c>
      <c r="O290">
        <f>IF($B290=5,"SIM","")</f>
        <v/>
      </c>
      <c r="P290" s="76">
        <f>A290&amp;B290&amp;C290&amp;E290&amp;G290&amp;EDATE(J290,0)</f>
        <v/>
      </c>
      <c r="Q290" s="68">
        <f>IF(A290=0,"",VLOOKUP($A290,RESUMO!$A$8:$B$107,2,FALSE))</f>
        <v/>
      </c>
    </row>
    <row r="291">
      <c r="A291" s="52" t="n">
        <v>44809</v>
      </c>
      <c r="B291" s="68" t="n">
        <v>1</v>
      </c>
      <c r="C291" s="50" t="inlineStr">
        <is>
          <t>96830123615</t>
        </is>
      </c>
      <c r="D291" s="73" t="inlineStr">
        <is>
          <t>WANDERLEY DE SOUZA MAIA</t>
        </is>
      </c>
      <c r="E291" s="74" t="inlineStr">
        <is>
          <t>TRANSPORTE</t>
        </is>
      </c>
      <c r="G291" s="75" t="n">
        <v>32.9</v>
      </c>
      <c r="H291" s="63" t="n">
        <v>18</v>
      </c>
      <c r="I291" s="75" t="n">
        <v>592.1999999999999</v>
      </c>
      <c r="J291" s="54" t="n">
        <v>44810</v>
      </c>
      <c r="K291" s="54" t="inlineStr">
        <is>
          <t>MO</t>
        </is>
      </c>
      <c r="L291" s="68" t="inlineStr">
        <is>
          <t>CEF  013  1486  735602 - CPF: 96.830.123.6-15</t>
        </is>
      </c>
      <c r="N291">
        <f>IF(ISERROR(SEARCH("NF",E291,1)),"NÃO","SIM")</f>
        <v/>
      </c>
      <c r="O291">
        <f>IF($B291=5,"SIM","")</f>
        <v/>
      </c>
      <c r="P291" s="76">
        <f>A291&amp;B291&amp;C291&amp;E291&amp;G291&amp;EDATE(J291,0)</f>
        <v/>
      </c>
      <c r="Q291" s="68">
        <f>IF(A291=0,"",VLOOKUP($A291,RESUMO!$A$8:$B$107,2,FALSE))</f>
        <v/>
      </c>
    </row>
    <row r="292">
      <c r="A292" s="52" t="n">
        <v>44809</v>
      </c>
      <c r="B292" s="68" t="n">
        <v>1</v>
      </c>
      <c r="C292" s="50" t="inlineStr">
        <is>
          <t>00505644630</t>
        </is>
      </c>
      <c r="D292" s="73" t="inlineStr">
        <is>
          <t>JOÃO LUIZ PEREIRA</t>
        </is>
      </c>
      <c r="E292" s="74" t="inlineStr">
        <is>
          <t>CAFÉ</t>
        </is>
      </c>
      <c r="G292" s="75" t="n">
        <v>4</v>
      </c>
      <c r="H292" s="63" t="n">
        <v>21</v>
      </c>
      <c r="I292" s="75" t="n">
        <v>84</v>
      </c>
      <c r="J292" s="54" t="n">
        <v>44810</v>
      </c>
      <c r="K292" s="54" t="inlineStr">
        <is>
          <t>MO</t>
        </is>
      </c>
      <c r="L292" s="68" t="inlineStr">
        <is>
          <t>PIX: 00505644630</t>
        </is>
      </c>
      <c r="N292">
        <f>IF(ISERROR(SEARCH("NF",E292,1)),"NÃO","SIM")</f>
        <v/>
      </c>
      <c r="O292">
        <f>IF($B292=5,"SIM","")</f>
        <v/>
      </c>
      <c r="P292" s="76">
        <f>A292&amp;B292&amp;C292&amp;E292&amp;G292&amp;EDATE(J292,0)</f>
        <v/>
      </c>
      <c r="Q292" s="68">
        <f>IF(A292=0,"",VLOOKUP($A292,RESUMO!$A$8:$B$107,2,FALSE))</f>
        <v/>
      </c>
    </row>
    <row r="293">
      <c r="A293" s="52" t="n">
        <v>44809</v>
      </c>
      <c r="B293" s="68" t="n">
        <v>1</v>
      </c>
      <c r="C293" s="50" t="inlineStr">
        <is>
          <t>14844723650</t>
        </is>
      </c>
      <c r="D293" s="73" t="inlineStr">
        <is>
          <t>TAISSON HENRIQUE FERREIRA DOS SANTOS</t>
        </is>
      </c>
      <c r="E293" s="74" t="inlineStr">
        <is>
          <t>CAFÉ</t>
        </is>
      </c>
      <c r="G293" s="75" t="n">
        <v>4</v>
      </c>
      <c r="H293" s="63" t="n">
        <v>19</v>
      </c>
      <c r="I293" s="75" t="n">
        <v>76</v>
      </c>
      <c r="J293" s="54" t="n">
        <v>44810</v>
      </c>
      <c r="K293" s="54" t="inlineStr">
        <is>
          <t>MO</t>
        </is>
      </c>
      <c r="L293" s="68" t="inlineStr">
        <is>
          <t>NUBANK    0001  291500879 - CPF: 14.844.723.6-50</t>
        </is>
      </c>
      <c r="N293">
        <f>IF(ISERROR(SEARCH("NF",E293,1)),"NÃO","SIM")</f>
        <v/>
      </c>
      <c r="O293">
        <f>IF($B293=5,"SIM","")</f>
        <v/>
      </c>
      <c r="P293" s="76">
        <f>A293&amp;B293&amp;C293&amp;E293&amp;G293&amp;EDATE(J293,0)</f>
        <v/>
      </c>
      <c r="Q293" s="68">
        <f>IF(A293=0,"",VLOOKUP($A293,RESUMO!$A$8:$B$107,2,FALSE))</f>
        <v/>
      </c>
    </row>
    <row r="294">
      <c r="A294" s="52" t="n">
        <v>44809</v>
      </c>
      <c r="B294" s="68" t="n">
        <v>1</v>
      </c>
      <c r="C294" s="50" t="inlineStr">
        <is>
          <t>19958312808</t>
        </is>
      </c>
      <c r="D294" s="73" t="inlineStr">
        <is>
          <t>ROBSON PEREIRA BRITO</t>
        </is>
      </c>
      <c r="E294" s="74" t="inlineStr">
        <is>
          <t>CAFÉ</t>
        </is>
      </c>
      <c r="G294" s="75" t="n">
        <v>4</v>
      </c>
      <c r="H294" s="63" t="n">
        <v>21</v>
      </c>
      <c r="I294" s="75" t="n">
        <v>84</v>
      </c>
      <c r="J294" s="54" t="n">
        <v>44810</v>
      </c>
      <c r="K294" s="54" t="inlineStr">
        <is>
          <t>MO</t>
        </is>
      </c>
      <c r="L294" s="68" t="inlineStr">
        <is>
          <t>CEF  013  0892  8593814075 - CPF: 19.958.312.8-08</t>
        </is>
      </c>
      <c r="N294">
        <f>IF(ISERROR(SEARCH("NF",E294,1)),"NÃO","SIM")</f>
        <v/>
      </c>
      <c r="O294">
        <f>IF($B294=5,"SIM","")</f>
        <v/>
      </c>
      <c r="P294" s="76">
        <f>A294&amp;B294&amp;C294&amp;E294&amp;G294&amp;EDATE(J294,0)</f>
        <v/>
      </c>
      <c r="Q294" s="68">
        <f>IF(A294=0,"",VLOOKUP($A294,RESUMO!$A$8:$B$107,2,FALSE))</f>
        <v/>
      </c>
    </row>
    <row r="295">
      <c r="A295" s="52" t="n">
        <v>44809</v>
      </c>
      <c r="B295" s="68" t="n">
        <v>1</v>
      </c>
      <c r="C295" s="50" t="inlineStr">
        <is>
          <t>66561442504</t>
        </is>
      </c>
      <c r="D295" s="73" t="inlineStr">
        <is>
          <t>GERALDO RODRIGUES SANTOS</t>
        </is>
      </c>
      <c r="E295" s="74" t="inlineStr">
        <is>
          <t>CAFÉ</t>
        </is>
      </c>
      <c r="G295" s="75" t="n">
        <v>4</v>
      </c>
      <c r="H295" s="63" t="n">
        <v>21</v>
      </c>
      <c r="I295" s="75" t="n">
        <v>84</v>
      </c>
      <c r="J295" s="54" t="n">
        <v>44810</v>
      </c>
      <c r="K295" s="54" t="inlineStr">
        <is>
          <t>MO</t>
        </is>
      </c>
      <c r="L295" s="68" t="inlineStr">
        <is>
          <t>CEF  013  3814  195702 - CPF: 66.561.442.5-04</t>
        </is>
      </c>
      <c r="N295">
        <f>IF(ISERROR(SEARCH("NF",E295,1)),"NÃO","SIM")</f>
        <v/>
      </c>
      <c r="O295">
        <f>IF($B295=5,"SIM","")</f>
        <v/>
      </c>
      <c r="P295" s="76">
        <f>A295&amp;B295&amp;C295&amp;E295&amp;G295&amp;EDATE(J295,0)</f>
        <v/>
      </c>
      <c r="Q295" s="68">
        <f>IF(A295=0,"",VLOOKUP($A295,RESUMO!$A$8:$B$107,2,FALSE))</f>
        <v/>
      </c>
    </row>
    <row r="296">
      <c r="A296" s="52" t="n">
        <v>44809</v>
      </c>
      <c r="B296" s="68" t="n">
        <v>1</v>
      </c>
      <c r="C296" s="50" t="inlineStr">
        <is>
          <t>11591941652</t>
        </is>
      </c>
      <c r="D296" s="73" t="inlineStr">
        <is>
          <t>ANDERSON CUSTODIO DE SOUZA</t>
        </is>
      </c>
      <c r="E296" s="74" t="inlineStr">
        <is>
          <t>CAFÉ</t>
        </is>
      </c>
      <c r="G296" s="75" t="n">
        <v>4</v>
      </c>
      <c r="H296" s="63" t="n">
        <v>18</v>
      </c>
      <c r="I296" s="75" t="n">
        <v>72</v>
      </c>
      <c r="J296" s="54" t="n">
        <v>44810</v>
      </c>
      <c r="K296" s="54" t="inlineStr">
        <is>
          <t>MO</t>
        </is>
      </c>
      <c r="L296" s="68" t="inlineStr">
        <is>
          <t>PIX: 31989816299</t>
        </is>
      </c>
      <c r="N296">
        <f>IF(ISERROR(SEARCH("NF",E296,1)),"NÃO","SIM")</f>
        <v/>
      </c>
      <c r="O296">
        <f>IF($B296=5,"SIM","")</f>
        <v/>
      </c>
      <c r="P296" s="76">
        <f>A296&amp;B296&amp;C296&amp;E296&amp;G296&amp;EDATE(J296,0)</f>
        <v/>
      </c>
      <c r="Q296" s="68">
        <f>IF(A296=0,"",VLOOKUP($A296,RESUMO!$A$8:$B$107,2,FALSE))</f>
        <v/>
      </c>
    </row>
    <row r="297">
      <c r="A297" s="52" t="n">
        <v>44809</v>
      </c>
      <c r="B297" s="68" t="n">
        <v>1</v>
      </c>
      <c r="C297" s="50" t="inlineStr">
        <is>
          <t>12212212200</t>
        </is>
      </c>
      <c r="D297" s="73" t="inlineStr">
        <is>
          <t>VALMIR BISPO DA SILVA</t>
        </is>
      </c>
      <c r="E297" s="74" t="inlineStr">
        <is>
          <t>CAFÉ</t>
        </is>
      </c>
      <c r="G297" s="75" t="n">
        <v>4</v>
      </c>
      <c r="H297" s="63" t="n">
        <v>18</v>
      </c>
      <c r="I297" s="75" t="n">
        <v>72</v>
      </c>
      <c r="J297" s="54" t="n">
        <v>44810</v>
      </c>
      <c r="K297" s="54" t="inlineStr">
        <is>
          <t>MO</t>
        </is>
      </c>
      <c r="L297" s="68" t="inlineStr">
        <is>
          <t>PIX: 38998060567</t>
        </is>
      </c>
      <c r="N297">
        <f>IF(ISERROR(SEARCH("NF",E297,1)),"NÃO","SIM")</f>
        <v/>
      </c>
      <c r="O297">
        <f>IF($B297=5,"SIM","")</f>
        <v/>
      </c>
      <c r="P297" s="76">
        <f>A297&amp;B297&amp;C297&amp;E297&amp;G297&amp;EDATE(J297,0)</f>
        <v/>
      </c>
      <c r="Q297" s="68">
        <f>IF(A297=0,"",VLOOKUP($A297,RESUMO!$A$8:$B$107,2,FALSE))</f>
        <v/>
      </c>
    </row>
    <row r="298">
      <c r="A298" s="52" t="n">
        <v>44809</v>
      </c>
      <c r="B298" s="68" t="n">
        <v>1</v>
      </c>
      <c r="C298" s="50" t="inlineStr">
        <is>
          <t>13568423642</t>
        </is>
      </c>
      <c r="D298" s="73" t="inlineStr">
        <is>
          <t xml:space="preserve">WELINGTON PEREIRA DOS SANTOS    </t>
        </is>
      </c>
      <c r="E298" s="74" t="inlineStr">
        <is>
          <t>CAFÉ</t>
        </is>
      </c>
      <c r="G298" s="75" t="n">
        <v>4</v>
      </c>
      <c r="H298" s="63" t="n">
        <v>21</v>
      </c>
      <c r="I298" s="75" t="n">
        <v>84</v>
      </c>
      <c r="J298" s="54" t="n">
        <v>44810</v>
      </c>
      <c r="K298" s="54" t="inlineStr">
        <is>
          <t>MO</t>
        </is>
      </c>
      <c r="L298" s="68" t="inlineStr">
        <is>
          <t>ITAÚ    7349  201434 - CPF: 13.568.423.6-42</t>
        </is>
      </c>
      <c r="N298">
        <f>IF(ISERROR(SEARCH("NF",E298,1)),"NÃO","SIM")</f>
        <v/>
      </c>
      <c r="O298">
        <f>IF($B298=5,"SIM","")</f>
        <v/>
      </c>
      <c r="P298" s="76">
        <f>A298&amp;B298&amp;C298&amp;E298&amp;G298&amp;EDATE(J298,0)</f>
        <v/>
      </c>
      <c r="Q298" s="68">
        <f>IF(A298=0,"",VLOOKUP($A298,RESUMO!$A$8:$B$107,2,FALSE))</f>
        <v/>
      </c>
    </row>
    <row r="299">
      <c r="A299" s="52" t="n">
        <v>44809</v>
      </c>
      <c r="B299" s="68" t="n">
        <v>1</v>
      </c>
      <c r="C299" s="50" t="inlineStr">
        <is>
          <t>07026622676</t>
        </is>
      </c>
      <c r="D299" s="73" t="inlineStr">
        <is>
          <t>DOUGLAS JUNIO AZEVEDO LARA REZENDE</t>
        </is>
      </c>
      <c r="E299" s="74" t="inlineStr">
        <is>
          <t>CAFÉ</t>
        </is>
      </c>
      <c r="G299" s="75" t="n">
        <v>4</v>
      </c>
      <c r="H299" s="63" t="n">
        <v>21</v>
      </c>
      <c r="I299" s="75" t="n">
        <v>84</v>
      </c>
      <c r="J299" s="54" t="n">
        <v>44810</v>
      </c>
      <c r="K299" s="54" t="inlineStr">
        <is>
          <t>MO</t>
        </is>
      </c>
      <c r="L299" s="68" t="inlineStr">
        <is>
          <t>NUBANK    0001  304649995 - CPF: 07.026.622.6-76</t>
        </is>
      </c>
      <c r="N299">
        <f>IF(ISERROR(SEARCH("NF",E299,1)),"NÃO","SIM")</f>
        <v/>
      </c>
      <c r="O299">
        <f>IF($B299=5,"SIM","")</f>
        <v/>
      </c>
      <c r="P299" s="76">
        <f>A299&amp;B299&amp;C299&amp;E299&amp;G299&amp;EDATE(J299,0)</f>
        <v/>
      </c>
      <c r="Q299" s="68">
        <f>IF(A299=0,"",VLOOKUP($A299,RESUMO!$A$8:$B$107,2,FALSE))</f>
        <v/>
      </c>
    </row>
    <row r="300">
      <c r="A300" s="52" t="n">
        <v>44809</v>
      </c>
      <c r="B300" s="68" t="n">
        <v>1</v>
      </c>
      <c r="C300" s="50" t="inlineStr">
        <is>
          <t>13351596650</t>
        </is>
      </c>
      <c r="D300" s="73" t="inlineStr">
        <is>
          <t>VALERIO BATISTA DE JESUS</t>
        </is>
      </c>
      <c r="E300" s="74" t="inlineStr">
        <is>
          <t>CAFÉ</t>
        </is>
      </c>
      <c r="G300" s="75" t="n">
        <v>4</v>
      </c>
      <c r="H300" s="63" t="n">
        <v>19</v>
      </c>
      <c r="I300" s="75" t="n">
        <v>76</v>
      </c>
      <c r="J300" s="54" t="n">
        <v>44810</v>
      </c>
      <c r="K300" s="54" t="inlineStr">
        <is>
          <t>MO</t>
        </is>
      </c>
      <c r="L300" s="68" t="inlineStr">
        <is>
          <t>NUBANK    0001  17746019 - CPF: 13.351.596.6-50</t>
        </is>
      </c>
      <c r="N300">
        <f>IF(ISERROR(SEARCH("NF",E300,1)),"NÃO","SIM")</f>
        <v/>
      </c>
      <c r="O300">
        <f>IF($B300=5,"SIM","")</f>
        <v/>
      </c>
      <c r="P300" s="76">
        <f>A300&amp;B300&amp;C300&amp;E300&amp;G300&amp;EDATE(J300,0)</f>
        <v/>
      </c>
      <c r="Q300" s="68">
        <f>IF(A300=0,"",VLOOKUP($A300,RESUMO!$A$8:$B$107,2,FALSE))</f>
        <v/>
      </c>
    </row>
    <row r="301">
      <c r="A301" s="52" t="n">
        <v>44809</v>
      </c>
      <c r="B301" s="68" t="n">
        <v>1</v>
      </c>
      <c r="C301" s="50" t="inlineStr">
        <is>
          <t>96830123615</t>
        </is>
      </c>
      <c r="D301" s="73" t="inlineStr">
        <is>
          <t>WANDERLEY DE SOUZA MAIA</t>
        </is>
      </c>
      <c r="E301" s="74" t="inlineStr">
        <is>
          <t>CAFÉ</t>
        </is>
      </c>
      <c r="G301" s="75" t="n">
        <v>4</v>
      </c>
      <c r="H301" s="63" t="n">
        <v>18</v>
      </c>
      <c r="I301" s="75" t="n">
        <v>72</v>
      </c>
      <c r="J301" s="54" t="n">
        <v>44810</v>
      </c>
      <c r="K301" s="54" t="inlineStr">
        <is>
          <t>MO</t>
        </is>
      </c>
      <c r="L301" s="68" t="inlineStr">
        <is>
          <t>CEF  013  1486  735602 - CPF: 96.830.123.6-15</t>
        </is>
      </c>
      <c r="N301">
        <f>IF(ISERROR(SEARCH("NF",E301,1)),"NÃO","SIM")</f>
        <v/>
      </c>
      <c r="O301">
        <f>IF($B301=5,"SIM","")</f>
        <v/>
      </c>
      <c r="P301" s="76">
        <f>A301&amp;B301&amp;C301&amp;E301&amp;G301&amp;EDATE(J301,0)</f>
        <v/>
      </c>
      <c r="Q301" s="68">
        <f>IF(A301=0,"",VLOOKUP($A301,RESUMO!$A$8:$B$107,2,FALSE))</f>
        <v/>
      </c>
    </row>
    <row r="302">
      <c r="A302" s="52" t="n">
        <v>44809</v>
      </c>
      <c r="B302" s="68" t="n">
        <v>2</v>
      </c>
      <c r="C302" s="50" t="inlineStr">
        <is>
          <t>37052904870</t>
        </is>
      </c>
      <c r="D302" s="73" t="inlineStr">
        <is>
          <t>VINICIUS SANTANA RINALDI</t>
        </is>
      </c>
      <c r="E302" s="74" t="inlineStr">
        <is>
          <t>DIARIAS BOBCAT, MOBILIZAÇAO E DESMOBILIZAÇÃO</t>
        </is>
      </c>
      <c r="G302" s="75" t="n">
        <v>1650</v>
      </c>
      <c r="I302" s="75" t="n">
        <v>1650</v>
      </c>
      <c r="J302" s="54" t="n">
        <v>44810</v>
      </c>
      <c r="K302" s="54" t="inlineStr">
        <is>
          <t>MAT</t>
        </is>
      </c>
      <c r="L302" s="68" t="inlineStr">
        <is>
          <t>C6 BANK    0001  19363893 - CPF: 37.052.904.8-70</t>
        </is>
      </c>
      <c r="N302">
        <f>IF(ISERROR(SEARCH("NF",E302,1)),"NÃO","SIM")</f>
        <v/>
      </c>
      <c r="O302">
        <f>IF($B302=5,"SIM","")</f>
        <v/>
      </c>
      <c r="P302" s="76">
        <f>A302&amp;B302&amp;C302&amp;E302&amp;G302&amp;EDATE(J302,0)</f>
        <v/>
      </c>
      <c r="Q302" s="68">
        <f>IF(A302=0,"",VLOOKUP($A302,RESUMO!$A$8:$B$107,2,FALSE))</f>
        <v/>
      </c>
    </row>
    <row r="303">
      <c r="A303" s="52" t="n">
        <v>44809</v>
      </c>
      <c r="B303" s="68" t="n">
        <v>2</v>
      </c>
      <c r="C303" s="50" t="inlineStr">
        <is>
          <t>05761924650</t>
        </is>
      </c>
      <c r="D303" s="73" t="inlineStr">
        <is>
          <t>RENATO OLIVEIRA SANTOS</t>
        </is>
      </c>
      <c r="E303" s="74" t="inlineStr">
        <is>
          <t>FOLHA DP- 08/2022</t>
        </is>
      </c>
      <c r="G303" s="75" t="n">
        <v>727.2</v>
      </c>
      <c r="I303" s="75" t="n">
        <v>727.2</v>
      </c>
      <c r="J303" s="54" t="n">
        <v>44810</v>
      </c>
      <c r="K303" s="54" t="inlineStr">
        <is>
          <t>MO</t>
        </is>
      </c>
      <c r="L303" s="68" t="inlineStr">
        <is>
          <t>PIX: 05761924650</t>
        </is>
      </c>
      <c r="N303">
        <f>IF(ISERROR(SEARCH("NF",E303,1)),"NÃO","SIM")</f>
        <v/>
      </c>
      <c r="O303">
        <f>IF($B303=5,"SIM","")</f>
        <v/>
      </c>
      <c r="P303" s="76">
        <f>A303&amp;B303&amp;C303&amp;E303&amp;G303&amp;EDATE(J303,0)</f>
        <v/>
      </c>
      <c r="Q303" s="68">
        <f>IF(A303=0,"",VLOOKUP($A303,RESUMO!$A$8:$B$107,2,FALSE))</f>
        <v/>
      </c>
    </row>
    <row r="304">
      <c r="A304" s="52" t="n">
        <v>44809</v>
      </c>
      <c r="B304" s="68" t="n">
        <v>2</v>
      </c>
      <c r="C304" s="50" t="inlineStr">
        <is>
          <t>27648990687</t>
        </is>
      </c>
      <c r="D304" s="73" t="inlineStr">
        <is>
          <t>ROGÉRIO VASCONCELOS SANTOS</t>
        </is>
      </c>
      <c r="E304" s="74" t="inlineStr">
        <is>
          <t>MOTOBOY OBRA - 08/2022</t>
        </is>
      </c>
      <c r="G304" s="75" t="n">
        <v>96</v>
      </c>
      <c r="I304" s="75" t="n">
        <v>96</v>
      </c>
      <c r="J304" s="54" t="n">
        <v>44810</v>
      </c>
      <c r="K304" s="54" t="inlineStr">
        <is>
          <t>ADM</t>
        </is>
      </c>
      <c r="L304" s="68" t="inlineStr">
        <is>
          <t>PIX: 31995901635</t>
        </is>
      </c>
      <c r="N304">
        <f>IF(ISERROR(SEARCH("NF",E304,1)),"NÃO","SIM")</f>
        <v/>
      </c>
      <c r="O304">
        <f>IF($B304=5,"SIM","")</f>
        <v/>
      </c>
      <c r="P304" s="76">
        <f>A304&amp;B304&amp;C304&amp;E304&amp;G304&amp;EDATE(J304,0)</f>
        <v/>
      </c>
      <c r="Q304" s="68">
        <f>IF(A304=0,"",VLOOKUP($A304,RESUMO!$A$8:$B$107,2,FALSE))</f>
        <v/>
      </c>
    </row>
    <row r="305">
      <c r="A305" s="52" t="n">
        <v>44809</v>
      </c>
      <c r="B305" s="68" t="n">
        <v>2</v>
      </c>
      <c r="C305" s="50" t="inlineStr">
        <is>
          <t>27648990687</t>
        </is>
      </c>
      <c r="D305" s="73" t="inlineStr">
        <is>
          <t>ROGÉRIO VASCONCELOS SANTOS</t>
        </is>
      </c>
      <c r="E305" s="74" t="inlineStr">
        <is>
          <t>MHS SEGURANÇA E MEDICINA DO TRABALHO</t>
        </is>
      </c>
      <c r="G305" s="75" t="n">
        <v>195</v>
      </c>
      <c r="I305" s="75" t="n">
        <v>195</v>
      </c>
      <c r="J305" s="54" t="n">
        <v>44810</v>
      </c>
      <c r="K305" s="54" t="inlineStr">
        <is>
          <t>ADM</t>
        </is>
      </c>
      <c r="L305" s="68" t="inlineStr">
        <is>
          <t>PIX: 31995901635</t>
        </is>
      </c>
      <c r="M305" s="50" t="inlineStr">
        <is>
          <t>MENSALIDADE 09/2022</t>
        </is>
      </c>
      <c r="N305">
        <f>IF(ISERROR(SEARCH("NF",E305,1)),"NÃO","SIM")</f>
        <v/>
      </c>
      <c r="O305">
        <f>IF($B305=5,"SIM","")</f>
        <v/>
      </c>
      <c r="P305" s="76">
        <f>A305&amp;B305&amp;C305&amp;E305&amp;G305&amp;EDATE(J305,0)</f>
        <v/>
      </c>
      <c r="Q305" s="68">
        <f>IF(A305=0,"",VLOOKUP($A305,RESUMO!$A$8:$B$107,2,FALSE))</f>
        <v/>
      </c>
    </row>
    <row r="306">
      <c r="A306" s="52" t="n">
        <v>44809</v>
      </c>
      <c r="B306" s="68" t="n">
        <v>2</v>
      </c>
      <c r="C306" s="50" t="inlineStr">
        <is>
          <t>37052904870</t>
        </is>
      </c>
      <c r="D306" s="73" t="inlineStr">
        <is>
          <t>VINICIUS SANTANA RINALDI</t>
        </is>
      </c>
      <c r="E306" s="74" t="inlineStr">
        <is>
          <t xml:space="preserve"> AREIA E BRITA - PED. Nº 2523/2525/2529/2541</t>
        </is>
      </c>
      <c r="G306" s="75" t="n">
        <v>3720</v>
      </c>
      <c r="I306" s="75" t="n">
        <v>3720</v>
      </c>
      <c r="J306" s="54" t="n">
        <v>44810</v>
      </c>
      <c r="K306" s="54" t="inlineStr">
        <is>
          <t>MAT</t>
        </is>
      </c>
      <c r="L306" s="68" t="inlineStr">
        <is>
          <t>C6 BANK    0001  19363893 - CPF: 37.052.904.8-70</t>
        </is>
      </c>
      <c r="N306">
        <f>IF(ISERROR(SEARCH("NF",E306,1)),"NÃO","SIM")</f>
        <v/>
      </c>
      <c r="O306">
        <f>IF($B306=5,"SIM","")</f>
        <v/>
      </c>
      <c r="P306" s="76">
        <f>A306&amp;B306&amp;C306&amp;E306&amp;G306&amp;EDATE(J306,0)</f>
        <v/>
      </c>
      <c r="Q306" s="68">
        <f>IF(A306=0,"",VLOOKUP($A306,RESUMO!$A$8:$B$107,2,FALSE))</f>
        <v/>
      </c>
    </row>
    <row r="307">
      <c r="A307" s="52" t="n">
        <v>44809</v>
      </c>
      <c r="B307" s="68" t="n">
        <v>2</v>
      </c>
      <c r="C307" s="50" t="inlineStr">
        <is>
          <t>07834753000141</t>
        </is>
      </c>
      <c r="D307" s="73" t="inlineStr">
        <is>
          <t>ANCORA PAPELARIA</t>
        </is>
      </c>
      <c r="E307" s="74" t="inlineStr">
        <is>
          <t>PLOTAGENS</t>
        </is>
      </c>
      <c r="G307" s="75" t="n">
        <v>780.6</v>
      </c>
      <c r="I307" s="75" t="n">
        <v>780.6</v>
      </c>
      <c r="J307" s="54" t="n">
        <v>44810</v>
      </c>
      <c r="K307" s="54" t="inlineStr">
        <is>
          <t>ADM</t>
        </is>
      </c>
      <c r="L307" s="68" t="inlineStr">
        <is>
          <t>PIX: ancorapapelaria@gmail.com</t>
        </is>
      </c>
      <c r="M307" s="50" t="inlineStr">
        <is>
          <t>AGUARDANDO NF</t>
        </is>
      </c>
      <c r="N307">
        <f>IF(ISERROR(SEARCH("NF",E307,1)),"NÃO","SIM")</f>
        <v/>
      </c>
      <c r="O307">
        <f>IF($B307=5,"SIM","")</f>
        <v/>
      </c>
      <c r="P307" s="76">
        <f>A307&amp;B307&amp;C307&amp;E307&amp;G307&amp;EDATE(J307,0)</f>
        <v/>
      </c>
      <c r="Q307" s="68">
        <f>IF(A307=0,"",VLOOKUP($A307,RESUMO!$A$8:$B$107,2,FALSE))</f>
        <v/>
      </c>
    </row>
    <row r="308">
      <c r="A308" s="52" t="n">
        <v>44809</v>
      </c>
      <c r="B308" s="68" t="n">
        <v>3</v>
      </c>
      <c r="C308" s="50" t="inlineStr">
        <is>
          <t>00360305000104</t>
        </is>
      </c>
      <c r="D308" s="73" t="inlineStr">
        <is>
          <t>FGTS</t>
        </is>
      </c>
      <c r="E308" s="74" t="inlineStr">
        <is>
          <t>FGTS - FOLHA DP- 08/2022</t>
        </is>
      </c>
      <c r="G308" s="75" t="n">
        <v>1904.24</v>
      </c>
      <c r="I308" s="75" t="n">
        <v>1904.24</v>
      </c>
      <c r="J308" s="54" t="n">
        <v>44810</v>
      </c>
      <c r="K308" s="54" t="inlineStr">
        <is>
          <t>MO</t>
        </is>
      </c>
      <c r="N308">
        <f>IF(ISERROR(SEARCH("NF",E308,1)),"NÃO","SIM")</f>
        <v/>
      </c>
      <c r="O308">
        <f>IF($B308=5,"SIM","")</f>
        <v/>
      </c>
      <c r="P308" s="76">
        <f>A308&amp;B308&amp;C308&amp;E308&amp;G308&amp;EDATE(J308,0)</f>
        <v/>
      </c>
      <c r="Q308" s="68">
        <f>IF(A308=0,"",VLOOKUP($A308,RESUMO!$A$8:$B$107,2,FALSE))</f>
        <v/>
      </c>
    </row>
    <row r="309">
      <c r="A309" s="52" t="n">
        <v>44809</v>
      </c>
      <c r="B309" s="68" t="n">
        <v>3</v>
      </c>
      <c r="C309" s="50" t="inlineStr">
        <is>
          <t>00065389000153</t>
        </is>
      </c>
      <c r="D309" s="73" t="inlineStr">
        <is>
          <t>ÁGUA E LUZ - COLOMBINI MATERIAIS DE CONSTRUCAO</t>
        </is>
      </c>
      <c r="E309" s="74" t="inlineStr">
        <is>
          <t>MATERIAIAS DIVERSOS - NF 5763</t>
        </is>
      </c>
      <c r="G309" s="75" t="n">
        <v>1572</v>
      </c>
      <c r="I309" s="75" t="n">
        <v>1572</v>
      </c>
      <c r="J309" s="54" t="n">
        <v>44812</v>
      </c>
      <c r="K309" s="54" t="inlineStr">
        <is>
          <t>MAT</t>
        </is>
      </c>
      <c r="N309">
        <f>IF(ISERROR(SEARCH("NF",E309,1)),"NÃO","SIM")</f>
        <v/>
      </c>
      <c r="O309">
        <f>IF($B309=5,"SIM","")</f>
        <v/>
      </c>
      <c r="P309" s="76">
        <f>A309&amp;B309&amp;C309&amp;E309&amp;G309&amp;EDATE(J309,0)</f>
        <v/>
      </c>
      <c r="Q309" s="68">
        <f>IF(A309=0,"",VLOOKUP($A309,RESUMO!$A$8:$B$107,2,FALSE))</f>
        <v/>
      </c>
    </row>
    <row r="310">
      <c r="A310" s="52" t="n">
        <v>44809</v>
      </c>
      <c r="B310" s="68" t="n">
        <v>3</v>
      </c>
      <c r="C310" s="50" t="inlineStr">
        <is>
          <t>07409393000130</t>
        </is>
      </c>
      <c r="D310" s="73" t="inlineStr">
        <is>
          <t>LOCFER</t>
        </is>
      </c>
      <c r="E310" s="74" t="inlineStr">
        <is>
          <t>MARTELO BOSCH - NF 17859</t>
        </is>
      </c>
      <c r="G310" s="75" t="n">
        <v>300</v>
      </c>
      <c r="I310" s="75" t="n">
        <v>300</v>
      </c>
      <c r="J310" s="54" t="n">
        <v>44814</v>
      </c>
      <c r="K310" s="54" t="inlineStr">
        <is>
          <t>LOC</t>
        </is>
      </c>
      <c r="N310">
        <f>IF(ISERROR(SEARCH("NF",E310,1)),"NÃO","SIM")</f>
        <v/>
      </c>
      <c r="O310">
        <f>IF($B310=5,"SIM","")</f>
        <v/>
      </c>
      <c r="P310" s="76">
        <f>A310&amp;B310&amp;C310&amp;E310&amp;G310&amp;EDATE(J310,0)</f>
        <v/>
      </c>
      <c r="Q310" s="68">
        <f>IF(A310=0,"",VLOOKUP($A310,RESUMO!$A$8:$B$107,2,FALSE))</f>
        <v/>
      </c>
    </row>
    <row r="311">
      <c r="A311" s="52" t="n">
        <v>44809</v>
      </c>
      <c r="B311" s="68" t="n">
        <v>3</v>
      </c>
      <c r="C311" s="50" t="inlineStr">
        <is>
          <t>17281106000103</t>
        </is>
      </c>
      <c r="D311" s="73" t="inlineStr">
        <is>
          <t>COPASA MG</t>
        </is>
      </c>
      <c r="E311" s="74" t="inlineStr">
        <is>
          <t>COMPETENCIA 08/2022</t>
        </is>
      </c>
      <c r="G311" s="75" t="n">
        <v>257.52</v>
      </c>
      <c r="I311" s="75" t="n">
        <v>257.52</v>
      </c>
      <c r="J311" s="54" t="n">
        <v>44818</v>
      </c>
      <c r="K311" s="54" t="inlineStr">
        <is>
          <t>TP</t>
        </is>
      </c>
      <c r="N311">
        <f>IF(ISERROR(SEARCH("NF",E311,1)),"NÃO","SIM")</f>
        <v/>
      </c>
      <c r="O311">
        <f>IF($B311=5,"SIM","")</f>
        <v/>
      </c>
      <c r="P311" s="76">
        <f>A311&amp;B311&amp;C311&amp;E311&amp;G311&amp;EDATE(J311,0)</f>
        <v/>
      </c>
      <c r="Q311" s="68">
        <f>IF(A311=0,"",VLOOKUP($A311,RESUMO!$A$8:$B$107,2,FALSE))</f>
        <v/>
      </c>
    </row>
    <row r="312">
      <c r="A312" s="52" t="n">
        <v>44809</v>
      </c>
      <c r="B312" s="68" t="n">
        <v>3</v>
      </c>
      <c r="C312" s="50" t="inlineStr">
        <is>
          <t>42542081000100</t>
        </is>
      </c>
      <c r="D312" s="73" t="inlineStr">
        <is>
          <t>MADEX MADEIRAS E COMPENSADOS LTDA</t>
        </is>
      </c>
      <c r="E312" s="74" t="inlineStr">
        <is>
          <t>MADEIRAS - NF 2893</t>
        </is>
      </c>
      <c r="G312" s="75" t="n">
        <v>2377.5</v>
      </c>
      <c r="I312" s="75" t="n">
        <v>2377.5</v>
      </c>
      <c r="J312" s="54" t="n">
        <v>44823</v>
      </c>
      <c r="K312" s="54" t="inlineStr">
        <is>
          <t>MAT</t>
        </is>
      </c>
      <c r="N312">
        <f>IF(ISERROR(SEARCH("NF",E312,1)),"NÃO","SIM")</f>
        <v/>
      </c>
      <c r="O312">
        <f>IF($B312=5,"SIM","")</f>
        <v/>
      </c>
      <c r="P312" s="76">
        <f>A312&amp;B312&amp;C312&amp;E312&amp;G312&amp;EDATE(J312,0)</f>
        <v/>
      </c>
      <c r="Q312" s="68">
        <f>IF(A312=0,"",VLOOKUP($A312,RESUMO!$A$8:$B$107,2,FALSE))</f>
        <v/>
      </c>
    </row>
    <row r="313">
      <c r="A313" s="52" t="n">
        <v>44809</v>
      </c>
      <c r="B313" s="68" t="n">
        <v>3</v>
      </c>
      <c r="C313" s="50" t="inlineStr">
        <is>
          <t>00394460000141</t>
        </is>
      </c>
      <c r="D313" s="73" t="inlineStr">
        <is>
          <t>INSS/IRRF</t>
        </is>
      </c>
      <c r="E313" s="74" t="inlineStr">
        <is>
          <t>IRRF - FOLHA DP- 08/2022</t>
        </is>
      </c>
      <c r="G313" s="75" t="n">
        <v>563.9299999999999</v>
      </c>
      <c r="I313" s="75" t="n">
        <v>563.9299999999999</v>
      </c>
      <c r="J313" s="54" t="n">
        <v>44824</v>
      </c>
      <c r="K313" s="54" t="inlineStr">
        <is>
          <t>MO</t>
        </is>
      </c>
      <c r="N313">
        <f>IF(ISERROR(SEARCH("NF",E313,1)),"NÃO","SIM")</f>
        <v/>
      </c>
      <c r="O313">
        <f>IF($B313=5,"SIM","")</f>
        <v/>
      </c>
      <c r="P313" s="76">
        <f>A313&amp;B313&amp;C313&amp;E313&amp;G313&amp;EDATE(J313,0)</f>
        <v/>
      </c>
      <c r="Q313" s="68">
        <f>IF(A313=0,"",VLOOKUP($A313,RESUMO!$A$8:$B$107,2,FALSE))</f>
        <v/>
      </c>
    </row>
    <row r="314">
      <c r="A314" s="52" t="n">
        <v>44809</v>
      </c>
      <c r="B314" s="68" t="n">
        <v>3</v>
      </c>
      <c r="C314" s="50" t="inlineStr">
        <is>
          <t>00394460000141</t>
        </is>
      </c>
      <c r="D314" s="73" t="inlineStr">
        <is>
          <t>INSS/IRRF</t>
        </is>
      </c>
      <c r="E314" s="74" t="inlineStr">
        <is>
          <t>INSS - FOLHA DP- 08/2022</t>
        </is>
      </c>
      <c r="G314" s="75" t="n">
        <v>8835.950000000001</v>
      </c>
      <c r="I314" s="75" t="n">
        <v>8835.950000000001</v>
      </c>
      <c r="J314" s="54" t="n">
        <v>44824</v>
      </c>
      <c r="K314" s="54" t="inlineStr">
        <is>
          <t>MO</t>
        </is>
      </c>
      <c r="N314">
        <f>IF(ISERROR(SEARCH("NF",E314,1)),"NÃO","SIM")</f>
        <v/>
      </c>
      <c r="O314">
        <f>IF($B314=5,"SIM","")</f>
        <v/>
      </c>
      <c r="P314" s="76">
        <f>A314&amp;B314&amp;C314&amp;E314&amp;G314&amp;EDATE(J314,0)</f>
        <v/>
      </c>
      <c r="Q314" s="68">
        <f>IF(A314=0,"",VLOOKUP($A314,RESUMO!$A$8:$B$107,2,FALSE))</f>
        <v/>
      </c>
    </row>
    <row r="315">
      <c r="A315" s="52" t="n">
        <v>44809</v>
      </c>
      <c r="B315" s="68" t="n">
        <v>5</v>
      </c>
      <c r="C315" s="50" t="inlineStr">
        <is>
          <t>10780884000360</t>
        </is>
      </c>
      <c r="D315" s="73" t="inlineStr">
        <is>
          <t>TOPMIX CONCRETO LTDA</t>
        </is>
      </c>
      <c r="E315" s="74" t="inlineStr">
        <is>
          <t>CONCRETAGEM - NF 11159 - TRANSF. ITAU</t>
        </is>
      </c>
      <c r="G315" s="75" t="n">
        <v>2996</v>
      </c>
      <c r="I315" s="75" t="n">
        <v>2996</v>
      </c>
      <c r="J315" s="54" t="n">
        <v>44797</v>
      </c>
      <c r="K315" s="54" t="inlineStr">
        <is>
          <t>MAT</t>
        </is>
      </c>
      <c r="N315">
        <f>IF(ISERROR(SEARCH("NF",E315,1)),"NÃO","SIM")</f>
        <v/>
      </c>
      <c r="O315">
        <f>IF($B315=5,"SIM","")</f>
        <v/>
      </c>
      <c r="P315" s="76">
        <f>A315&amp;B315&amp;C315&amp;E315&amp;G315&amp;EDATE(J315,0)</f>
        <v/>
      </c>
      <c r="Q315" s="68">
        <f>IF(A315=0,"",VLOOKUP($A315,RESUMO!$A$8:$B$107,2,FALSE))</f>
        <v/>
      </c>
    </row>
    <row r="316">
      <c r="A316" s="52" t="n">
        <v>44809</v>
      </c>
      <c r="B316" s="68" t="n">
        <v>5</v>
      </c>
      <c r="C316" s="50" t="inlineStr">
        <is>
          <t>16000000000100</t>
        </is>
      </c>
      <c r="D316" s="73" t="inlineStr">
        <is>
          <t>DIVERSOS</t>
        </is>
      </c>
      <c r="E316" s="74" t="inlineStr">
        <is>
          <t>FRETE ESCORAMENTO - LOKS</t>
        </is>
      </c>
      <c r="G316" s="75" t="n">
        <v>650</v>
      </c>
      <c r="I316" s="75" t="n">
        <v>650</v>
      </c>
      <c r="J316" s="54" t="n">
        <v>44796</v>
      </c>
      <c r="K316" s="54" t="inlineStr">
        <is>
          <t>DIV</t>
        </is>
      </c>
      <c r="N316">
        <f>IF(ISERROR(SEARCH("NF",E316,1)),"NÃO","SIM")</f>
        <v/>
      </c>
      <c r="O316">
        <f>IF($B316=5,"SIM","")</f>
        <v/>
      </c>
      <c r="P316" s="76">
        <f>A316&amp;B316&amp;C316&amp;E316&amp;G316&amp;EDATE(J316,0)</f>
        <v/>
      </c>
      <c r="Q316" s="68">
        <f>IF(A316=0,"",VLOOKUP($A316,RESUMO!$A$8:$B$107,2,FALSE))</f>
        <v/>
      </c>
    </row>
    <row r="317">
      <c r="A317" s="52" t="n">
        <v>44809</v>
      </c>
      <c r="B317" s="68" t="n">
        <v>5</v>
      </c>
      <c r="C317" s="50" t="inlineStr">
        <is>
          <t>17281106000103</t>
        </is>
      </c>
      <c r="D317" s="73" t="inlineStr">
        <is>
          <t>COPASA MG</t>
        </is>
      </c>
      <c r="E317" s="74" t="inlineStr">
        <is>
          <t>COMPETENCIA 08/2022</t>
        </is>
      </c>
      <c r="G317" s="75" t="n">
        <v>113.22</v>
      </c>
      <c r="I317" s="75" t="n">
        <v>113.22</v>
      </c>
      <c r="J317" s="54" t="n">
        <v>44798</v>
      </c>
      <c r="K317" s="54" t="inlineStr">
        <is>
          <t>TP</t>
        </is>
      </c>
      <c r="N317">
        <f>IF(ISERROR(SEARCH("NF",E317,1)),"NÃO","SIM")</f>
        <v/>
      </c>
      <c r="O317">
        <f>IF($B317=5,"SIM","")</f>
        <v/>
      </c>
      <c r="P317" s="76">
        <f>A317&amp;B317&amp;C317&amp;E317&amp;G317&amp;EDATE(J317,0)</f>
        <v/>
      </c>
      <c r="Q317" s="68">
        <f>IF(A317=0,"",VLOOKUP($A317,RESUMO!$A$8:$B$107,2,FALSE))</f>
        <v/>
      </c>
    </row>
    <row r="318">
      <c r="A318" s="52" t="n">
        <v>44809</v>
      </c>
      <c r="B318" s="68" t="n">
        <v>5</v>
      </c>
      <c r="C318" s="50" t="inlineStr">
        <is>
          <t>09227962000152</t>
        </is>
      </c>
      <c r="D318" s="73" t="inlineStr">
        <is>
          <t xml:space="preserve">UNIÃO IMPERMEABILIZANTES </t>
        </is>
      </c>
      <c r="E318" s="74" t="inlineStr">
        <is>
          <t>SIKADUR - NF 2482</t>
        </is>
      </c>
      <c r="G318" s="75" t="n">
        <v>2940</v>
      </c>
      <c r="I318" s="75" t="n">
        <v>2940</v>
      </c>
      <c r="J318" s="54" t="n">
        <v>44798</v>
      </c>
      <c r="K318" s="54" t="inlineStr">
        <is>
          <t>MAT</t>
        </is>
      </c>
      <c r="N318">
        <f>IF(ISERROR(SEARCH("NF",E318,1)),"NÃO","SIM")</f>
        <v/>
      </c>
      <c r="O318">
        <f>IF($B318=5,"SIM","")</f>
        <v/>
      </c>
      <c r="P318" s="76">
        <f>A318&amp;B318&amp;C318&amp;E318&amp;G318&amp;EDATE(J318,0)</f>
        <v/>
      </c>
      <c r="Q318" s="68">
        <f>IF(A318=0,"",VLOOKUP($A318,RESUMO!$A$8:$B$107,2,FALSE))</f>
        <v/>
      </c>
    </row>
    <row r="319">
      <c r="A319" s="52" t="n">
        <v>44809</v>
      </c>
      <c r="B319" s="68" t="n">
        <v>5</v>
      </c>
      <c r="C319" s="50" t="inlineStr">
        <is>
          <t>08858494000151</t>
        </is>
      </c>
      <c r="D319" s="73" t="inlineStr">
        <is>
          <t>OLIVIA CAETANO DE FARIA</t>
        </is>
      </c>
      <c r="E319" s="74" t="inlineStr">
        <is>
          <t>BLOCOS - TRANSF ITAU</t>
        </is>
      </c>
      <c r="G319" s="75" t="n">
        <v>1650</v>
      </c>
      <c r="I319" s="75" t="n">
        <v>1650</v>
      </c>
      <c r="J319" s="54" t="n">
        <v>44795</v>
      </c>
      <c r="K319" s="54" t="inlineStr">
        <is>
          <t>MAT</t>
        </is>
      </c>
      <c r="N319">
        <f>IF(ISERROR(SEARCH("NF",E319,1)),"NÃO","SIM")</f>
        <v/>
      </c>
      <c r="O319">
        <f>IF($B319=5,"SIM","")</f>
        <v/>
      </c>
      <c r="P319" s="76">
        <f>A319&amp;B319&amp;C319&amp;E319&amp;G319&amp;EDATE(J319,0)</f>
        <v/>
      </c>
      <c r="Q319" s="68">
        <f>IF(A319=0,"",VLOOKUP($A319,RESUMO!$A$8:$B$107,2,FALSE))</f>
        <v/>
      </c>
    </row>
    <row r="320">
      <c r="A320" s="52" t="n">
        <v>44809</v>
      </c>
      <c r="B320" s="68" t="n">
        <v>5</v>
      </c>
      <c r="C320" s="50" t="inlineStr">
        <is>
          <t>17469701000177</t>
        </is>
      </c>
      <c r="D320" s="73" t="inlineStr">
        <is>
          <t>ARCELORMITTAL BRASIL</t>
        </is>
      </c>
      <c r="E320" s="74" t="inlineStr">
        <is>
          <t xml:space="preserve">NF 352161 </t>
        </is>
      </c>
      <c r="G320" s="75" t="n">
        <v>34019.72</v>
      </c>
      <c r="I320" s="75" t="n">
        <v>34019.72</v>
      </c>
      <c r="J320" s="54" t="n">
        <v>44792</v>
      </c>
      <c r="K320" s="54" t="inlineStr">
        <is>
          <t>MAT</t>
        </is>
      </c>
      <c r="N320">
        <f>IF(ISERROR(SEARCH("NF",E320,1)),"NÃO","SIM")</f>
        <v/>
      </c>
      <c r="O320">
        <f>IF($B320=5,"SIM","")</f>
        <v/>
      </c>
      <c r="P320" s="76">
        <f>A320&amp;B320&amp;C320&amp;E320&amp;G320&amp;EDATE(J320,0)</f>
        <v/>
      </c>
      <c r="Q320" s="68">
        <f>IF(A320=0,"",VLOOKUP($A320,RESUMO!$A$8:$B$107,2,FALSE))</f>
        <v/>
      </c>
    </row>
    <row r="321">
      <c r="A321" s="52" t="n">
        <v>44824</v>
      </c>
      <c r="B321" s="68" t="n">
        <v>1</v>
      </c>
      <c r="C321" s="50" t="inlineStr">
        <is>
          <t>00505644630</t>
        </is>
      </c>
      <c r="D321" s="73" t="inlineStr">
        <is>
          <t>JOÃO LUIZ PEREIRA</t>
        </is>
      </c>
      <c r="E321" s="74" t="inlineStr">
        <is>
          <t>SALÁRIO</t>
        </is>
      </c>
      <c r="G321" s="75" t="n">
        <v>2200</v>
      </c>
      <c r="I321" s="75" t="n">
        <v>2200</v>
      </c>
      <c r="J321" s="54" t="n">
        <v>44824</v>
      </c>
      <c r="K321" s="54" t="inlineStr">
        <is>
          <t>MO</t>
        </is>
      </c>
      <c r="L321" s="68" t="inlineStr">
        <is>
          <t>PIX: 00505644630</t>
        </is>
      </c>
      <c r="N321">
        <f>IF(ISERROR(SEARCH("NF",E321,1)),"NÃO","SIM")</f>
        <v/>
      </c>
      <c r="O321">
        <f>IF($B321=5,"SIM","")</f>
        <v/>
      </c>
      <c r="P321" s="76">
        <f>A321&amp;B321&amp;C321&amp;E321&amp;G321&amp;EDATE(J321,0)</f>
        <v/>
      </c>
      <c r="Q321" s="68">
        <f>IF(A321=0,"",VLOOKUP($A321,RESUMO!$A$8:$B$107,2,FALSE))</f>
        <v/>
      </c>
    </row>
    <row r="322">
      <c r="A322" s="52" t="n">
        <v>44824</v>
      </c>
      <c r="B322" s="68" t="n">
        <v>1</v>
      </c>
      <c r="C322" s="50" t="inlineStr">
        <is>
          <t>14844723650</t>
        </is>
      </c>
      <c r="D322" s="73" t="inlineStr">
        <is>
          <t>TAISSON HENRIQUE FERREIRA DOS SANTOS</t>
        </is>
      </c>
      <c r="E322" s="74" t="inlineStr">
        <is>
          <t>SALÁRIO</t>
        </is>
      </c>
      <c r="G322" s="75" t="n">
        <v>576</v>
      </c>
      <c r="I322" s="75" t="n">
        <v>576</v>
      </c>
      <c r="J322" s="54" t="n">
        <v>44824</v>
      </c>
      <c r="K322" s="54" t="inlineStr">
        <is>
          <t>MO</t>
        </is>
      </c>
      <c r="L322" s="68" t="inlineStr">
        <is>
          <t>NUBANK    0001  291500879 - CPF: 14.844.723.6-50</t>
        </is>
      </c>
      <c r="N322">
        <f>IF(ISERROR(SEARCH("NF",E322,1)),"NÃO","SIM")</f>
        <v/>
      </c>
      <c r="O322">
        <f>IF($B322=5,"SIM","")</f>
        <v/>
      </c>
      <c r="P322" s="76">
        <f>A322&amp;B322&amp;C322&amp;E322&amp;G322&amp;EDATE(J322,0)</f>
        <v/>
      </c>
      <c r="Q322" s="68">
        <f>IF(A322=0,"",VLOOKUP($A322,RESUMO!$A$8:$B$107,2,FALSE))</f>
        <v/>
      </c>
    </row>
    <row r="323">
      <c r="A323" s="52" t="n">
        <v>44824</v>
      </c>
      <c r="B323" s="68" t="n">
        <v>1</v>
      </c>
      <c r="C323" s="50" t="inlineStr">
        <is>
          <t>19958312808</t>
        </is>
      </c>
      <c r="D323" s="73" t="inlineStr">
        <is>
          <t>ROBSON PEREIRA BRITO</t>
        </is>
      </c>
      <c r="E323" s="74" t="inlineStr">
        <is>
          <t>SALÁRIO</t>
        </is>
      </c>
      <c r="G323" s="75" t="n">
        <v>988</v>
      </c>
      <c r="I323" s="75" t="n">
        <v>988</v>
      </c>
      <c r="J323" s="54" t="n">
        <v>44824</v>
      </c>
      <c r="K323" s="54" t="inlineStr">
        <is>
          <t>MO</t>
        </is>
      </c>
      <c r="L323" s="68" t="inlineStr">
        <is>
          <t>CEF  013  0892  8593814075 - CPF: 19.958.312.8-08</t>
        </is>
      </c>
      <c r="N323">
        <f>IF(ISERROR(SEARCH("NF",E323,1)),"NÃO","SIM")</f>
        <v/>
      </c>
      <c r="O323">
        <f>IF($B323=5,"SIM","")</f>
        <v/>
      </c>
      <c r="P323" s="76">
        <f>A323&amp;B323&amp;C323&amp;E323&amp;G323&amp;EDATE(J323,0)</f>
        <v/>
      </c>
      <c r="Q323" s="68">
        <f>IF(A323=0,"",VLOOKUP($A323,RESUMO!$A$8:$B$107,2,FALSE))</f>
        <v/>
      </c>
    </row>
    <row r="324">
      <c r="A324" s="52" t="n">
        <v>44824</v>
      </c>
      <c r="B324" s="68" t="n">
        <v>1</v>
      </c>
      <c r="C324" s="50" t="inlineStr">
        <is>
          <t>66561442504</t>
        </is>
      </c>
      <c r="D324" s="73" t="inlineStr">
        <is>
          <t>GERALDO RODRIGUES SANTOS</t>
        </is>
      </c>
      <c r="E324" s="74" t="inlineStr">
        <is>
          <t>SALÁRIO</t>
        </is>
      </c>
      <c r="G324" s="75" t="n">
        <v>988</v>
      </c>
      <c r="I324" s="75" t="n">
        <v>988</v>
      </c>
      <c r="J324" s="54" t="n">
        <v>44824</v>
      </c>
      <c r="K324" s="54" t="inlineStr">
        <is>
          <t>MO</t>
        </is>
      </c>
      <c r="L324" s="68" t="inlineStr">
        <is>
          <t>CEF  013  3814  195702 - CPF: 66.561.442.5-04</t>
        </is>
      </c>
      <c r="N324">
        <f>IF(ISERROR(SEARCH("NF",E324,1)),"NÃO","SIM")</f>
        <v/>
      </c>
      <c r="O324">
        <f>IF($B324=5,"SIM","")</f>
        <v/>
      </c>
      <c r="P324" s="76">
        <f>A324&amp;B324&amp;C324&amp;E324&amp;G324&amp;EDATE(J324,0)</f>
        <v/>
      </c>
      <c r="Q324" s="68">
        <f>IF(A324=0,"",VLOOKUP($A324,RESUMO!$A$8:$B$107,2,FALSE))</f>
        <v/>
      </c>
    </row>
    <row r="325">
      <c r="A325" s="52" t="n">
        <v>44824</v>
      </c>
      <c r="B325" s="68" t="n">
        <v>1</v>
      </c>
      <c r="C325" s="50" t="inlineStr">
        <is>
          <t>11591941652</t>
        </is>
      </c>
      <c r="D325" s="73" t="inlineStr">
        <is>
          <t>ANDERSON CUSTODIO DE SOUZA</t>
        </is>
      </c>
      <c r="E325" s="74" t="inlineStr">
        <is>
          <t>SALÁRIO</t>
        </is>
      </c>
      <c r="G325" s="75" t="n">
        <v>988</v>
      </c>
      <c r="I325" s="75" t="n">
        <v>988</v>
      </c>
      <c r="J325" s="54" t="n">
        <v>44824</v>
      </c>
      <c r="K325" s="54" t="inlineStr">
        <is>
          <t>MO</t>
        </is>
      </c>
      <c r="L325" s="68" t="inlineStr">
        <is>
          <t>PIX: 31989816299</t>
        </is>
      </c>
      <c r="N325">
        <f>IF(ISERROR(SEARCH("NF",E325,1)),"NÃO","SIM")</f>
        <v/>
      </c>
      <c r="O325">
        <f>IF($B325=5,"SIM","")</f>
        <v/>
      </c>
      <c r="P325" s="76">
        <f>A325&amp;B325&amp;C325&amp;E325&amp;G325&amp;EDATE(J325,0)</f>
        <v/>
      </c>
      <c r="Q325" s="68">
        <f>IF(A325=0,"",VLOOKUP($A325,RESUMO!$A$8:$B$107,2,FALSE))</f>
        <v/>
      </c>
    </row>
    <row r="326">
      <c r="A326" s="52" t="n">
        <v>44824</v>
      </c>
      <c r="B326" s="68" t="n">
        <v>1</v>
      </c>
      <c r="C326" s="50" t="inlineStr">
        <is>
          <t>12212212200</t>
        </is>
      </c>
      <c r="D326" s="73" t="inlineStr">
        <is>
          <t>VALMIR BISPO DA SILVA</t>
        </is>
      </c>
      <c r="E326" s="74" t="inlineStr">
        <is>
          <t>SALÁRIO</t>
        </is>
      </c>
      <c r="G326" s="75" t="n">
        <v>988</v>
      </c>
      <c r="I326" s="75" t="n">
        <v>988</v>
      </c>
      <c r="J326" s="54" t="n">
        <v>44824</v>
      </c>
      <c r="K326" s="54" t="inlineStr">
        <is>
          <t>MO</t>
        </is>
      </c>
      <c r="L326" s="68" t="inlineStr">
        <is>
          <t>PIX: 38998060567</t>
        </is>
      </c>
      <c r="N326">
        <f>IF(ISERROR(SEARCH("NF",E326,1)),"NÃO","SIM")</f>
        <v/>
      </c>
      <c r="O326">
        <f>IF($B326=5,"SIM","")</f>
        <v/>
      </c>
      <c r="P326" s="76">
        <f>A326&amp;B326&amp;C326&amp;E326&amp;G326&amp;EDATE(J326,0)</f>
        <v/>
      </c>
      <c r="Q326" s="68">
        <f>IF(A326=0,"",VLOOKUP($A326,RESUMO!$A$8:$B$107,2,FALSE))</f>
        <v/>
      </c>
    </row>
    <row r="327">
      <c r="A327" s="52" t="n">
        <v>44824</v>
      </c>
      <c r="B327" s="68" t="n">
        <v>1</v>
      </c>
      <c r="C327" s="50" t="inlineStr">
        <is>
          <t>13568423642</t>
        </is>
      </c>
      <c r="D327" s="73" t="inlineStr">
        <is>
          <t xml:space="preserve">WELINGTON PEREIRA DOS SANTOS    </t>
        </is>
      </c>
      <c r="E327" s="74" t="inlineStr">
        <is>
          <t>SALÁRIO</t>
        </is>
      </c>
      <c r="G327" s="75" t="n">
        <v>988</v>
      </c>
      <c r="I327" s="75" t="n">
        <v>988</v>
      </c>
      <c r="J327" s="54" t="n">
        <v>44824</v>
      </c>
      <c r="K327" s="54" t="inlineStr">
        <is>
          <t>MO</t>
        </is>
      </c>
      <c r="L327" s="68" t="inlineStr">
        <is>
          <t>ITAÚ    7349  201434 - CPF: 13.568.423.6-42</t>
        </is>
      </c>
      <c r="N327">
        <f>IF(ISERROR(SEARCH("NF",E327,1)),"NÃO","SIM")</f>
        <v/>
      </c>
      <c r="O327">
        <f>IF($B327=5,"SIM","")</f>
        <v/>
      </c>
      <c r="P327" s="76">
        <f>A327&amp;B327&amp;C327&amp;E327&amp;G327&amp;EDATE(J327,0)</f>
        <v/>
      </c>
      <c r="Q327" s="68">
        <f>IF(A327=0,"",VLOOKUP($A327,RESUMO!$A$8:$B$107,2,FALSE))</f>
        <v/>
      </c>
    </row>
    <row r="328">
      <c r="A328" s="52" t="n">
        <v>44824</v>
      </c>
      <c r="B328" s="68" t="n">
        <v>1</v>
      </c>
      <c r="C328" s="50" t="inlineStr">
        <is>
          <t>07026622676</t>
        </is>
      </c>
      <c r="D328" s="73" t="inlineStr">
        <is>
          <t>DOUGLAS JUNIO AZEVEDO LARA REZENDE</t>
        </is>
      </c>
      <c r="E328" s="74" t="inlineStr">
        <is>
          <t>SALÁRIO</t>
        </is>
      </c>
      <c r="G328" s="75" t="n">
        <v>576</v>
      </c>
      <c r="I328" s="75" t="n">
        <v>576</v>
      </c>
      <c r="J328" s="54" t="n">
        <v>44824</v>
      </c>
      <c r="K328" s="54" t="inlineStr">
        <is>
          <t>MO</t>
        </is>
      </c>
      <c r="L328" s="68" t="inlineStr">
        <is>
          <t>NUBANK    0001  304649995 - CPF: 07.026.622.6-76</t>
        </is>
      </c>
      <c r="N328">
        <f>IF(ISERROR(SEARCH("NF",E328,1)),"NÃO","SIM")</f>
        <v/>
      </c>
      <c r="O328">
        <f>IF($B328=5,"SIM","")</f>
        <v/>
      </c>
      <c r="P328" s="76">
        <f>A328&amp;B328&amp;C328&amp;E328&amp;G328&amp;EDATE(J328,0)</f>
        <v/>
      </c>
      <c r="Q328" s="68">
        <f>IF(A328=0,"",VLOOKUP($A328,RESUMO!$A$8:$B$107,2,FALSE))</f>
        <v/>
      </c>
    </row>
    <row r="329">
      <c r="A329" s="52" t="n">
        <v>44824</v>
      </c>
      <c r="B329" s="68" t="n">
        <v>1</v>
      </c>
      <c r="C329" s="50" t="inlineStr">
        <is>
          <t>13351596650</t>
        </is>
      </c>
      <c r="D329" s="73" t="inlineStr">
        <is>
          <t>VALERIO BATISTA DE JESUS</t>
        </is>
      </c>
      <c r="E329" s="74" t="inlineStr">
        <is>
          <t>SALÁRIO</t>
        </is>
      </c>
      <c r="G329" s="75" t="n">
        <v>576</v>
      </c>
      <c r="I329" s="75" t="n">
        <v>576</v>
      </c>
      <c r="J329" s="54" t="n">
        <v>44824</v>
      </c>
      <c r="K329" s="54" t="inlineStr">
        <is>
          <t>MO</t>
        </is>
      </c>
      <c r="L329" s="68" t="inlineStr">
        <is>
          <t>NUBANK    0001  17746019 - CPF: 13.351.596.6-50</t>
        </is>
      </c>
      <c r="N329">
        <f>IF(ISERROR(SEARCH("NF",E329,1)),"NÃO","SIM")</f>
        <v/>
      </c>
      <c r="O329">
        <f>IF($B329=5,"SIM","")</f>
        <v/>
      </c>
      <c r="P329" s="76">
        <f>A329&amp;B329&amp;C329&amp;E329&amp;G329&amp;EDATE(J329,0)</f>
        <v/>
      </c>
      <c r="Q329" s="68">
        <f>IF(A329=0,"",VLOOKUP($A329,RESUMO!$A$8:$B$107,2,FALSE))</f>
        <v/>
      </c>
    </row>
    <row r="330">
      <c r="A330" s="52" t="n">
        <v>44824</v>
      </c>
      <c r="B330" s="68" t="n">
        <v>1</v>
      </c>
      <c r="C330" s="50" t="inlineStr">
        <is>
          <t>96830123615</t>
        </is>
      </c>
      <c r="D330" s="73" t="inlineStr">
        <is>
          <t>WANDERLEY DE SOUZA MAIA</t>
        </is>
      </c>
      <c r="E330" s="74" t="inlineStr">
        <is>
          <t>SALÁRIO</t>
        </is>
      </c>
      <c r="G330" s="75" t="n">
        <v>988</v>
      </c>
      <c r="I330" s="75" t="n">
        <v>988</v>
      </c>
      <c r="J330" s="54" t="n">
        <v>44824</v>
      </c>
      <c r="K330" s="54" t="inlineStr">
        <is>
          <t>MO</t>
        </is>
      </c>
      <c r="L330" s="68" t="inlineStr">
        <is>
          <t>CEF  013  1486  735602 - CPF: 96.830.123.6-15</t>
        </is>
      </c>
      <c r="N330">
        <f>IF(ISERROR(SEARCH("NF",E330,1)),"NÃO","SIM")</f>
        <v/>
      </c>
      <c r="O330">
        <f>IF($B330=5,"SIM","")</f>
        <v/>
      </c>
      <c r="P330" s="76">
        <f>A330&amp;B330&amp;C330&amp;E330&amp;G330&amp;EDATE(J330,0)</f>
        <v/>
      </c>
      <c r="Q330" s="68">
        <f>IF(A330=0,"",VLOOKUP($A330,RESUMO!$A$8:$B$107,2,FALSE))</f>
        <v/>
      </c>
    </row>
    <row r="331">
      <c r="A331" s="52" t="n">
        <v>44824</v>
      </c>
      <c r="B331" s="68" t="n">
        <v>1</v>
      </c>
      <c r="C331" s="50" t="inlineStr">
        <is>
          <t>13351596650</t>
        </is>
      </c>
      <c r="D331" s="73" t="inlineStr">
        <is>
          <t>VALERIO BATISTA DE JESUS</t>
        </is>
      </c>
      <c r="E331" s="74" t="inlineStr">
        <is>
          <t>TRANSPORTE</t>
        </is>
      </c>
      <c r="G331" s="75" t="n">
        <v>27.5</v>
      </c>
      <c r="H331" s="63" t="n">
        <v>2</v>
      </c>
      <c r="I331" s="75" t="n">
        <v>55</v>
      </c>
      <c r="J331" s="54" t="n">
        <v>44824</v>
      </c>
      <c r="K331" s="54" t="inlineStr">
        <is>
          <t>MO</t>
        </is>
      </c>
      <c r="L331" s="68" t="inlineStr">
        <is>
          <t>NUBANK    0001  17746019 - CPF: 13.351.596.6-50</t>
        </is>
      </c>
      <c r="N331">
        <f>IF(ISERROR(SEARCH("NF",E331,1)),"NÃO","SIM")</f>
        <v/>
      </c>
      <c r="O331">
        <f>IF($B331=5,"SIM","")</f>
        <v/>
      </c>
      <c r="P331" s="76">
        <f>A331&amp;B331&amp;C331&amp;E331&amp;G331&amp;EDATE(J331,0)</f>
        <v/>
      </c>
      <c r="Q331" s="68">
        <f>IF(A331=0,"",VLOOKUP($A331,RESUMO!$A$8:$B$107,2,FALSE))</f>
        <v/>
      </c>
    </row>
    <row r="332">
      <c r="A332" s="52" t="n">
        <v>44824</v>
      </c>
      <c r="B332" s="68" t="n">
        <v>1</v>
      </c>
      <c r="C332" s="50" t="inlineStr">
        <is>
          <t>13351596650</t>
        </is>
      </c>
      <c r="D332" s="73" t="inlineStr">
        <is>
          <t>VALERIO BATISTA DE JESUS</t>
        </is>
      </c>
      <c r="E332" s="74" t="inlineStr">
        <is>
          <t>CAFÉ</t>
        </is>
      </c>
      <c r="G332" s="75" t="n">
        <v>4</v>
      </c>
      <c r="H332" s="63" t="n">
        <v>2</v>
      </c>
      <c r="I332" s="75" t="n">
        <v>8</v>
      </c>
      <c r="J332" s="54" t="n">
        <v>44824</v>
      </c>
      <c r="K332" s="54" t="inlineStr">
        <is>
          <t>MO</t>
        </is>
      </c>
      <c r="L332" s="68" t="inlineStr">
        <is>
          <t>NUBANK    0001  17746019 - CPF: 13.351.596.6-50</t>
        </is>
      </c>
      <c r="N332">
        <f>IF(ISERROR(SEARCH("NF",E332,1)),"NÃO","SIM")</f>
        <v/>
      </c>
      <c r="O332">
        <f>IF($B332=5,"SIM","")</f>
        <v/>
      </c>
      <c r="P332" s="76">
        <f>A332&amp;B332&amp;C332&amp;E332&amp;G332&amp;EDATE(J332,0)</f>
        <v/>
      </c>
      <c r="Q332" s="68">
        <f>IF(A332=0,"",VLOOKUP($A332,RESUMO!$A$8:$B$107,2,FALSE))</f>
        <v/>
      </c>
    </row>
    <row r="333">
      <c r="A333" s="52" t="n">
        <v>44824</v>
      </c>
      <c r="B333" s="68" t="n">
        <v>2</v>
      </c>
      <c r="C333" s="50" t="inlineStr">
        <is>
          <t>11888335000104</t>
        </is>
      </c>
      <c r="D333" s="73" t="inlineStr">
        <is>
          <t>FUNDASOL FUNDACOES LTDA</t>
        </is>
      </c>
      <c r="E333" s="74" t="inlineStr">
        <is>
          <t>ESCAVAÇÕES</t>
        </is>
      </c>
      <c r="G333" s="75" t="n">
        <v>4640</v>
      </c>
      <c r="I333" s="75" t="n">
        <v>4640</v>
      </c>
      <c r="J333" s="54" t="n">
        <v>44824</v>
      </c>
      <c r="K333" s="54" t="inlineStr">
        <is>
          <t>MAT</t>
        </is>
      </c>
      <c r="L333" s="68" t="inlineStr">
        <is>
          <t>CEF    1486  52133 - CPF: 11.888.335.000.1-04</t>
        </is>
      </c>
      <c r="N333">
        <f>IF(ISERROR(SEARCH("NF",E333,1)),"NÃO","SIM")</f>
        <v/>
      </c>
      <c r="O333">
        <f>IF($B333=5,"SIM","")</f>
        <v/>
      </c>
      <c r="P333" s="76">
        <f>A333&amp;B333&amp;C333&amp;E333&amp;G333&amp;EDATE(J333,0)</f>
        <v/>
      </c>
      <c r="Q333" s="68">
        <f>IF(A333=0,"",VLOOKUP($A333,RESUMO!$A$8:$B$107,2,FALSE))</f>
        <v/>
      </c>
    </row>
    <row r="334">
      <c r="A334" s="52" t="n">
        <v>44824</v>
      </c>
      <c r="B334" s="68" t="n">
        <v>2</v>
      </c>
      <c r="C334" s="50" t="inlineStr">
        <is>
          <t>37052904870</t>
        </is>
      </c>
      <c r="D334" s="73" t="inlineStr">
        <is>
          <t>VINICIUS SANTANA RINALDI</t>
        </is>
      </c>
      <c r="E334" s="74" t="inlineStr">
        <is>
          <t>DIARIA BOBCAT</t>
        </is>
      </c>
      <c r="G334" s="75" t="n">
        <v>2100</v>
      </c>
      <c r="I334" s="75" t="n">
        <v>2100</v>
      </c>
      <c r="J334" s="54" t="n">
        <v>44824</v>
      </c>
      <c r="K334" s="54" t="inlineStr">
        <is>
          <t>MAT</t>
        </is>
      </c>
      <c r="L334" s="68" t="inlineStr">
        <is>
          <t>C6 BANK    0001  19363893 - CPF: 37.052.904.8-70</t>
        </is>
      </c>
      <c r="N334">
        <f>IF(ISERROR(SEARCH("NF",E334,1)),"NÃO","SIM")</f>
        <v/>
      </c>
      <c r="O334">
        <f>IF($B334=5,"SIM","")</f>
        <v/>
      </c>
      <c r="P334" s="76">
        <f>A334&amp;B334&amp;C334&amp;E334&amp;G334&amp;EDATE(J334,0)</f>
        <v/>
      </c>
      <c r="Q334" s="68">
        <f>IF(A334=0,"",VLOOKUP($A334,RESUMO!$A$8:$B$107,2,FALSE))</f>
        <v/>
      </c>
    </row>
    <row r="335">
      <c r="A335" s="52" t="n">
        <v>44824</v>
      </c>
      <c r="B335" s="68" t="n">
        <v>2</v>
      </c>
      <c r="C335" s="50" t="inlineStr">
        <is>
          <t>27648990687</t>
        </is>
      </c>
      <c r="D335" s="73" t="inlineStr">
        <is>
          <t>ROGÉRIO VASCONCELOS SANTOS</t>
        </is>
      </c>
      <c r="E335" s="74" t="inlineStr">
        <is>
          <t>MHS SEGURANÇA E MEDICINA DO TRABALHO</t>
        </is>
      </c>
      <c r="G335" s="75" t="n">
        <v>100</v>
      </c>
      <c r="I335" s="75" t="n">
        <v>100</v>
      </c>
      <c r="J335" s="54" t="n">
        <v>44824</v>
      </c>
      <c r="K335" s="54" t="inlineStr">
        <is>
          <t>ADM</t>
        </is>
      </c>
      <c r="L335" s="68" t="inlineStr">
        <is>
          <t>PIX: 31995901635</t>
        </is>
      </c>
      <c r="M335" s="50" t="inlineStr">
        <is>
          <t>EVENTOS SST E-SOCIAL - 20/09</t>
        </is>
      </c>
      <c r="N335">
        <f>IF(ISERROR(SEARCH("NF",E335,1)),"NÃO","SIM")</f>
        <v/>
      </c>
      <c r="O335">
        <f>IF($B335=5,"SIM","")</f>
        <v/>
      </c>
      <c r="P335" s="76">
        <f>A335&amp;B335&amp;C335&amp;E335&amp;G335&amp;EDATE(J335,0)</f>
        <v/>
      </c>
      <c r="Q335" s="68">
        <f>IF(A335=0,"",VLOOKUP($A335,RESUMO!$A$8:$B$107,2,FALSE))</f>
        <v/>
      </c>
    </row>
    <row r="336">
      <c r="A336" s="52" t="n">
        <v>44824</v>
      </c>
      <c r="B336" s="68" t="n">
        <v>2</v>
      </c>
      <c r="C336" s="50" t="inlineStr">
        <is>
          <t>37052904870</t>
        </is>
      </c>
      <c r="D336" s="73" t="inlineStr">
        <is>
          <t>VINICIUS SANTANA RINALDI</t>
        </is>
      </c>
      <c r="E336" s="74" t="inlineStr">
        <is>
          <t>AREIA E BRITA - PED. Nº 2573 / 2574 / 2556 / 2551 / 2559 / 2562 / 2568 / 2567 - NF A EMITIR</t>
        </is>
      </c>
      <c r="G336" s="75" t="n">
        <v>7680</v>
      </c>
      <c r="I336" s="75" t="n">
        <v>7680</v>
      </c>
      <c r="J336" s="54" t="n">
        <v>44824</v>
      </c>
      <c r="K336" s="54" t="inlineStr">
        <is>
          <t>MAT</t>
        </is>
      </c>
      <c r="L336" s="68" t="inlineStr">
        <is>
          <t>C6 BANK    0001  19363893 - CPF: 37.052.904.8-70</t>
        </is>
      </c>
      <c r="N336">
        <f>IF(ISERROR(SEARCH("NF",E336,1)),"NÃO","SIM")</f>
        <v/>
      </c>
      <c r="O336">
        <f>IF($B336=5,"SIM","")</f>
        <v/>
      </c>
      <c r="P336" s="76">
        <f>A336&amp;B336&amp;C336&amp;E336&amp;G336&amp;EDATE(J336,0)</f>
        <v/>
      </c>
      <c r="Q336" s="68">
        <f>IF(A336=0,"",VLOOKUP($A336,RESUMO!$A$8:$B$107,2,FALSE))</f>
        <v/>
      </c>
    </row>
    <row r="337">
      <c r="A337" s="52" t="n">
        <v>44824</v>
      </c>
      <c r="B337" s="68" t="n">
        <v>2</v>
      </c>
      <c r="C337" s="50" t="inlineStr">
        <is>
          <t>00065389000153</t>
        </is>
      </c>
      <c r="D337" s="73" t="inlineStr">
        <is>
          <t>ÁGUA E LUZ - COLOMBINI MATERIAIS DE CONSTRUCAO</t>
        </is>
      </c>
      <c r="E337" s="74" t="inlineStr">
        <is>
          <t>LINHA DE PESCA - NF 5867</t>
        </is>
      </c>
      <c r="G337" s="75" t="n">
        <v>34.5</v>
      </c>
      <c r="I337" s="75" t="n">
        <v>34.5</v>
      </c>
      <c r="J337" s="54" t="n">
        <v>44824</v>
      </c>
      <c r="K337" s="54" t="inlineStr">
        <is>
          <t>MAT</t>
        </is>
      </c>
      <c r="L337" s="68" t="inlineStr">
        <is>
          <t>PIX: '00065389000153</t>
        </is>
      </c>
      <c r="N337">
        <f>IF(ISERROR(SEARCH("NF",E337,1)),"NÃO","SIM")</f>
        <v/>
      </c>
      <c r="O337">
        <f>IF($B337=5,"SIM","")</f>
        <v/>
      </c>
      <c r="P337" s="76">
        <f>A337&amp;B337&amp;C337&amp;E337&amp;G337&amp;EDATE(J337,0)</f>
        <v/>
      </c>
      <c r="Q337" s="68">
        <f>IF(A337=0,"",VLOOKUP($A337,RESUMO!$A$8:$B$107,2,FALSE))</f>
        <v/>
      </c>
    </row>
    <row r="338">
      <c r="A338" s="52" t="n">
        <v>44824</v>
      </c>
      <c r="B338" s="68" t="n">
        <v>3</v>
      </c>
      <c r="C338" s="50" t="inlineStr">
        <is>
          <t>14939732000156</t>
        </is>
      </c>
      <c r="D338" s="73" t="inlineStr">
        <is>
          <t>LOKS EQUIPAMENTOS LTDA</t>
        </is>
      </c>
      <c r="E338" s="74" t="inlineStr">
        <is>
          <t>LOCAÇÃO DE EQUIPAMENTOS - FL 2252</t>
        </is>
      </c>
      <c r="G338" s="75" t="n">
        <v>2296.25</v>
      </c>
      <c r="I338" s="75" t="n">
        <v>2296.25</v>
      </c>
      <c r="J338" s="54" t="n">
        <v>44826</v>
      </c>
      <c r="K338" s="54" t="inlineStr">
        <is>
          <t>LOC</t>
        </is>
      </c>
      <c r="N338">
        <f>IF(ISERROR(SEARCH("NF",E338,1)),"NÃO","SIM")</f>
        <v/>
      </c>
      <c r="O338">
        <f>IF($B338=5,"SIM","")</f>
        <v/>
      </c>
      <c r="P338" s="76">
        <f>A338&amp;B338&amp;C338&amp;E338&amp;G338&amp;EDATE(J338,0)</f>
        <v/>
      </c>
      <c r="Q338" s="68">
        <f>IF(A338=0,"",VLOOKUP($A338,RESUMO!$A$8:$B$107,2,FALSE))</f>
        <v/>
      </c>
    </row>
    <row r="339">
      <c r="A339" s="52" t="n">
        <v>44824</v>
      </c>
      <c r="B339" s="68" t="n">
        <v>3</v>
      </c>
      <c r="C339" s="50" t="inlineStr">
        <is>
          <t>32392731000116</t>
        </is>
      </c>
      <c r="D339" s="73" t="inlineStr">
        <is>
          <t xml:space="preserve">EMPÓRIO DA CONSTRUÇÃO 040 EIRELI </t>
        </is>
      </c>
      <c r="E339" s="74" t="inlineStr">
        <is>
          <t>MATERIAIS DIVERSOS - NF 480</t>
        </is>
      </c>
      <c r="G339" s="75" t="n">
        <v>608</v>
      </c>
      <c r="I339" s="75" t="n">
        <v>608</v>
      </c>
      <c r="J339" s="54" t="n">
        <v>44827</v>
      </c>
      <c r="K339" s="54" t="inlineStr">
        <is>
          <t>MAT</t>
        </is>
      </c>
      <c r="N339">
        <f>IF(ISERROR(SEARCH("NF",E339,1)),"NÃO","SIM")</f>
        <v/>
      </c>
      <c r="O339">
        <f>IF($B339=5,"SIM","")</f>
        <v/>
      </c>
      <c r="P339" s="76">
        <f>A339&amp;B339&amp;C339&amp;E339&amp;G339&amp;EDATE(J339,0)</f>
        <v/>
      </c>
      <c r="Q339" s="68">
        <f>IF(A339=0,"",VLOOKUP($A339,RESUMO!$A$8:$B$107,2,FALSE))</f>
        <v/>
      </c>
    </row>
    <row r="340">
      <c r="A340" s="52" t="n">
        <v>44824</v>
      </c>
      <c r="B340" s="68" t="n">
        <v>3</v>
      </c>
      <c r="C340" s="50" t="inlineStr">
        <is>
          <t>07409393000130</t>
        </is>
      </c>
      <c r="D340" s="73" t="inlineStr">
        <is>
          <t>LOCFER</t>
        </is>
      </c>
      <c r="E340" s="74" t="inlineStr">
        <is>
          <t>SERRA DE BANCADA - NF 17989</t>
        </is>
      </c>
      <c r="G340" s="75" t="n">
        <v>295</v>
      </c>
      <c r="I340" s="75" t="n">
        <v>295</v>
      </c>
      <c r="J340" s="54" t="n">
        <v>44827</v>
      </c>
      <c r="K340" s="54" t="inlineStr">
        <is>
          <t>LOC</t>
        </is>
      </c>
      <c r="N340">
        <f>IF(ISERROR(SEARCH("NF",E340,1)),"NÃO","SIM")</f>
        <v/>
      </c>
      <c r="O340">
        <f>IF($B340=5,"SIM","")</f>
        <v/>
      </c>
      <c r="P340" s="76">
        <f>A340&amp;B340&amp;C340&amp;E340&amp;G340&amp;EDATE(J340,0)</f>
        <v/>
      </c>
      <c r="Q340" s="68">
        <f>IF(A340=0,"",VLOOKUP($A340,RESUMO!$A$8:$B$107,2,FALSE))</f>
        <v/>
      </c>
    </row>
    <row r="341">
      <c r="A341" s="52" t="n">
        <v>44824</v>
      </c>
      <c r="B341" s="68" t="n">
        <v>3</v>
      </c>
      <c r="C341" s="50" t="inlineStr">
        <is>
          <t>07409393000130</t>
        </is>
      </c>
      <c r="D341" s="73" t="inlineStr">
        <is>
          <t>LOCFER</t>
        </is>
      </c>
      <c r="E341" s="74" t="inlineStr">
        <is>
          <t>MOTOR E MANGOTE - NF 17802</t>
        </is>
      </c>
      <c r="G341" s="75" t="n">
        <v>90</v>
      </c>
      <c r="I341" s="75" t="n">
        <v>90</v>
      </c>
      <c r="J341" s="54" t="n">
        <v>44827</v>
      </c>
      <c r="K341" s="54" t="inlineStr">
        <is>
          <t>LOC</t>
        </is>
      </c>
      <c r="N341">
        <f>IF(ISERROR(SEARCH("NF",E341,1)),"NÃO","SIM")</f>
        <v/>
      </c>
      <c r="O341">
        <f>IF($B341=5,"SIM","")</f>
        <v/>
      </c>
      <c r="P341" s="76">
        <f>A341&amp;B341&amp;C341&amp;E341&amp;G341&amp;EDATE(J341,0)</f>
        <v/>
      </c>
      <c r="Q341" s="68">
        <f>IF(A341=0,"",VLOOKUP($A341,RESUMO!$A$8:$B$107,2,FALSE))</f>
        <v/>
      </c>
    </row>
    <row r="342">
      <c r="A342" s="52" t="n">
        <v>44824</v>
      </c>
      <c r="B342" s="68" t="n">
        <v>3</v>
      </c>
      <c r="C342" s="50" t="inlineStr">
        <is>
          <t>38727707000177</t>
        </is>
      </c>
      <c r="D342" s="73" t="inlineStr">
        <is>
          <t>SEGURO PASI</t>
        </is>
      </c>
      <c r="E342" s="74" t="inlineStr">
        <is>
          <t>COMPETENCIA 09/2022</t>
        </is>
      </c>
      <c r="G342" s="75" t="n">
        <v>209.3</v>
      </c>
      <c r="I342" s="75" t="n">
        <v>209.3</v>
      </c>
      <c r="J342" s="54" t="n">
        <v>44834</v>
      </c>
      <c r="K342" s="54" t="inlineStr">
        <is>
          <t>ADM</t>
        </is>
      </c>
      <c r="N342">
        <f>IF(ISERROR(SEARCH("NF",E342,1)),"NÃO","SIM")</f>
        <v/>
      </c>
      <c r="O342">
        <f>IF($B342=5,"SIM","")</f>
        <v/>
      </c>
      <c r="P342" s="76">
        <f>A342&amp;B342&amp;C342&amp;E342&amp;G342&amp;EDATE(J342,0)</f>
        <v/>
      </c>
      <c r="Q342" s="68">
        <f>IF(A342=0,"",VLOOKUP($A342,RESUMO!$A$8:$B$107,2,FALSE))</f>
        <v/>
      </c>
    </row>
    <row r="343">
      <c r="A343" s="52" t="n">
        <v>44824</v>
      </c>
      <c r="B343" s="68" t="n">
        <v>3</v>
      </c>
      <c r="C343" s="50" t="inlineStr">
        <is>
          <t>24654133000220</t>
        </is>
      </c>
      <c r="D343" s="73" t="inlineStr">
        <is>
          <t xml:space="preserve">PLIMAX PERSONA </t>
        </is>
      </c>
      <c r="E343" s="74" t="inlineStr">
        <is>
          <t>CESTAS BASICAS - NF 171699</t>
        </is>
      </c>
      <c r="G343" s="75" t="n">
        <v>2331.7</v>
      </c>
      <c r="I343" s="75" t="n">
        <v>2331.7</v>
      </c>
      <c r="J343" s="54" t="n">
        <v>44837</v>
      </c>
      <c r="K343" s="54" t="inlineStr">
        <is>
          <t>MO</t>
        </is>
      </c>
      <c r="N343">
        <f>IF(ISERROR(SEARCH("NF",E343,1)),"NÃO","SIM")</f>
        <v/>
      </c>
      <c r="O343">
        <f>IF($B343=5,"SIM","")</f>
        <v/>
      </c>
      <c r="P343" s="76">
        <f>A343&amp;B343&amp;C343&amp;E343&amp;G343&amp;EDATE(J343,0)</f>
        <v/>
      </c>
      <c r="Q343" s="68">
        <f>IF(A343=0,"",VLOOKUP($A343,RESUMO!$A$8:$B$107,2,FALSE))</f>
        <v/>
      </c>
    </row>
    <row r="344">
      <c r="A344" s="52" t="n">
        <v>44824</v>
      </c>
      <c r="B344" s="68" t="n">
        <v>3</v>
      </c>
      <c r="C344" s="50" t="inlineStr">
        <is>
          <t>07409393000130</t>
        </is>
      </c>
      <c r="D344" s="73" t="inlineStr">
        <is>
          <t>LOCFER</t>
        </is>
      </c>
      <c r="E344" s="74" t="inlineStr">
        <is>
          <t>MOTOR E MANGOTE - NF 18143</t>
        </is>
      </c>
      <c r="G344" s="75" t="n">
        <v>210</v>
      </c>
      <c r="I344" s="75" t="n">
        <v>210</v>
      </c>
      <c r="J344" s="54" t="n">
        <v>44838</v>
      </c>
      <c r="K344" s="54" t="inlineStr">
        <is>
          <t>LOC</t>
        </is>
      </c>
      <c r="N344">
        <f>IF(ISERROR(SEARCH("NF",E344,1)),"NÃO","SIM")</f>
        <v/>
      </c>
      <c r="O344">
        <f>IF($B344=5,"SIM","")</f>
        <v/>
      </c>
      <c r="P344" s="76">
        <f>A344&amp;B344&amp;C344&amp;E344&amp;G344&amp;EDATE(J344,0)</f>
        <v/>
      </c>
      <c r="Q344" s="68">
        <f>IF(A344=0,"",VLOOKUP($A344,RESUMO!$A$8:$B$107,2,FALSE))</f>
        <v/>
      </c>
    </row>
    <row r="345">
      <c r="A345" s="52" t="n">
        <v>44824</v>
      </c>
      <c r="B345" s="68" t="n">
        <v>3</v>
      </c>
      <c r="C345" s="50" t="inlineStr">
        <is>
          <t>03562661000107</t>
        </is>
      </c>
      <c r="D345" s="73" t="inlineStr">
        <is>
          <t>SAO JOSE DISTRIBUIDORA DE CIMENTO</t>
        </is>
      </c>
      <c r="E345" s="74" t="inlineStr">
        <is>
          <t>CIMENTO - NF 113564</t>
        </is>
      </c>
      <c r="G345" s="75" t="n">
        <v>3310</v>
      </c>
      <c r="I345" s="75" t="n">
        <v>3310</v>
      </c>
      <c r="J345" s="54" t="n">
        <v>44840</v>
      </c>
      <c r="K345" s="54" t="inlineStr">
        <is>
          <t>MAT</t>
        </is>
      </c>
      <c r="N345">
        <f>IF(ISERROR(SEARCH("NF",E345,1)),"NÃO","SIM")</f>
        <v/>
      </c>
      <c r="O345">
        <f>IF($B345=5,"SIM","")</f>
        <v/>
      </c>
      <c r="P345" s="76">
        <f>A345&amp;B345&amp;C345&amp;E345&amp;G345&amp;EDATE(J345,0)</f>
        <v/>
      </c>
      <c r="Q345" s="68">
        <f>IF(A345=0,"",VLOOKUP($A345,RESUMO!$A$8:$B$107,2,FALSE))</f>
        <v/>
      </c>
    </row>
    <row r="346">
      <c r="A346" s="52" t="n">
        <v>44824</v>
      </c>
      <c r="B346" s="68" t="n">
        <v>3</v>
      </c>
      <c r="C346" s="50" t="inlineStr">
        <is>
          <t>07409393000130</t>
        </is>
      </c>
      <c r="D346" s="73" t="inlineStr">
        <is>
          <t>LOCFER</t>
        </is>
      </c>
      <c r="E346" s="74" t="inlineStr">
        <is>
          <t>MARTELO - NF 18208</t>
        </is>
      </c>
      <c r="G346" s="75" t="n">
        <v>300</v>
      </c>
      <c r="I346" s="75" t="n">
        <v>300</v>
      </c>
      <c r="J346" s="54" t="n">
        <v>44845</v>
      </c>
      <c r="K346" s="54" t="inlineStr">
        <is>
          <t>LOC</t>
        </is>
      </c>
      <c r="N346">
        <f>IF(ISERROR(SEARCH("NF",E346,1)),"NÃO","SIM")</f>
        <v/>
      </c>
      <c r="O346">
        <f>IF($B346=5,"SIM","")</f>
        <v/>
      </c>
      <c r="P346" s="76">
        <f>A346&amp;B346&amp;C346&amp;E346&amp;G346&amp;EDATE(J346,0)</f>
        <v/>
      </c>
      <c r="Q346" s="68">
        <f>IF(A346=0,"",VLOOKUP($A346,RESUMO!$A$8:$B$107,2,FALSE))</f>
        <v/>
      </c>
    </row>
    <row r="347">
      <c r="A347" s="52" t="n">
        <v>44824</v>
      </c>
      <c r="B347" s="68" t="n">
        <v>5</v>
      </c>
      <c r="C347" s="50" t="inlineStr">
        <is>
          <t>73586986653</t>
        </is>
      </c>
      <c r="D347" s="73" t="inlineStr">
        <is>
          <t>RICARDO JOSE ELOY</t>
        </is>
      </c>
      <c r="E347" s="74" t="inlineStr">
        <is>
          <t>DIARIAS DE TOPOGRAFIA</t>
        </is>
      </c>
      <c r="G347" s="75" t="n">
        <v>4800</v>
      </c>
      <c r="I347" s="75" t="n">
        <v>4800</v>
      </c>
      <c r="J347" s="54" t="n">
        <v>44810</v>
      </c>
      <c r="K347" s="54" t="inlineStr">
        <is>
          <t>SERV</t>
        </is>
      </c>
      <c r="N347">
        <f>IF(ISERROR(SEARCH("NF",E347,1)),"NÃO","SIM")</f>
        <v/>
      </c>
      <c r="O347">
        <f>IF($B347=5,"SIM","")</f>
        <v/>
      </c>
      <c r="P347" s="76">
        <f>A347&amp;B347&amp;C347&amp;E347&amp;G347&amp;EDATE(J347,0)</f>
        <v/>
      </c>
      <c r="Q347" s="68">
        <f>IF(A347=0,"",VLOOKUP($A347,RESUMO!$A$8:$B$107,2,FALSE))</f>
        <v/>
      </c>
    </row>
    <row r="348">
      <c r="A348" s="52" t="n">
        <v>44824</v>
      </c>
      <c r="B348" s="68" t="n">
        <v>5</v>
      </c>
      <c r="C348" s="50" t="inlineStr">
        <is>
          <t>12512512500</t>
        </is>
      </c>
      <c r="D348" s="73" t="inlineStr">
        <is>
          <t>RAFAEL HENRIQUE CAMILO LIMA</t>
        </is>
      </c>
      <c r="E348" s="74" t="inlineStr">
        <is>
          <t xml:space="preserve">ESQUADROS </t>
        </is>
      </c>
      <c r="G348" s="75" t="n">
        <v>110</v>
      </c>
      <c r="I348" s="75" t="n">
        <v>110</v>
      </c>
      <c r="J348" s="54" t="n">
        <v>44819</v>
      </c>
      <c r="K348" s="54" t="inlineStr">
        <is>
          <t>DIV</t>
        </is>
      </c>
      <c r="N348">
        <f>IF(ISERROR(SEARCH("NF",E348,1)),"NÃO","SIM")</f>
        <v/>
      </c>
      <c r="O348">
        <f>IF($B348=5,"SIM","")</f>
        <v/>
      </c>
      <c r="P348" s="76">
        <f>A348&amp;B348&amp;C348&amp;E348&amp;G348&amp;EDATE(J348,0)</f>
        <v/>
      </c>
      <c r="Q348" s="68">
        <f>IF(A348=0,"",VLOOKUP($A348,RESUMO!$A$8:$B$107,2,FALSE))</f>
        <v/>
      </c>
    </row>
    <row r="349">
      <c r="A349" s="52" t="n">
        <v>44839</v>
      </c>
      <c r="B349" s="68" t="n">
        <v>1</v>
      </c>
      <c r="C349" s="50" t="inlineStr">
        <is>
          <t>00505644630</t>
        </is>
      </c>
      <c r="D349" s="73" t="inlineStr">
        <is>
          <t>JOÃO LUIZ PEREIRA</t>
        </is>
      </c>
      <c r="E349" s="74" t="inlineStr">
        <is>
          <t>SALÁRIO</t>
        </is>
      </c>
      <c r="G349" s="75" t="n">
        <v>2217.39</v>
      </c>
      <c r="I349" s="75" t="n">
        <v>2217.39</v>
      </c>
      <c r="J349" s="54" t="n">
        <v>44840</v>
      </c>
      <c r="K349" s="54" t="inlineStr">
        <is>
          <t>MO</t>
        </is>
      </c>
      <c r="L349" s="68" t="inlineStr">
        <is>
          <t>PIX: 00505644630</t>
        </is>
      </c>
      <c r="N349">
        <f>IF(ISERROR(SEARCH("NF",E349,1)),"NÃO","SIM")</f>
        <v/>
      </c>
      <c r="O349">
        <f>IF($B349=5,"SIM","")</f>
        <v/>
      </c>
      <c r="P349" s="76">
        <f>A349&amp;B349&amp;C349&amp;E349&amp;G349&amp;EDATE(J349,0)</f>
        <v/>
      </c>
      <c r="Q349" s="68">
        <f>IF(A349=0,"",VLOOKUP($A349,RESUMO!$A$8:$B$107,2,FALSE))</f>
        <v/>
      </c>
    </row>
    <row r="350">
      <c r="A350" s="52" t="n">
        <v>44839</v>
      </c>
      <c r="B350" s="68" t="n">
        <v>1</v>
      </c>
      <c r="C350" s="50" t="inlineStr">
        <is>
          <t>14844723650</t>
        </is>
      </c>
      <c r="D350" s="73" t="inlineStr">
        <is>
          <t>TAISSON HENRIQUE FERREIRA DOS SANTOS</t>
        </is>
      </c>
      <c r="E350" s="74" t="inlineStr">
        <is>
          <t>SALÁRIO</t>
        </is>
      </c>
      <c r="G350" s="75" t="n">
        <v>752.58</v>
      </c>
      <c r="I350" s="75" t="n">
        <v>752.58</v>
      </c>
      <c r="J350" s="54" t="n">
        <v>44840</v>
      </c>
      <c r="K350" s="54" t="inlineStr">
        <is>
          <t>MO</t>
        </is>
      </c>
      <c r="L350" s="68" t="inlineStr">
        <is>
          <t>NUBANK    0001  291500879 - CPF: 14.844.723.6-50</t>
        </is>
      </c>
      <c r="N350">
        <f>IF(ISERROR(SEARCH("NF",E350,1)),"NÃO","SIM")</f>
        <v/>
      </c>
      <c r="O350">
        <f>IF($B350=5,"SIM","")</f>
        <v/>
      </c>
      <c r="P350" s="76">
        <f>A350&amp;B350&amp;C350&amp;E350&amp;G350&amp;EDATE(J350,0)</f>
        <v/>
      </c>
      <c r="Q350" s="68">
        <f>IF(A350=0,"",VLOOKUP($A350,RESUMO!$A$8:$B$107,2,FALSE))</f>
        <v/>
      </c>
    </row>
    <row r="351">
      <c r="A351" s="52" t="n">
        <v>44839</v>
      </c>
      <c r="B351" s="68" t="n">
        <v>1</v>
      </c>
      <c r="C351" s="50" t="inlineStr">
        <is>
          <t>19958312808</t>
        </is>
      </c>
      <c r="D351" s="73" t="inlineStr">
        <is>
          <t>ROBSON PEREIRA BRITO</t>
        </is>
      </c>
      <c r="E351" s="74" t="inlineStr">
        <is>
          <t>SALÁRIO</t>
        </is>
      </c>
      <c r="G351" s="75" t="n">
        <v>1249.56</v>
      </c>
      <c r="I351" s="75" t="n">
        <v>1249.56</v>
      </c>
      <c r="J351" s="54" t="n">
        <v>44840</v>
      </c>
      <c r="K351" s="54" t="inlineStr">
        <is>
          <t>MO</t>
        </is>
      </c>
      <c r="L351" s="68" t="inlineStr">
        <is>
          <t>CEF  013  0892  8593814075 - CPF: 19.958.312.8-08</t>
        </is>
      </c>
      <c r="N351">
        <f>IF(ISERROR(SEARCH("NF",E351,1)),"NÃO","SIM")</f>
        <v/>
      </c>
      <c r="O351">
        <f>IF($B351=5,"SIM","")</f>
        <v/>
      </c>
      <c r="P351" s="76">
        <f>A351&amp;B351&amp;C351&amp;E351&amp;G351&amp;EDATE(J351,0)</f>
        <v/>
      </c>
      <c r="Q351" s="68">
        <f>IF(A351=0,"",VLOOKUP($A351,RESUMO!$A$8:$B$107,2,FALSE))</f>
        <v/>
      </c>
    </row>
    <row r="352">
      <c r="A352" s="52" t="n">
        <v>44839</v>
      </c>
      <c r="B352" s="68" t="n">
        <v>1</v>
      </c>
      <c r="C352" s="50" t="inlineStr">
        <is>
          <t>66561442504</t>
        </is>
      </c>
      <c r="D352" s="73" t="inlineStr">
        <is>
          <t>GERALDO RODRIGUES SANTOS</t>
        </is>
      </c>
      <c r="E352" s="74" t="inlineStr">
        <is>
          <t>SALÁRIO</t>
        </is>
      </c>
      <c r="G352" s="75" t="n">
        <v>1249.56</v>
      </c>
      <c r="I352" s="75" t="n">
        <v>1249.56</v>
      </c>
      <c r="J352" s="54" t="n">
        <v>44840</v>
      </c>
      <c r="K352" s="54" t="inlineStr">
        <is>
          <t>MO</t>
        </is>
      </c>
      <c r="L352" s="68" t="inlineStr">
        <is>
          <t>CEF  013  3814  195702 - CPF: 66.561.442.5-04</t>
        </is>
      </c>
      <c r="N352">
        <f>IF(ISERROR(SEARCH("NF",E352,1)),"NÃO","SIM")</f>
        <v/>
      </c>
      <c r="O352">
        <f>IF($B352=5,"SIM","")</f>
        <v/>
      </c>
      <c r="P352" s="76">
        <f>A352&amp;B352&amp;C352&amp;E352&amp;G352&amp;EDATE(J352,0)</f>
        <v/>
      </c>
      <c r="Q352" s="68">
        <f>IF(A352=0,"",VLOOKUP($A352,RESUMO!$A$8:$B$107,2,FALSE))</f>
        <v/>
      </c>
    </row>
    <row r="353">
      <c r="A353" s="52" t="n">
        <v>44839</v>
      </c>
      <c r="B353" s="68" t="n">
        <v>1</v>
      </c>
      <c r="C353" s="50" t="inlineStr">
        <is>
          <t>11591941652</t>
        </is>
      </c>
      <c r="D353" s="73" t="inlineStr">
        <is>
          <t>ANDERSON CUSTODIO DE SOUZA</t>
        </is>
      </c>
      <c r="E353" s="74" t="inlineStr">
        <is>
          <t>SALÁRIO</t>
        </is>
      </c>
      <c r="G353" s="75" t="n">
        <v>1249.56</v>
      </c>
      <c r="I353" s="75" t="n">
        <v>1249.56</v>
      </c>
      <c r="J353" s="54" t="n">
        <v>44840</v>
      </c>
      <c r="K353" s="54" t="inlineStr">
        <is>
          <t>MO</t>
        </is>
      </c>
      <c r="L353" s="68" t="inlineStr">
        <is>
          <t>PIX: 31989816299</t>
        </is>
      </c>
      <c r="N353">
        <f>IF(ISERROR(SEARCH("NF",E353,1)),"NÃO","SIM")</f>
        <v/>
      </c>
      <c r="O353">
        <f>IF($B353=5,"SIM","")</f>
        <v/>
      </c>
      <c r="P353" s="76">
        <f>A353&amp;B353&amp;C353&amp;E353&amp;G353&amp;EDATE(J353,0)</f>
        <v/>
      </c>
      <c r="Q353" s="68">
        <f>IF(A353=0,"",VLOOKUP($A353,RESUMO!$A$8:$B$107,2,FALSE))</f>
        <v/>
      </c>
    </row>
    <row r="354">
      <c r="A354" s="52" t="n">
        <v>44839</v>
      </c>
      <c r="B354" s="68" t="n">
        <v>1</v>
      </c>
      <c r="C354" s="50" t="inlineStr">
        <is>
          <t>12212212200</t>
        </is>
      </c>
      <c r="D354" s="73" t="inlineStr">
        <is>
          <t>VALMIR BISPO DA SILVA</t>
        </is>
      </c>
      <c r="E354" s="74" t="inlineStr">
        <is>
          <t>SALÁRIO</t>
        </is>
      </c>
      <c r="G354" s="75" t="n">
        <v>1276.61</v>
      </c>
      <c r="I354" s="75" t="n">
        <v>1276.61</v>
      </c>
      <c r="J354" s="54" t="n">
        <v>44840</v>
      </c>
      <c r="K354" s="54" t="inlineStr">
        <is>
          <t>MO</t>
        </is>
      </c>
      <c r="L354" s="68" t="inlineStr">
        <is>
          <t>PIX: 38998060567</t>
        </is>
      </c>
      <c r="N354">
        <f>IF(ISERROR(SEARCH("NF",E354,1)),"NÃO","SIM")</f>
        <v/>
      </c>
      <c r="O354">
        <f>IF($B354=5,"SIM","")</f>
        <v/>
      </c>
      <c r="P354" s="76">
        <f>A354&amp;B354&amp;C354&amp;E354&amp;G354&amp;EDATE(J354,0)</f>
        <v/>
      </c>
      <c r="Q354" s="68">
        <f>IF(A354=0,"",VLOOKUP($A354,RESUMO!$A$8:$B$107,2,FALSE))</f>
        <v/>
      </c>
    </row>
    <row r="355">
      <c r="A355" s="52" t="n">
        <v>44839</v>
      </c>
      <c r="B355" s="68" t="n">
        <v>1</v>
      </c>
      <c r="C355" s="50" t="inlineStr">
        <is>
          <t>13568423642</t>
        </is>
      </c>
      <c r="D355" s="73" t="inlineStr">
        <is>
          <t xml:space="preserve">WELINGTON PEREIRA DOS SANTOS    </t>
        </is>
      </c>
      <c r="E355" s="74" t="inlineStr">
        <is>
          <t>SALÁRIO</t>
        </is>
      </c>
      <c r="G355" s="75" t="n">
        <v>1263.78</v>
      </c>
      <c r="I355" s="75" t="n">
        <v>1263.78</v>
      </c>
      <c r="J355" s="54" t="n">
        <v>44840</v>
      </c>
      <c r="K355" s="54" t="inlineStr">
        <is>
          <t>MO</t>
        </is>
      </c>
      <c r="L355" s="68" t="inlineStr">
        <is>
          <t>ITAÚ    7349  201434 - CPF: 13.568.423.6-42</t>
        </is>
      </c>
      <c r="N355">
        <f>IF(ISERROR(SEARCH("NF",E355,1)),"NÃO","SIM")</f>
        <v/>
      </c>
      <c r="O355">
        <f>IF($B355=5,"SIM","")</f>
        <v/>
      </c>
      <c r="P355" s="76">
        <f>A355&amp;B355&amp;C355&amp;E355&amp;G355&amp;EDATE(J355,0)</f>
        <v/>
      </c>
      <c r="Q355" s="68">
        <f>IF(A355=0,"",VLOOKUP($A355,RESUMO!$A$8:$B$107,2,FALSE))</f>
        <v/>
      </c>
    </row>
    <row r="356">
      <c r="A356" s="52" t="n">
        <v>44839</v>
      </c>
      <c r="B356" s="68" t="n">
        <v>1</v>
      </c>
      <c r="C356" s="50" t="inlineStr">
        <is>
          <t>07026622676</t>
        </is>
      </c>
      <c r="D356" s="73" t="inlineStr">
        <is>
          <t>DOUGLAS JUNIO AZEVEDO LARA REZENDE</t>
        </is>
      </c>
      <c r="E356" s="74" t="inlineStr">
        <is>
          <t>SALÁRIO</t>
        </is>
      </c>
      <c r="G356" s="75" t="n">
        <v>752.58</v>
      </c>
      <c r="I356" s="75" t="n">
        <v>752.58</v>
      </c>
      <c r="J356" s="54" t="n">
        <v>44840</v>
      </c>
      <c r="K356" s="54" t="inlineStr">
        <is>
          <t>MO</t>
        </is>
      </c>
      <c r="L356" s="68" t="inlineStr">
        <is>
          <t>NUBANK    0001  304649995 - CPF: 07.026.622.6-76</t>
        </is>
      </c>
      <c r="N356">
        <f>IF(ISERROR(SEARCH("NF",E356,1)),"NÃO","SIM")</f>
        <v/>
      </c>
      <c r="O356">
        <f>IF($B356=5,"SIM","")</f>
        <v/>
      </c>
      <c r="P356" s="76">
        <f>A356&amp;B356&amp;C356&amp;E356&amp;G356&amp;EDATE(J356,0)</f>
        <v/>
      </c>
      <c r="Q356" s="68">
        <f>IF(A356=0,"",VLOOKUP($A356,RESUMO!$A$8:$B$107,2,FALSE))</f>
        <v/>
      </c>
    </row>
    <row r="357">
      <c r="A357" s="52" t="n">
        <v>44839</v>
      </c>
      <c r="B357" s="68" t="n">
        <v>1</v>
      </c>
      <c r="C357" s="50" t="inlineStr">
        <is>
          <t>13351596650</t>
        </is>
      </c>
      <c r="D357" s="73" t="inlineStr">
        <is>
          <t>VALERIO BATISTA DE JESUS</t>
        </is>
      </c>
      <c r="E357" s="74" t="inlineStr">
        <is>
          <t>SALÁRIO</t>
        </is>
      </c>
      <c r="G357" s="75" t="n">
        <v>865.52</v>
      </c>
      <c r="I357" s="75" t="n">
        <v>865.52</v>
      </c>
      <c r="J357" s="54" t="n">
        <v>44840</v>
      </c>
      <c r="K357" s="54" t="inlineStr">
        <is>
          <t>MO</t>
        </is>
      </c>
      <c r="L357" s="68" t="inlineStr">
        <is>
          <t>NUBANK    0001  17746019 - CPF: 13.351.596.6-50</t>
        </is>
      </c>
      <c r="N357">
        <f>IF(ISERROR(SEARCH("NF",E357,1)),"NÃO","SIM")</f>
        <v/>
      </c>
      <c r="O357">
        <f>IF($B357=5,"SIM","")</f>
        <v/>
      </c>
      <c r="P357" s="76">
        <f>A357&amp;B357&amp;C357&amp;E357&amp;G357&amp;EDATE(J357,0)</f>
        <v/>
      </c>
      <c r="Q357" s="68">
        <f>IF(A357=0,"",VLOOKUP($A357,RESUMO!$A$8:$B$107,2,FALSE))</f>
        <v/>
      </c>
    </row>
    <row r="358">
      <c r="A358" s="52" t="n">
        <v>44839</v>
      </c>
      <c r="B358" s="68" t="n">
        <v>1</v>
      </c>
      <c r="C358" s="50" t="inlineStr">
        <is>
          <t>96830123615</t>
        </is>
      </c>
      <c r="D358" s="73" t="inlineStr">
        <is>
          <t>WANDERLEY DE SOUZA MAIA</t>
        </is>
      </c>
      <c r="E358" s="74" t="inlineStr">
        <is>
          <t>SALÁRIO</t>
        </is>
      </c>
      <c r="G358" s="75" t="n">
        <v>1249.56</v>
      </c>
      <c r="I358" s="75" t="n">
        <v>1249.56</v>
      </c>
      <c r="J358" s="54" t="n">
        <v>44840</v>
      </c>
      <c r="K358" s="54" t="inlineStr">
        <is>
          <t>MO</t>
        </is>
      </c>
      <c r="L358" s="68" t="inlineStr">
        <is>
          <t>CEF  013  1486  735602 - CPF: 96.830.123.6-15</t>
        </is>
      </c>
      <c r="N358">
        <f>IF(ISERROR(SEARCH("NF",E358,1)),"NÃO","SIM")</f>
        <v/>
      </c>
      <c r="O358">
        <f>IF($B358=5,"SIM","")</f>
        <v/>
      </c>
      <c r="P358" s="76">
        <f>A358&amp;B358&amp;C358&amp;E358&amp;G358&amp;EDATE(J358,0)</f>
        <v/>
      </c>
      <c r="Q358" s="68">
        <f>IF(A358=0,"",VLOOKUP($A358,RESUMO!$A$8:$B$107,2,FALSE))</f>
        <v/>
      </c>
    </row>
    <row r="359">
      <c r="A359" s="52" t="n">
        <v>44839</v>
      </c>
      <c r="B359" s="68" t="n">
        <v>1</v>
      </c>
      <c r="C359" s="50" t="inlineStr">
        <is>
          <t>00505644630</t>
        </is>
      </c>
      <c r="D359" s="73" t="inlineStr">
        <is>
          <t>JOÃO LUIZ PEREIRA</t>
        </is>
      </c>
      <c r="E359" s="74" t="inlineStr">
        <is>
          <t>TRANSPORTE</t>
        </is>
      </c>
      <c r="G359" s="75" t="n">
        <v>34.8</v>
      </c>
      <c r="H359" s="63" t="n">
        <v>20</v>
      </c>
      <c r="I359" s="75" t="n">
        <v>696</v>
      </c>
      <c r="J359" s="54" t="n">
        <v>44840</v>
      </c>
      <c r="K359" s="54" t="inlineStr">
        <is>
          <t>MO</t>
        </is>
      </c>
      <c r="L359" s="68" t="inlineStr">
        <is>
          <t>PIX: 00505644630</t>
        </is>
      </c>
      <c r="N359">
        <f>IF(ISERROR(SEARCH("NF",E359,1)),"NÃO","SIM")</f>
        <v/>
      </c>
      <c r="O359">
        <f>IF($B359=5,"SIM","")</f>
        <v/>
      </c>
      <c r="P359" s="76">
        <f>A359&amp;B359&amp;C359&amp;E359&amp;G359&amp;EDATE(J359,0)</f>
        <v/>
      </c>
      <c r="Q359" s="68">
        <f>IF(A359=0,"",VLOOKUP($A359,RESUMO!$A$8:$B$107,2,FALSE))</f>
        <v/>
      </c>
    </row>
    <row r="360">
      <c r="A360" s="52" t="n">
        <v>44839</v>
      </c>
      <c r="B360" s="68" t="n">
        <v>1</v>
      </c>
      <c r="C360" s="50" t="inlineStr">
        <is>
          <t>14844723650</t>
        </is>
      </c>
      <c r="D360" s="73" t="inlineStr">
        <is>
          <t>TAISSON HENRIQUE FERREIRA DOS SANTOS</t>
        </is>
      </c>
      <c r="E360" s="74" t="inlineStr">
        <is>
          <t>TRANSPORTE</t>
        </is>
      </c>
      <c r="G360" s="75" t="n">
        <v>34.8</v>
      </c>
      <c r="H360" s="63" t="n">
        <v>20</v>
      </c>
      <c r="I360" s="75" t="n">
        <v>696</v>
      </c>
      <c r="J360" s="54" t="n">
        <v>44840</v>
      </c>
      <c r="K360" s="54" t="inlineStr">
        <is>
          <t>MO</t>
        </is>
      </c>
      <c r="L360" s="68" t="inlineStr">
        <is>
          <t>NUBANK    0001  291500879 - CPF: 14.844.723.6-50</t>
        </is>
      </c>
      <c r="N360">
        <f>IF(ISERROR(SEARCH("NF",E360,1)),"NÃO","SIM")</f>
        <v/>
      </c>
      <c r="O360">
        <f>IF($B360=5,"SIM","")</f>
        <v/>
      </c>
      <c r="P360" s="76">
        <f>A360&amp;B360&amp;C360&amp;E360&amp;G360&amp;EDATE(J360,0)</f>
        <v/>
      </c>
      <c r="Q360" s="68">
        <f>IF(A360=0,"",VLOOKUP($A360,RESUMO!$A$8:$B$107,2,FALSE))</f>
        <v/>
      </c>
    </row>
    <row r="361">
      <c r="A361" s="52" t="n">
        <v>44839</v>
      </c>
      <c r="B361" s="68" t="n">
        <v>1</v>
      </c>
      <c r="C361" s="50" t="inlineStr">
        <is>
          <t>19958312808</t>
        </is>
      </c>
      <c r="D361" s="73" t="inlineStr">
        <is>
          <t>ROBSON PEREIRA BRITO</t>
        </is>
      </c>
      <c r="E361" s="74" t="inlineStr">
        <is>
          <t>TRANSPORTE</t>
        </is>
      </c>
      <c r="G361" s="75" t="n">
        <v>34.8</v>
      </c>
      <c r="H361" s="63" t="n">
        <v>20</v>
      </c>
      <c r="I361" s="75" t="n">
        <v>696</v>
      </c>
      <c r="J361" s="54" t="n">
        <v>44840</v>
      </c>
      <c r="K361" s="54" t="inlineStr">
        <is>
          <t>MO</t>
        </is>
      </c>
      <c r="L361" s="68" t="inlineStr">
        <is>
          <t>CEF  013  0892  8593814075 - CPF: 19.958.312.8-08</t>
        </is>
      </c>
      <c r="N361">
        <f>IF(ISERROR(SEARCH("NF",E361,1)),"NÃO","SIM")</f>
        <v/>
      </c>
      <c r="O361">
        <f>IF($B361=5,"SIM","")</f>
        <v/>
      </c>
      <c r="P361" s="76">
        <f>A361&amp;B361&amp;C361&amp;E361&amp;G361&amp;EDATE(J361,0)</f>
        <v/>
      </c>
      <c r="Q361" s="68">
        <f>IF(A361=0,"",VLOOKUP($A361,RESUMO!$A$8:$B$107,2,FALSE))</f>
        <v/>
      </c>
    </row>
    <row r="362">
      <c r="A362" s="52" t="n">
        <v>44839</v>
      </c>
      <c r="B362" s="68" t="n">
        <v>1</v>
      </c>
      <c r="C362" s="50" t="inlineStr">
        <is>
          <t>66561442504</t>
        </is>
      </c>
      <c r="D362" s="73" t="inlineStr">
        <is>
          <t>GERALDO RODRIGUES SANTOS</t>
        </is>
      </c>
      <c r="E362" s="74" t="inlineStr">
        <is>
          <t>TRANSPORTE</t>
        </is>
      </c>
      <c r="G362" s="75" t="n">
        <v>34.8</v>
      </c>
      <c r="H362" s="63" t="n">
        <v>20</v>
      </c>
      <c r="I362" s="75" t="n">
        <v>696</v>
      </c>
      <c r="J362" s="54" t="n">
        <v>44840</v>
      </c>
      <c r="K362" s="54" t="inlineStr">
        <is>
          <t>MO</t>
        </is>
      </c>
      <c r="L362" s="68" t="inlineStr">
        <is>
          <t>CEF  013  3814  195702 - CPF: 66.561.442.5-04</t>
        </is>
      </c>
      <c r="N362">
        <f>IF(ISERROR(SEARCH("NF",E362,1)),"NÃO","SIM")</f>
        <v/>
      </c>
      <c r="O362">
        <f>IF($B362=5,"SIM","")</f>
        <v/>
      </c>
      <c r="P362" s="76">
        <f>A362&amp;B362&amp;C362&amp;E362&amp;G362&amp;EDATE(J362,0)</f>
        <v/>
      </c>
      <c r="Q362" s="68">
        <f>IF(A362=0,"",VLOOKUP($A362,RESUMO!$A$8:$B$107,2,FALSE))</f>
        <v/>
      </c>
    </row>
    <row r="363">
      <c r="A363" s="52" t="n">
        <v>44839</v>
      </c>
      <c r="B363" s="68" t="n">
        <v>1</v>
      </c>
      <c r="C363" s="50" t="inlineStr">
        <is>
          <t>11591941652</t>
        </is>
      </c>
      <c r="D363" s="73" t="inlineStr">
        <is>
          <t>ANDERSON CUSTODIO DE SOUZA</t>
        </is>
      </c>
      <c r="E363" s="74" t="inlineStr">
        <is>
          <t>TRANSPORTE</t>
        </is>
      </c>
      <c r="G363" s="75" t="n">
        <v>34.8</v>
      </c>
      <c r="H363" s="63" t="n">
        <v>11</v>
      </c>
      <c r="I363" s="75" t="n">
        <v>382.8</v>
      </c>
      <c r="J363" s="54" t="n">
        <v>44840</v>
      </c>
      <c r="K363" s="54" t="inlineStr">
        <is>
          <t>MO</t>
        </is>
      </c>
      <c r="L363" s="68" t="inlineStr">
        <is>
          <t>PIX: 31989816299</t>
        </is>
      </c>
      <c r="N363">
        <f>IF(ISERROR(SEARCH("NF",E363,1)),"NÃO","SIM")</f>
        <v/>
      </c>
      <c r="O363">
        <f>IF($B363=5,"SIM","")</f>
        <v/>
      </c>
      <c r="P363" s="76">
        <f>A363&amp;B363&amp;C363&amp;E363&amp;G363&amp;EDATE(J363,0)</f>
        <v/>
      </c>
      <c r="Q363" s="68">
        <f>IF(A363=0,"",VLOOKUP($A363,RESUMO!$A$8:$B$107,2,FALSE))</f>
        <v/>
      </c>
    </row>
    <row r="364">
      <c r="A364" s="52" t="n">
        <v>44839</v>
      </c>
      <c r="B364" s="68" t="n">
        <v>1</v>
      </c>
      <c r="C364" s="50" t="inlineStr">
        <is>
          <t>12212212200</t>
        </is>
      </c>
      <c r="D364" s="73" t="inlineStr">
        <is>
          <t>VALMIR BISPO DA SILVA</t>
        </is>
      </c>
      <c r="E364" s="74" t="inlineStr">
        <is>
          <t>TRANSPORTE</t>
        </is>
      </c>
      <c r="G364" s="75" t="n">
        <v>34.8</v>
      </c>
      <c r="H364" s="63" t="n">
        <v>20</v>
      </c>
      <c r="I364" s="75" t="n">
        <v>696</v>
      </c>
      <c r="J364" s="54" t="n">
        <v>44840</v>
      </c>
      <c r="K364" s="54" t="inlineStr">
        <is>
          <t>MO</t>
        </is>
      </c>
      <c r="L364" s="68" t="inlineStr">
        <is>
          <t>PIX: 38998060567</t>
        </is>
      </c>
      <c r="N364">
        <f>IF(ISERROR(SEARCH("NF",E364,1)),"NÃO","SIM")</f>
        <v/>
      </c>
      <c r="O364">
        <f>IF($B364=5,"SIM","")</f>
        <v/>
      </c>
      <c r="P364" s="76">
        <f>A364&amp;B364&amp;C364&amp;E364&amp;G364&amp;EDATE(J364,0)</f>
        <v/>
      </c>
      <c r="Q364" s="68">
        <f>IF(A364=0,"",VLOOKUP($A364,RESUMO!$A$8:$B$107,2,FALSE))</f>
        <v/>
      </c>
    </row>
    <row r="365">
      <c r="A365" s="52" t="n">
        <v>44839</v>
      </c>
      <c r="B365" s="68" t="n">
        <v>1</v>
      </c>
      <c r="C365" s="50" t="inlineStr">
        <is>
          <t>13568423642</t>
        </is>
      </c>
      <c r="D365" s="73" t="inlineStr">
        <is>
          <t xml:space="preserve">WELINGTON PEREIRA DOS SANTOS    </t>
        </is>
      </c>
      <c r="E365" s="74" t="inlineStr">
        <is>
          <t>TRANSPORTE</t>
        </is>
      </c>
      <c r="G365" s="75" t="n">
        <v>34.8</v>
      </c>
      <c r="H365" s="63" t="n">
        <v>20</v>
      </c>
      <c r="I365" s="75" t="n">
        <v>696</v>
      </c>
      <c r="J365" s="54" t="n">
        <v>44840</v>
      </c>
      <c r="K365" s="54" t="inlineStr">
        <is>
          <t>MO</t>
        </is>
      </c>
      <c r="L365" s="68" t="inlineStr">
        <is>
          <t>ITAÚ    7349  201434 - CPF: 13.568.423.6-42</t>
        </is>
      </c>
      <c r="N365">
        <f>IF(ISERROR(SEARCH("NF",E365,1)),"NÃO","SIM")</f>
        <v/>
      </c>
      <c r="O365">
        <f>IF($B365=5,"SIM","")</f>
        <v/>
      </c>
      <c r="P365" s="76">
        <f>A365&amp;B365&amp;C365&amp;E365&amp;G365&amp;EDATE(J365,0)</f>
        <v/>
      </c>
      <c r="Q365" s="68">
        <f>IF(A365=0,"",VLOOKUP($A365,RESUMO!$A$8:$B$107,2,FALSE))</f>
        <v/>
      </c>
    </row>
    <row r="366">
      <c r="A366" s="52" t="n">
        <v>44839</v>
      </c>
      <c r="B366" s="68" t="n">
        <v>1</v>
      </c>
      <c r="C366" s="50" t="inlineStr">
        <is>
          <t>07026622676</t>
        </is>
      </c>
      <c r="D366" s="73" t="inlineStr">
        <is>
          <t>DOUGLAS JUNIO AZEVEDO LARA REZENDE</t>
        </is>
      </c>
      <c r="E366" s="74" t="inlineStr">
        <is>
          <t>TRANSPORTE</t>
        </is>
      </c>
      <c r="G366" s="75" t="n">
        <v>34.8</v>
      </c>
      <c r="H366" s="63" t="n">
        <v>20</v>
      </c>
      <c r="I366" s="75" t="n">
        <v>696</v>
      </c>
      <c r="J366" s="54" t="n">
        <v>44840</v>
      </c>
      <c r="K366" s="54" t="inlineStr">
        <is>
          <t>MO</t>
        </is>
      </c>
      <c r="L366" s="68" t="inlineStr">
        <is>
          <t>NUBANK    0001  304649995 - CPF: 07.026.622.6-76</t>
        </is>
      </c>
      <c r="N366">
        <f>IF(ISERROR(SEARCH("NF",E366,1)),"NÃO","SIM")</f>
        <v/>
      </c>
      <c r="O366">
        <f>IF($B366=5,"SIM","")</f>
        <v/>
      </c>
      <c r="P366" s="76">
        <f>A366&amp;B366&amp;C366&amp;E366&amp;G366&amp;EDATE(J366,0)</f>
        <v/>
      </c>
      <c r="Q366" s="68">
        <f>IF(A366=0,"",VLOOKUP($A366,RESUMO!$A$8:$B$107,2,FALSE))</f>
        <v/>
      </c>
    </row>
    <row r="367">
      <c r="A367" s="52" t="n">
        <v>44839</v>
      </c>
      <c r="B367" s="68" t="n">
        <v>1</v>
      </c>
      <c r="C367" s="50" t="inlineStr">
        <is>
          <t>13351596650</t>
        </is>
      </c>
      <c r="D367" s="73" t="inlineStr">
        <is>
          <t>VALERIO BATISTA DE JESUS</t>
        </is>
      </c>
      <c r="E367" s="74" t="inlineStr">
        <is>
          <t>TRANSPORTE</t>
        </is>
      </c>
      <c r="G367" s="75" t="n">
        <v>27.5</v>
      </c>
      <c r="H367" s="63" t="n">
        <v>20</v>
      </c>
      <c r="I367" s="75" t="n">
        <v>550</v>
      </c>
      <c r="J367" s="54" t="n">
        <v>44840</v>
      </c>
      <c r="K367" s="54" t="inlineStr">
        <is>
          <t>MO</t>
        </is>
      </c>
      <c r="L367" s="68" t="inlineStr">
        <is>
          <t>NUBANK    0001  17746019 - CPF: 13.351.596.6-50</t>
        </is>
      </c>
      <c r="N367">
        <f>IF(ISERROR(SEARCH("NF",E367,1)),"NÃO","SIM")</f>
        <v/>
      </c>
      <c r="O367">
        <f>IF($B367=5,"SIM","")</f>
        <v/>
      </c>
      <c r="P367" s="76">
        <f>A367&amp;B367&amp;C367&amp;E367&amp;G367&amp;EDATE(J367,0)</f>
        <v/>
      </c>
      <c r="Q367" s="68">
        <f>IF(A367=0,"",VLOOKUP($A367,RESUMO!$A$8:$B$107,2,FALSE))</f>
        <v/>
      </c>
    </row>
    <row r="368">
      <c r="A368" s="52" t="n">
        <v>44839</v>
      </c>
      <c r="B368" s="68" t="n">
        <v>1</v>
      </c>
      <c r="C368" s="50" t="inlineStr">
        <is>
          <t>96830123615</t>
        </is>
      </c>
      <c r="D368" s="73" t="inlineStr">
        <is>
          <t>WANDERLEY DE SOUZA MAIA</t>
        </is>
      </c>
      <c r="E368" s="74" t="inlineStr">
        <is>
          <t>TRANSPORTE</t>
        </is>
      </c>
      <c r="G368" s="75" t="n">
        <v>32.9</v>
      </c>
      <c r="H368" s="63" t="n">
        <v>20</v>
      </c>
      <c r="I368" s="75" t="n">
        <v>658</v>
      </c>
      <c r="J368" s="54" t="n">
        <v>44840</v>
      </c>
      <c r="K368" s="54" t="inlineStr">
        <is>
          <t>MO</t>
        </is>
      </c>
      <c r="L368" s="68" t="inlineStr">
        <is>
          <t>CEF  013  1486  735602 - CPF: 96.830.123.6-15</t>
        </is>
      </c>
      <c r="N368">
        <f>IF(ISERROR(SEARCH("NF",E368,1)),"NÃO","SIM")</f>
        <v/>
      </c>
      <c r="O368">
        <f>IF($B368=5,"SIM","")</f>
        <v/>
      </c>
      <c r="P368" s="76">
        <f>A368&amp;B368&amp;C368&amp;E368&amp;G368&amp;EDATE(J368,0)</f>
        <v/>
      </c>
      <c r="Q368" s="68">
        <f>IF(A368=0,"",VLOOKUP($A368,RESUMO!$A$8:$B$107,2,FALSE))</f>
        <v/>
      </c>
    </row>
    <row r="369">
      <c r="A369" s="52" t="n">
        <v>44839</v>
      </c>
      <c r="B369" s="68" t="n">
        <v>1</v>
      </c>
      <c r="C369" s="50" t="inlineStr">
        <is>
          <t>00505644630</t>
        </is>
      </c>
      <c r="D369" s="73" t="inlineStr">
        <is>
          <t>JOÃO LUIZ PEREIRA</t>
        </is>
      </c>
      <c r="E369" s="74" t="inlineStr">
        <is>
          <t>CAFÉ</t>
        </is>
      </c>
      <c r="G369" s="75" t="n">
        <v>4</v>
      </c>
      <c r="H369" s="63" t="n">
        <v>20</v>
      </c>
      <c r="I369" s="75" t="n">
        <v>80</v>
      </c>
      <c r="J369" s="54" t="n">
        <v>44840</v>
      </c>
      <c r="K369" s="54" t="inlineStr">
        <is>
          <t>MO</t>
        </is>
      </c>
      <c r="L369" s="68" t="inlineStr">
        <is>
          <t>PIX: 00505644630</t>
        </is>
      </c>
      <c r="N369">
        <f>IF(ISERROR(SEARCH("NF",E369,1)),"NÃO","SIM")</f>
        <v/>
      </c>
      <c r="O369">
        <f>IF($B369=5,"SIM","")</f>
        <v/>
      </c>
      <c r="P369" s="76">
        <f>A369&amp;B369&amp;C369&amp;E369&amp;G369&amp;EDATE(J369,0)</f>
        <v/>
      </c>
      <c r="Q369" s="68">
        <f>IF(A369=0,"",VLOOKUP($A369,RESUMO!$A$8:$B$107,2,FALSE))</f>
        <v/>
      </c>
    </row>
    <row r="370">
      <c r="A370" s="52" t="n">
        <v>44839</v>
      </c>
      <c r="B370" s="68" t="n">
        <v>1</v>
      </c>
      <c r="C370" s="50" t="inlineStr">
        <is>
          <t>14844723650</t>
        </is>
      </c>
      <c r="D370" s="73" t="inlineStr">
        <is>
          <t>TAISSON HENRIQUE FERREIRA DOS SANTOS</t>
        </is>
      </c>
      <c r="E370" s="74" t="inlineStr">
        <is>
          <t>CAFÉ</t>
        </is>
      </c>
      <c r="G370" s="75" t="n">
        <v>4</v>
      </c>
      <c r="H370" s="63" t="n">
        <v>20</v>
      </c>
      <c r="I370" s="75" t="n">
        <v>80</v>
      </c>
      <c r="J370" s="54" t="n">
        <v>44840</v>
      </c>
      <c r="K370" s="54" t="inlineStr">
        <is>
          <t>MO</t>
        </is>
      </c>
      <c r="L370" s="68" t="inlineStr">
        <is>
          <t>NUBANK    0001  291500879 - CPF: 14.844.723.6-50</t>
        </is>
      </c>
      <c r="N370">
        <f>IF(ISERROR(SEARCH("NF",E370,1)),"NÃO","SIM")</f>
        <v/>
      </c>
      <c r="O370">
        <f>IF($B370=5,"SIM","")</f>
        <v/>
      </c>
      <c r="P370" s="76">
        <f>A370&amp;B370&amp;C370&amp;E370&amp;G370&amp;EDATE(J370,0)</f>
        <v/>
      </c>
      <c r="Q370" s="68">
        <f>IF(A370=0,"",VLOOKUP($A370,RESUMO!$A$8:$B$107,2,FALSE))</f>
        <v/>
      </c>
    </row>
    <row r="371">
      <c r="A371" s="52" t="n">
        <v>44839</v>
      </c>
      <c r="B371" s="68" t="n">
        <v>1</v>
      </c>
      <c r="C371" s="50" t="inlineStr">
        <is>
          <t>19958312808</t>
        </is>
      </c>
      <c r="D371" s="73" t="inlineStr">
        <is>
          <t>ROBSON PEREIRA BRITO</t>
        </is>
      </c>
      <c r="E371" s="74" t="inlineStr">
        <is>
          <t>CAFÉ</t>
        </is>
      </c>
      <c r="G371" s="75" t="n">
        <v>4</v>
      </c>
      <c r="H371" s="63" t="n">
        <v>20</v>
      </c>
      <c r="I371" s="75" t="n">
        <v>80</v>
      </c>
      <c r="J371" s="54" t="n">
        <v>44840</v>
      </c>
      <c r="K371" s="54" t="inlineStr">
        <is>
          <t>MO</t>
        </is>
      </c>
      <c r="L371" s="68" t="inlineStr">
        <is>
          <t>CEF  013  0892  8593814075 - CPF: 19.958.312.8-08</t>
        </is>
      </c>
      <c r="N371">
        <f>IF(ISERROR(SEARCH("NF",E371,1)),"NÃO","SIM")</f>
        <v/>
      </c>
      <c r="O371">
        <f>IF($B371=5,"SIM","")</f>
        <v/>
      </c>
      <c r="P371" s="76">
        <f>A371&amp;B371&amp;C371&amp;E371&amp;G371&amp;EDATE(J371,0)</f>
        <v/>
      </c>
      <c r="Q371" s="68">
        <f>IF(A371=0,"",VLOOKUP($A371,RESUMO!$A$8:$B$107,2,FALSE))</f>
        <v/>
      </c>
    </row>
    <row r="372">
      <c r="A372" s="52" t="n">
        <v>44839</v>
      </c>
      <c r="B372" s="68" t="n">
        <v>1</v>
      </c>
      <c r="C372" s="50" t="inlineStr">
        <is>
          <t>66561442504</t>
        </is>
      </c>
      <c r="D372" s="73" t="inlineStr">
        <is>
          <t>GERALDO RODRIGUES SANTOS</t>
        </is>
      </c>
      <c r="E372" s="74" t="inlineStr">
        <is>
          <t>CAFÉ</t>
        </is>
      </c>
      <c r="G372" s="75" t="n">
        <v>4</v>
      </c>
      <c r="H372" s="63" t="n">
        <v>20</v>
      </c>
      <c r="I372" s="75" t="n">
        <v>80</v>
      </c>
      <c r="J372" s="54" t="n">
        <v>44840</v>
      </c>
      <c r="K372" s="54" t="inlineStr">
        <is>
          <t>MO</t>
        </is>
      </c>
      <c r="L372" s="68" t="inlineStr">
        <is>
          <t>CEF  013  3814  195702 - CPF: 66.561.442.5-04</t>
        </is>
      </c>
      <c r="N372">
        <f>IF(ISERROR(SEARCH("NF",E372,1)),"NÃO","SIM")</f>
        <v/>
      </c>
      <c r="O372">
        <f>IF($B372=5,"SIM","")</f>
        <v/>
      </c>
      <c r="P372" s="76">
        <f>A372&amp;B372&amp;C372&amp;E372&amp;G372&amp;EDATE(J372,0)</f>
        <v/>
      </c>
      <c r="Q372" s="68">
        <f>IF(A372=0,"",VLOOKUP($A372,RESUMO!$A$8:$B$107,2,FALSE))</f>
        <v/>
      </c>
    </row>
    <row r="373">
      <c r="A373" s="52" t="n">
        <v>44839</v>
      </c>
      <c r="B373" s="68" t="n">
        <v>1</v>
      </c>
      <c r="C373" s="50" t="inlineStr">
        <is>
          <t>11591941652</t>
        </is>
      </c>
      <c r="D373" s="73" t="inlineStr">
        <is>
          <t>ANDERSON CUSTODIO DE SOUZA</t>
        </is>
      </c>
      <c r="E373" s="74" t="inlineStr">
        <is>
          <t>CAFÉ</t>
        </is>
      </c>
      <c r="G373" s="75" t="n">
        <v>4</v>
      </c>
      <c r="H373" s="63" t="n">
        <v>11</v>
      </c>
      <c r="I373" s="75" t="n">
        <v>44</v>
      </c>
      <c r="J373" s="54" t="n">
        <v>44840</v>
      </c>
      <c r="K373" s="54" t="inlineStr">
        <is>
          <t>MO</t>
        </is>
      </c>
      <c r="L373" s="68" t="inlineStr">
        <is>
          <t>PIX: 31989816299</t>
        </is>
      </c>
      <c r="N373">
        <f>IF(ISERROR(SEARCH("NF",E373,1)),"NÃO","SIM")</f>
        <v/>
      </c>
      <c r="O373">
        <f>IF($B373=5,"SIM","")</f>
        <v/>
      </c>
      <c r="P373" s="76">
        <f>A373&amp;B373&amp;C373&amp;E373&amp;G373&amp;EDATE(J373,0)</f>
        <v/>
      </c>
      <c r="Q373" s="68">
        <f>IF(A373=0,"",VLOOKUP($A373,RESUMO!$A$8:$B$107,2,FALSE))</f>
        <v/>
      </c>
    </row>
    <row r="374">
      <c r="A374" s="52" t="n">
        <v>44839</v>
      </c>
      <c r="B374" s="68" t="n">
        <v>1</v>
      </c>
      <c r="C374" s="50" t="inlineStr">
        <is>
          <t>12212212200</t>
        </is>
      </c>
      <c r="D374" s="73" t="inlineStr">
        <is>
          <t>VALMIR BISPO DA SILVA</t>
        </is>
      </c>
      <c r="E374" s="74" t="inlineStr">
        <is>
          <t>CAFÉ</t>
        </is>
      </c>
      <c r="G374" s="75" t="n">
        <v>4</v>
      </c>
      <c r="H374" s="63" t="n">
        <v>20</v>
      </c>
      <c r="I374" s="75" t="n">
        <v>80</v>
      </c>
      <c r="J374" s="54" t="n">
        <v>44840</v>
      </c>
      <c r="K374" s="54" t="inlineStr">
        <is>
          <t>MO</t>
        </is>
      </c>
      <c r="L374" s="68" t="inlineStr">
        <is>
          <t>PIX: 38998060567</t>
        </is>
      </c>
      <c r="N374">
        <f>IF(ISERROR(SEARCH("NF",E374,1)),"NÃO","SIM")</f>
        <v/>
      </c>
      <c r="O374">
        <f>IF($B374=5,"SIM","")</f>
        <v/>
      </c>
      <c r="P374" s="76">
        <f>A374&amp;B374&amp;C374&amp;E374&amp;G374&amp;EDATE(J374,0)</f>
        <v/>
      </c>
      <c r="Q374" s="68">
        <f>IF(A374=0,"",VLOOKUP($A374,RESUMO!$A$8:$B$107,2,FALSE))</f>
        <v/>
      </c>
    </row>
    <row r="375">
      <c r="A375" s="52" t="n">
        <v>44839</v>
      </c>
      <c r="B375" s="68" t="n">
        <v>1</v>
      </c>
      <c r="C375" s="50" t="inlineStr">
        <is>
          <t>13568423642</t>
        </is>
      </c>
      <c r="D375" s="73" t="inlineStr">
        <is>
          <t xml:space="preserve">WELINGTON PEREIRA DOS SANTOS    </t>
        </is>
      </c>
      <c r="E375" s="74" t="inlineStr">
        <is>
          <t>CAFÉ</t>
        </is>
      </c>
      <c r="G375" s="75" t="n">
        <v>4</v>
      </c>
      <c r="H375" s="63" t="n">
        <v>20</v>
      </c>
      <c r="I375" s="75" t="n">
        <v>80</v>
      </c>
      <c r="J375" s="54" t="n">
        <v>44840</v>
      </c>
      <c r="K375" s="54" t="inlineStr">
        <is>
          <t>MO</t>
        </is>
      </c>
      <c r="L375" s="68" t="inlineStr">
        <is>
          <t>ITAÚ    7349  201434 - CPF: 13.568.423.6-42</t>
        </is>
      </c>
      <c r="N375">
        <f>IF(ISERROR(SEARCH("NF",E375,1)),"NÃO","SIM")</f>
        <v/>
      </c>
      <c r="O375">
        <f>IF($B375=5,"SIM","")</f>
        <v/>
      </c>
      <c r="P375" s="76">
        <f>A375&amp;B375&amp;C375&amp;E375&amp;G375&amp;EDATE(J375,0)</f>
        <v/>
      </c>
      <c r="Q375" s="68">
        <f>IF(A375=0,"",VLOOKUP($A375,RESUMO!$A$8:$B$107,2,FALSE))</f>
        <v/>
      </c>
    </row>
    <row r="376">
      <c r="A376" s="52" t="n">
        <v>44839</v>
      </c>
      <c r="B376" s="68" t="n">
        <v>1</v>
      </c>
      <c r="C376" s="50" t="inlineStr">
        <is>
          <t>07026622676</t>
        </is>
      </c>
      <c r="D376" s="73" t="inlineStr">
        <is>
          <t>DOUGLAS JUNIO AZEVEDO LARA REZENDE</t>
        </is>
      </c>
      <c r="E376" s="74" t="inlineStr">
        <is>
          <t>CAFÉ</t>
        </is>
      </c>
      <c r="G376" s="75" t="n">
        <v>4</v>
      </c>
      <c r="H376" s="63" t="n">
        <v>20</v>
      </c>
      <c r="I376" s="75" t="n">
        <v>80</v>
      </c>
      <c r="J376" s="54" t="n">
        <v>44840</v>
      </c>
      <c r="K376" s="54" t="inlineStr">
        <is>
          <t>MO</t>
        </is>
      </c>
      <c r="L376" s="68" t="inlineStr">
        <is>
          <t>NUBANK    0001  304649995 - CPF: 07.026.622.6-76</t>
        </is>
      </c>
      <c r="N376">
        <f>IF(ISERROR(SEARCH("NF",E376,1)),"NÃO","SIM")</f>
        <v/>
      </c>
      <c r="O376">
        <f>IF($B376=5,"SIM","")</f>
        <v/>
      </c>
      <c r="P376" s="76">
        <f>A376&amp;B376&amp;C376&amp;E376&amp;G376&amp;EDATE(J376,0)</f>
        <v/>
      </c>
      <c r="Q376" s="68">
        <f>IF(A376=0,"",VLOOKUP($A376,RESUMO!$A$8:$B$107,2,FALSE))</f>
        <v/>
      </c>
    </row>
    <row r="377">
      <c r="A377" s="52" t="n">
        <v>44839</v>
      </c>
      <c r="B377" s="68" t="n">
        <v>1</v>
      </c>
      <c r="C377" s="50" t="inlineStr">
        <is>
          <t>13351596650</t>
        </is>
      </c>
      <c r="D377" s="73" t="inlineStr">
        <is>
          <t>VALERIO BATISTA DE JESUS</t>
        </is>
      </c>
      <c r="E377" s="74" t="inlineStr">
        <is>
          <t>CAFÉ</t>
        </is>
      </c>
      <c r="G377" s="75" t="n">
        <v>4</v>
      </c>
      <c r="H377" s="63" t="n">
        <v>20</v>
      </c>
      <c r="I377" s="75" t="n">
        <v>80</v>
      </c>
      <c r="J377" s="54" t="n">
        <v>44840</v>
      </c>
      <c r="K377" s="54" t="inlineStr">
        <is>
          <t>MO</t>
        </is>
      </c>
      <c r="L377" s="68" t="inlineStr">
        <is>
          <t>NUBANK    0001  17746019 - CPF: 13.351.596.6-50</t>
        </is>
      </c>
      <c r="N377">
        <f>IF(ISERROR(SEARCH("NF",E377,1)),"NÃO","SIM")</f>
        <v/>
      </c>
      <c r="O377">
        <f>IF($B377=5,"SIM","")</f>
        <v/>
      </c>
      <c r="P377" s="76">
        <f>A377&amp;B377&amp;C377&amp;E377&amp;G377&amp;EDATE(J377,0)</f>
        <v/>
      </c>
      <c r="Q377" s="68">
        <f>IF(A377=0,"",VLOOKUP($A377,RESUMO!$A$8:$B$107,2,FALSE))</f>
        <v/>
      </c>
    </row>
    <row r="378">
      <c r="A378" s="52" t="n">
        <v>44839</v>
      </c>
      <c r="B378" s="68" t="n">
        <v>1</v>
      </c>
      <c r="C378" s="50" t="inlineStr">
        <is>
          <t>96830123615</t>
        </is>
      </c>
      <c r="D378" s="73" t="inlineStr">
        <is>
          <t>WANDERLEY DE SOUZA MAIA</t>
        </is>
      </c>
      <c r="E378" s="74" t="inlineStr">
        <is>
          <t>CAFÉ</t>
        </is>
      </c>
      <c r="G378" s="75" t="n">
        <v>4</v>
      </c>
      <c r="H378" s="63" t="n">
        <v>20</v>
      </c>
      <c r="I378" s="75" t="n">
        <v>80</v>
      </c>
      <c r="J378" s="54" t="n">
        <v>44840</v>
      </c>
      <c r="K378" s="54" t="inlineStr">
        <is>
          <t>MO</t>
        </is>
      </c>
      <c r="L378" s="68" t="inlineStr">
        <is>
          <t>CEF  013  1486  735602 - CPF: 96.830.123.6-15</t>
        </is>
      </c>
      <c r="N378">
        <f>IF(ISERROR(SEARCH("NF",E378,1)),"NÃO","SIM")</f>
        <v/>
      </c>
      <c r="O378">
        <f>IF($B378=5,"SIM","")</f>
        <v/>
      </c>
      <c r="P378" s="76">
        <f>A378&amp;B378&amp;C378&amp;E378&amp;G378&amp;EDATE(J378,0)</f>
        <v/>
      </c>
      <c r="Q378" s="68">
        <f>IF(A378=0,"",VLOOKUP($A378,RESUMO!$A$8:$B$107,2,FALSE))</f>
        <v/>
      </c>
    </row>
    <row r="379">
      <c r="A379" s="52" t="n">
        <v>44839</v>
      </c>
      <c r="B379" s="68" t="n">
        <v>2</v>
      </c>
      <c r="C379" s="50" t="inlineStr">
        <is>
          <t>11888335000104</t>
        </is>
      </c>
      <c r="D379" s="73" t="inlineStr">
        <is>
          <t>FUNDASOL FUNDACOES LTDA</t>
        </is>
      </c>
      <c r="E379" s="74" t="inlineStr">
        <is>
          <t>ESCAVAÇÃO TUBULOES</t>
        </is>
      </c>
      <c r="G379" s="75" t="n">
        <v>3036</v>
      </c>
      <c r="I379" s="75" t="n">
        <v>3036</v>
      </c>
      <c r="J379" s="54" t="n">
        <v>44840</v>
      </c>
      <c r="K379" s="54" t="inlineStr">
        <is>
          <t>MAT</t>
        </is>
      </c>
      <c r="L379" s="68" t="inlineStr">
        <is>
          <t>CEF    1486  52133 - CPF: 11.888.335.000.1-04</t>
        </is>
      </c>
      <c r="N379">
        <f>IF(ISERROR(SEARCH("NF",E379,1)),"NÃO","SIM")</f>
        <v/>
      </c>
      <c r="O379">
        <f>IF($B379=5,"SIM","")</f>
        <v/>
      </c>
      <c r="P379" s="76">
        <f>A379&amp;B379&amp;C379&amp;E379&amp;G379&amp;EDATE(J379,0)</f>
        <v/>
      </c>
      <c r="Q379" s="68">
        <f>IF(A379=0,"",VLOOKUP($A379,RESUMO!$A$8:$B$107,2,FALSE))</f>
        <v/>
      </c>
    </row>
    <row r="380">
      <c r="A380" s="52" t="n">
        <v>44839</v>
      </c>
      <c r="B380" s="68" t="n">
        <v>2</v>
      </c>
      <c r="C380" s="50" t="inlineStr">
        <is>
          <t>99801604115</t>
        </is>
      </c>
      <c r="D380" s="73" t="inlineStr">
        <is>
          <t>FLÁVIO SOARES FARIAS</t>
        </is>
      </c>
      <c r="E380" s="74" t="inlineStr">
        <is>
          <t>ESCAVAÇÃO TUBULOES</t>
        </is>
      </c>
      <c r="G380" s="75" t="n">
        <v>4030</v>
      </c>
      <c r="I380" s="75" t="n">
        <v>4030</v>
      </c>
      <c r="J380" s="54" t="n">
        <v>44840</v>
      </c>
      <c r="K380" s="54" t="inlineStr">
        <is>
          <t>SERV</t>
        </is>
      </c>
      <c r="L380" s="68" t="inlineStr">
        <is>
          <t>PIX: 99801604115</t>
        </is>
      </c>
      <c r="N380">
        <f>IF(ISERROR(SEARCH("NF",E380,1)),"NÃO","SIM")</f>
        <v/>
      </c>
      <c r="O380">
        <f>IF($B380=5,"SIM","")</f>
        <v/>
      </c>
      <c r="P380" s="76">
        <f>A380&amp;B380&amp;C380&amp;E380&amp;G380&amp;EDATE(J380,0)</f>
        <v/>
      </c>
      <c r="Q380" s="68">
        <f>IF(A380=0,"",VLOOKUP($A380,RESUMO!$A$8:$B$107,2,FALSE))</f>
        <v/>
      </c>
    </row>
    <row r="381">
      <c r="A381" s="52" t="n">
        <v>44839</v>
      </c>
      <c r="B381" s="68" t="n">
        <v>2</v>
      </c>
      <c r="C381" s="50" t="inlineStr">
        <is>
          <t>05761924650</t>
        </is>
      </c>
      <c r="D381" s="73" t="inlineStr">
        <is>
          <t>RENATO OLIVEIRA SANTOS</t>
        </is>
      </c>
      <c r="E381" s="74" t="inlineStr">
        <is>
          <t>FOLHA DP- 09/2022</t>
        </is>
      </c>
      <c r="G381" s="75" t="n">
        <v>727.2</v>
      </c>
      <c r="I381" s="75" t="n">
        <v>727.2</v>
      </c>
      <c r="J381" s="54" t="n">
        <v>44840</v>
      </c>
      <c r="K381" s="54" t="inlineStr">
        <is>
          <t>MO</t>
        </is>
      </c>
      <c r="L381" s="68" t="inlineStr">
        <is>
          <t>PIX: 05761924650</t>
        </is>
      </c>
      <c r="N381">
        <f>IF(ISERROR(SEARCH("NF",E381,1)),"NÃO","SIM")</f>
        <v/>
      </c>
      <c r="O381">
        <f>IF($B381=5,"SIM","")</f>
        <v/>
      </c>
      <c r="P381" s="76">
        <f>A381&amp;B381&amp;C381&amp;E381&amp;G381&amp;EDATE(J381,0)</f>
        <v/>
      </c>
      <c r="Q381" s="68">
        <f>IF(A381=0,"",VLOOKUP($A381,RESUMO!$A$8:$B$107,2,FALSE))</f>
        <v/>
      </c>
    </row>
    <row r="382">
      <c r="A382" s="52" t="n">
        <v>44839</v>
      </c>
      <c r="B382" s="68" t="n">
        <v>2</v>
      </c>
      <c r="C382" s="50" t="inlineStr">
        <is>
          <t>27648990687</t>
        </is>
      </c>
      <c r="D382" s="73" t="inlineStr">
        <is>
          <t>ROGÉRIO VASCONCELOS SANTOS</t>
        </is>
      </c>
      <c r="E382" s="74" t="inlineStr">
        <is>
          <t>MOTOBOY OBRA - 09/2022</t>
        </is>
      </c>
      <c r="G382" s="75" t="n">
        <v>96</v>
      </c>
      <c r="I382" s="75" t="n">
        <v>96</v>
      </c>
      <c r="J382" s="54" t="n">
        <v>44840</v>
      </c>
      <c r="K382" s="54" t="inlineStr">
        <is>
          <t>ADM</t>
        </is>
      </c>
      <c r="L382" s="68" t="inlineStr">
        <is>
          <t>PIX: 31995901635</t>
        </is>
      </c>
      <c r="N382">
        <f>IF(ISERROR(SEARCH("NF",E382,1)),"NÃO","SIM")</f>
        <v/>
      </c>
      <c r="O382">
        <f>IF($B382=5,"SIM","")</f>
        <v/>
      </c>
      <c r="P382" s="76">
        <f>A382&amp;B382&amp;C382&amp;E382&amp;G382&amp;EDATE(J382,0)</f>
        <v/>
      </c>
      <c r="Q382" s="68">
        <f>IF(A382=0,"",VLOOKUP($A382,RESUMO!$A$8:$B$107,2,FALSE))</f>
        <v/>
      </c>
    </row>
    <row r="383">
      <c r="A383" s="52" t="n">
        <v>44839</v>
      </c>
      <c r="B383" s="68" t="n">
        <v>2</v>
      </c>
      <c r="C383" s="50" t="inlineStr">
        <is>
          <t>27648990687</t>
        </is>
      </c>
      <c r="D383" s="73" t="inlineStr">
        <is>
          <t>ROGÉRIO VASCONCELOS SANTOS</t>
        </is>
      </c>
      <c r="E383" s="74" t="inlineStr">
        <is>
          <t>MHS SEGURANÇA E MEDICINA DO TRABALHO</t>
        </is>
      </c>
      <c r="G383" s="75" t="n">
        <v>195</v>
      </c>
      <c r="I383" s="75" t="n">
        <v>195</v>
      </c>
      <c r="J383" s="54" t="n">
        <v>44840</v>
      </c>
      <c r="K383" s="54" t="inlineStr">
        <is>
          <t>ADM</t>
        </is>
      </c>
      <c r="L383" s="68" t="inlineStr">
        <is>
          <t>PIX: 31995901635</t>
        </is>
      </c>
      <c r="M383" s="50" t="inlineStr">
        <is>
          <t>MENSALIDADE 10/2022</t>
        </is>
      </c>
      <c r="N383">
        <f>IF(ISERROR(SEARCH("NF",E383,1)),"NÃO","SIM")</f>
        <v/>
      </c>
      <c r="O383">
        <f>IF($B383=5,"SIM","")</f>
        <v/>
      </c>
      <c r="P383" s="76">
        <f>A383&amp;B383&amp;C383&amp;E383&amp;G383&amp;EDATE(J383,0)</f>
        <v/>
      </c>
      <c r="Q383" s="68">
        <f>IF(A383=0,"",VLOOKUP($A383,RESUMO!$A$8:$B$107,2,FALSE))</f>
        <v/>
      </c>
    </row>
    <row r="384">
      <c r="A384" s="52" t="n">
        <v>44839</v>
      </c>
      <c r="B384" s="68" t="n">
        <v>3</v>
      </c>
      <c r="C384" s="50" t="inlineStr">
        <is>
          <t>24200699000100</t>
        </is>
      </c>
      <c r="D384" s="73" t="inlineStr">
        <is>
          <t xml:space="preserve">ELITE EPIS </t>
        </is>
      </c>
      <c r="E384" s="74" t="inlineStr">
        <is>
          <t>MATERIAIS DE UNIFORMES - NF 63333</t>
        </is>
      </c>
      <c r="G384" s="75" t="n">
        <v>698.45</v>
      </c>
      <c r="I384" s="75" t="n">
        <v>698.45</v>
      </c>
      <c r="J384" s="54" t="n">
        <v>44841</v>
      </c>
      <c r="K384" s="54" t="inlineStr">
        <is>
          <t>MO</t>
        </is>
      </c>
      <c r="N384">
        <f>IF(ISERROR(SEARCH("NF",E384,1)),"NÃO","SIM")</f>
        <v/>
      </c>
      <c r="O384">
        <f>IF($B384=5,"SIM","")</f>
        <v/>
      </c>
      <c r="P384" s="76">
        <f>A384&amp;B384&amp;C384&amp;E384&amp;G384&amp;EDATE(J384,0)</f>
        <v/>
      </c>
      <c r="Q384" s="68">
        <f>IF(A384=0,"",VLOOKUP($A384,RESUMO!$A$8:$B$107,2,FALSE))</f>
        <v/>
      </c>
    </row>
    <row r="385">
      <c r="A385" s="52" t="n">
        <v>44839</v>
      </c>
      <c r="B385" s="68" t="n">
        <v>3</v>
      </c>
      <c r="C385" s="50" t="inlineStr">
        <is>
          <t>00360305000104</t>
        </is>
      </c>
      <c r="D385" s="73" t="inlineStr">
        <is>
          <t>FGTS</t>
        </is>
      </c>
      <c r="E385" s="74" t="inlineStr">
        <is>
          <t>FGTS - FOLHA DP- 09/2022</t>
        </is>
      </c>
      <c r="G385" s="75" t="n">
        <v>1971.2</v>
      </c>
      <c r="I385" s="75" t="n">
        <v>1971.2</v>
      </c>
      <c r="J385" s="54" t="n">
        <v>44841</v>
      </c>
      <c r="K385" s="54" t="inlineStr">
        <is>
          <t>MO</t>
        </is>
      </c>
      <c r="N385">
        <f>IF(ISERROR(SEARCH("NF",E385,1)),"NÃO","SIM")</f>
        <v/>
      </c>
      <c r="O385">
        <f>IF($B385=5,"SIM","")</f>
        <v/>
      </c>
      <c r="P385" s="76">
        <f>A385&amp;B385&amp;C385&amp;E385&amp;G385&amp;EDATE(J385,0)</f>
        <v/>
      </c>
      <c r="Q385" s="68">
        <f>IF(A385=0,"",VLOOKUP($A385,RESUMO!$A$8:$B$107,2,FALSE))</f>
        <v/>
      </c>
    </row>
    <row r="386">
      <c r="A386" s="52" t="n">
        <v>44839</v>
      </c>
      <c r="B386" s="68" t="n">
        <v>3</v>
      </c>
      <c r="C386" s="50" t="inlineStr">
        <is>
          <t>14939732000156</t>
        </is>
      </c>
      <c r="D386" s="73" t="inlineStr">
        <is>
          <t>LOKS EQUIPAMENTOS LTDA</t>
        </is>
      </c>
      <c r="E386" s="74" t="inlineStr">
        <is>
          <t>LOCAÇÃO DE EQUIPAMENTOS - FL 2277</t>
        </is>
      </c>
      <c r="G386" s="75" t="n">
        <v>300</v>
      </c>
      <c r="I386" s="75" t="n">
        <v>300</v>
      </c>
      <c r="J386" s="54" t="n">
        <v>44844</v>
      </c>
      <c r="K386" s="54" t="inlineStr">
        <is>
          <t>LOC</t>
        </is>
      </c>
      <c r="N386">
        <f>IF(ISERROR(SEARCH("NF",E386,1)),"NÃO","SIM")</f>
        <v/>
      </c>
      <c r="O386">
        <f>IF($B386=5,"SIM","")</f>
        <v/>
      </c>
      <c r="P386" s="76">
        <f>A386&amp;B386&amp;C386&amp;E386&amp;G386&amp;EDATE(J386,0)</f>
        <v/>
      </c>
      <c r="Q386" s="68">
        <f>IF(A386=0,"",VLOOKUP($A386,RESUMO!$A$8:$B$107,2,FALSE))</f>
        <v/>
      </c>
    </row>
    <row r="387">
      <c r="A387" s="52" t="n">
        <v>44839</v>
      </c>
      <c r="B387" s="68" t="n">
        <v>3</v>
      </c>
      <c r="C387" s="50" t="inlineStr">
        <is>
          <t>17281106000103</t>
        </is>
      </c>
      <c r="D387" s="73" t="inlineStr">
        <is>
          <t>COPASA MG</t>
        </is>
      </c>
      <c r="E387" s="74" t="inlineStr">
        <is>
          <t>COMPETENCIA 09/2022</t>
        </is>
      </c>
      <c r="G387" s="75" t="n">
        <v>203.3</v>
      </c>
      <c r="I387" s="75" t="n">
        <v>203.3</v>
      </c>
      <c r="J387" s="54" t="n">
        <v>44850</v>
      </c>
      <c r="K387" s="54" t="inlineStr">
        <is>
          <t>TP</t>
        </is>
      </c>
      <c r="N387">
        <f>IF(ISERROR(SEARCH("NF",E387,1)),"NÃO","SIM")</f>
        <v/>
      </c>
      <c r="O387">
        <f>IF($B387=5,"SIM","")</f>
        <v/>
      </c>
      <c r="P387" s="76">
        <f>A387&amp;B387&amp;C387&amp;E387&amp;G387&amp;EDATE(J387,0)</f>
        <v/>
      </c>
      <c r="Q387" s="68">
        <f>IF(A387=0,"",VLOOKUP($A387,RESUMO!$A$8:$B$107,2,FALSE))</f>
        <v/>
      </c>
    </row>
    <row r="388">
      <c r="A388" s="52" t="n">
        <v>44839</v>
      </c>
      <c r="B388" s="68" t="n">
        <v>3</v>
      </c>
      <c r="C388" s="50" t="inlineStr">
        <is>
          <t>07409393000130</t>
        </is>
      </c>
      <c r="D388" s="73" t="inlineStr">
        <is>
          <t>LOCFER</t>
        </is>
      </c>
      <c r="E388" s="74" t="inlineStr">
        <is>
          <t>MARTELO BOSCH - NF 18284</t>
        </is>
      </c>
      <c r="G388" s="75" t="n">
        <v>300</v>
      </c>
      <c r="I388" s="75" t="n">
        <v>300</v>
      </c>
      <c r="J388" s="54" t="n">
        <v>44852</v>
      </c>
      <c r="K388" s="54" t="inlineStr">
        <is>
          <t>LOC</t>
        </is>
      </c>
      <c r="N388">
        <f>IF(ISERROR(SEARCH("NF",E388,1)),"NÃO","SIM")</f>
        <v/>
      </c>
      <c r="O388">
        <f>IF($B388=5,"SIM","")</f>
        <v/>
      </c>
      <c r="P388" s="76">
        <f>A388&amp;B388&amp;C388&amp;E388&amp;G388&amp;EDATE(J388,0)</f>
        <v/>
      </c>
      <c r="Q388" s="68">
        <f>IF(A388=0,"",VLOOKUP($A388,RESUMO!$A$8:$B$107,2,FALSE))</f>
        <v/>
      </c>
    </row>
    <row r="389">
      <c r="A389" s="52" t="n">
        <v>44839</v>
      </c>
      <c r="B389" s="68" t="n">
        <v>3</v>
      </c>
      <c r="C389" s="50" t="inlineStr">
        <is>
          <t>00394460000141</t>
        </is>
      </c>
      <c r="D389" s="73" t="inlineStr">
        <is>
          <t>INSS/IRRF</t>
        </is>
      </c>
      <c r="E389" s="74" t="inlineStr">
        <is>
          <t>IRRF - FOLHA DP- 09/2022</t>
        </is>
      </c>
      <c r="G389" s="75" t="n">
        <v>597.47</v>
      </c>
      <c r="I389" s="75" t="n">
        <v>597.47</v>
      </c>
      <c r="J389" s="54" t="n">
        <v>44854</v>
      </c>
      <c r="K389" s="54" t="inlineStr">
        <is>
          <t>MO</t>
        </is>
      </c>
      <c r="N389">
        <f>IF(ISERROR(SEARCH("NF",E389,1)),"NÃO","SIM")</f>
        <v/>
      </c>
      <c r="O389">
        <f>IF($B389=5,"SIM","")</f>
        <v/>
      </c>
      <c r="P389" s="76">
        <f>A389&amp;B389&amp;C389&amp;E389&amp;G389&amp;EDATE(J389,0)</f>
        <v/>
      </c>
      <c r="Q389" s="68">
        <f>IF(A389=0,"",VLOOKUP($A389,RESUMO!$A$8:$B$107,2,FALSE))</f>
        <v/>
      </c>
    </row>
    <row r="390">
      <c r="A390" s="52" t="n">
        <v>44839</v>
      </c>
      <c r="B390" s="68" t="n">
        <v>3</v>
      </c>
      <c r="C390" s="50" t="inlineStr">
        <is>
          <t>00394460000141</t>
        </is>
      </c>
      <c r="D390" s="73" t="inlineStr">
        <is>
          <t>INSS/IRRF</t>
        </is>
      </c>
      <c r="E390" s="74" t="inlineStr">
        <is>
          <t>INSS - FOLHA DP- 09/2022</t>
        </is>
      </c>
      <c r="G390" s="75" t="n">
        <v>9156.15</v>
      </c>
      <c r="I390" s="75" t="n">
        <v>9156.15</v>
      </c>
      <c r="J390" s="54" t="n">
        <v>44854</v>
      </c>
      <c r="K390" s="54" t="inlineStr">
        <is>
          <t>MO</t>
        </is>
      </c>
      <c r="N390">
        <f>IF(ISERROR(SEARCH("NF",E390,1)),"NÃO","SIM")</f>
        <v/>
      </c>
      <c r="O390">
        <f>IF($B390=5,"SIM","")</f>
        <v/>
      </c>
      <c r="P390" s="76">
        <f>A390&amp;B390&amp;C390&amp;E390&amp;G390&amp;EDATE(J390,0)</f>
        <v/>
      </c>
      <c r="Q390" s="68">
        <f>IF(A390=0,"",VLOOKUP($A390,RESUMO!$A$8:$B$107,2,FALSE))</f>
        <v/>
      </c>
    </row>
    <row r="391">
      <c r="A391" s="52" t="n">
        <v>44839</v>
      </c>
      <c r="B391" s="68" t="n">
        <v>3</v>
      </c>
      <c r="C391" s="50" t="inlineStr">
        <is>
          <t>07409393000130</t>
        </is>
      </c>
      <c r="D391" s="73" t="inlineStr">
        <is>
          <t>LOCFER</t>
        </is>
      </c>
      <c r="E391" s="74" t="inlineStr">
        <is>
          <t>SERRA DE BANCADA - NF 18353</t>
        </is>
      </c>
      <c r="G391" s="75" t="n">
        <v>295</v>
      </c>
      <c r="I391" s="75" t="n">
        <v>295</v>
      </c>
      <c r="J391" s="54" t="n">
        <v>44858</v>
      </c>
      <c r="K391" s="54" t="inlineStr">
        <is>
          <t>LOC</t>
        </is>
      </c>
      <c r="N391">
        <f>IF(ISERROR(SEARCH("NF",E391,1)),"NÃO","SIM")</f>
        <v/>
      </c>
      <c r="O391">
        <f>IF($B391=5,"SIM","")</f>
        <v/>
      </c>
      <c r="P391" s="76">
        <f>A391&amp;B391&amp;C391&amp;E391&amp;G391&amp;EDATE(J391,0)</f>
        <v/>
      </c>
      <c r="Q391" s="68">
        <f>IF(A391=0,"",VLOOKUP($A391,RESUMO!$A$8:$B$107,2,FALSE))</f>
        <v/>
      </c>
    </row>
    <row r="392">
      <c r="A392" s="52" t="n">
        <v>44839</v>
      </c>
      <c r="B392" s="68" t="n">
        <v>5</v>
      </c>
      <c r="C392" s="50" t="inlineStr">
        <is>
          <t>17155730000164</t>
        </is>
      </c>
      <c r="D392" s="73" t="inlineStr">
        <is>
          <t>CEMIG</t>
        </is>
      </c>
      <c r="E392" s="74" t="inlineStr">
        <is>
          <t>COMPETENCIA 09/2022</t>
        </is>
      </c>
      <c r="G392" s="75" t="n">
        <v>156.61</v>
      </c>
      <c r="I392" s="75" t="n">
        <v>156.61</v>
      </c>
      <c r="J392" s="54" t="n">
        <v>44831</v>
      </c>
      <c r="K392" s="54" t="inlineStr">
        <is>
          <t>TP</t>
        </is>
      </c>
      <c r="N392">
        <f>IF(ISERROR(SEARCH("NF",E392,1)),"NÃO","SIM")</f>
        <v/>
      </c>
      <c r="O392">
        <f>IF($B392=5,"SIM","")</f>
        <v/>
      </c>
      <c r="P392" s="76">
        <f>A392&amp;B392&amp;C392&amp;E392&amp;G392&amp;EDATE(J392,0)</f>
        <v/>
      </c>
      <c r="Q392" s="68">
        <f>IF(A392=0,"",VLOOKUP($A392,RESUMO!$A$8:$B$107,2,FALSE))</f>
        <v/>
      </c>
    </row>
    <row r="393">
      <c r="A393" s="52" t="n">
        <v>44854</v>
      </c>
      <c r="B393" s="68" t="n">
        <v>1</v>
      </c>
      <c r="C393" s="50" t="inlineStr">
        <is>
          <t>00505644630</t>
        </is>
      </c>
      <c r="D393" s="73" t="inlineStr">
        <is>
          <t>JOÃO LUIZ PEREIRA</t>
        </is>
      </c>
      <c r="E393" s="74" t="inlineStr">
        <is>
          <t>SALÁRIO</t>
        </is>
      </c>
      <c r="G393" s="75" t="n">
        <v>2200</v>
      </c>
      <c r="I393" s="75" t="n">
        <v>2200</v>
      </c>
      <c r="J393" s="54" t="n">
        <v>44854</v>
      </c>
      <c r="K393" s="54" t="inlineStr">
        <is>
          <t>MO</t>
        </is>
      </c>
      <c r="L393" s="68" t="inlineStr">
        <is>
          <t>PIX: 00505644630</t>
        </is>
      </c>
      <c r="N393">
        <f>IF(ISERROR(SEARCH("NF",E393,1)),"NÃO","SIM")</f>
        <v/>
      </c>
      <c r="O393">
        <f>IF($B393=5,"SIM","")</f>
        <v/>
      </c>
      <c r="P393" s="76">
        <f>A393&amp;B393&amp;C393&amp;E393&amp;G393&amp;EDATE(J393,0)</f>
        <v/>
      </c>
      <c r="Q393" s="68">
        <f>IF(A393=0,"",VLOOKUP($A393,RESUMO!$A$8:$B$107,2,FALSE))</f>
        <v/>
      </c>
    </row>
    <row r="394">
      <c r="A394" s="52" t="n">
        <v>44854</v>
      </c>
      <c r="B394" s="68" t="n">
        <v>1</v>
      </c>
      <c r="C394" s="50" t="inlineStr">
        <is>
          <t>14844723650</t>
        </is>
      </c>
      <c r="D394" s="73" t="inlineStr">
        <is>
          <t>TAISSON HENRIQUE FERREIRA DOS SANTOS</t>
        </is>
      </c>
      <c r="E394" s="74" t="inlineStr">
        <is>
          <t>SALÁRIO</t>
        </is>
      </c>
      <c r="G394" s="75" t="n">
        <v>576</v>
      </c>
      <c r="I394" s="75" t="n">
        <v>576</v>
      </c>
      <c r="J394" s="54" t="n">
        <v>44854</v>
      </c>
      <c r="K394" s="54" t="inlineStr">
        <is>
          <t>MO</t>
        </is>
      </c>
      <c r="L394" s="68" t="inlineStr">
        <is>
          <t>NUBANK    0001  291500879 - CPF: 14.844.723.6-50</t>
        </is>
      </c>
      <c r="N394">
        <f>IF(ISERROR(SEARCH("NF",E394,1)),"NÃO","SIM")</f>
        <v/>
      </c>
      <c r="O394">
        <f>IF($B394=5,"SIM","")</f>
        <v/>
      </c>
      <c r="P394" s="76">
        <f>A394&amp;B394&amp;C394&amp;E394&amp;G394&amp;EDATE(J394,0)</f>
        <v/>
      </c>
      <c r="Q394" s="68">
        <f>IF(A394=0,"",VLOOKUP($A394,RESUMO!$A$8:$B$107,2,FALSE))</f>
        <v/>
      </c>
    </row>
    <row r="395">
      <c r="A395" s="52" t="n">
        <v>44854</v>
      </c>
      <c r="B395" s="68" t="n">
        <v>1</v>
      </c>
      <c r="C395" s="50" t="inlineStr">
        <is>
          <t>19958312808</t>
        </is>
      </c>
      <c r="D395" s="73" t="inlineStr">
        <is>
          <t>ROBSON PEREIRA BRITO</t>
        </is>
      </c>
      <c r="E395" s="74" t="inlineStr">
        <is>
          <t>SALÁRIO</t>
        </is>
      </c>
      <c r="G395" s="75" t="n">
        <v>988</v>
      </c>
      <c r="I395" s="75" t="n">
        <v>988</v>
      </c>
      <c r="J395" s="54" t="n">
        <v>44854</v>
      </c>
      <c r="K395" s="54" t="inlineStr">
        <is>
          <t>MO</t>
        </is>
      </c>
      <c r="L395" s="68" t="inlineStr">
        <is>
          <t>CEF  013  0892  8593814075 - CPF: 19.958.312.8-08</t>
        </is>
      </c>
      <c r="N395">
        <f>IF(ISERROR(SEARCH("NF",E395,1)),"NÃO","SIM")</f>
        <v/>
      </c>
      <c r="O395">
        <f>IF($B395=5,"SIM","")</f>
        <v/>
      </c>
      <c r="P395" s="76">
        <f>A395&amp;B395&amp;C395&amp;E395&amp;G395&amp;EDATE(J395,0)</f>
        <v/>
      </c>
      <c r="Q395" s="68">
        <f>IF(A395=0,"",VLOOKUP($A395,RESUMO!$A$8:$B$107,2,FALSE))</f>
        <v/>
      </c>
    </row>
    <row r="396">
      <c r="A396" s="52" t="n">
        <v>44854</v>
      </c>
      <c r="B396" s="68" t="n">
        <v>1</v>
      </c>
      <c r="C396" s="50" t="inlineStr">
        <is>
          <t>66561442504</t>
        </is>
      </c>
      <c r="D396" s="73" t="inlineStr">
        <is>
          <t>GERALDO RODRIGUES SANTOS</t>
        </is>
      </c>
      <c r="E396" s="74" t="inlineStr">
        <is>
          <t>SALÁRIO</t>
        </is>
      </c>
      <c r="G396" s="75" t="n">
        <v>988</v>
      </c>
      <c r="I396" s="75" t="n">
        <v>988</v>
      </c>
      <c r="J396" s="54" t="n">
        <v>44854</v>
      </c>
      <c r="K396" s="54" t="inlineStr">
        <is>
          <t>MO</t>
        </is>
      </c>
      <c r="L396" s="68" t="inlineStr">
        <is>
          <t>CEF  013  3814  195702 - CPF: 66.561.442.5-04</t>
        </is>
      </c>
      <c r="N396">
        <f>IF(ISERROR(SEARCH("NF",E396,1)),"NÃO","SIM")</f>
        <v/>
      </c>
      <c r="O396">
        <f>IF($B396=5,"SIM","")</f>
        <v/>
      </c>
      <c r="P396" s="76">
        <f>A396&amp;B396&amp;C396&amp;E396&amp;G396&amp;EDATE(J396,0)</f>
        <v/>
      </c>
      <c r="Q396" s="68">
        <f>IF(A396=0,"",VLOOKUP($A396,RESUMO!$A$8:$B$107,2,FALSE))</f>
        <v/>
      </c>
    </row>
    <row r="397">
      <c r="A397" s="52" t="n">
        <v>44854</v>
      </c>
      <c r="B397" s="68" t="n">
        <v>1</v>
      </c>
      <c r="C397" s="50" t="inlineStr">
        <is>
          <t>11591941652</t>
        </is>
      </c>
      <c r="D397" s="73" t="inlineStr">
        <is>
          <t>ANDERSON CUSTODIO DE SOUZA</t>
        </is>
      </c>
      <c r="E397" s="74" t="inlineStr">
        <is>
          <t>SALÁRIO</t>
        </is>
      </c>
      <c r="G397" s="75" t="n">
        <v>988</v>
      </c>
      <c r="I397" s="75" t="n">
        <v>988</v>
      </c>
      <c r="J397" s="54" t="n">
        <v>44854</v>
      </c>
      <c r="K397" s="54" t="inlineStr">
        <is>
          <t>MO</t>
        </is>
      </c>
      <c r="L397" s="68" t="inlineStr">
        <is>
          <t>PIX: 31989816299</t>
        </is>
      </c>
      <c r="N397">
        <f>IF(ISERROR(SEARCH("NF",E397,1)),"NÃO","SIM")</f>
        <v/>
      </c>
      <c r="O397">
        <f>IF($B397=5,"SIM","")</f>
        <v/>
      </c>
      <c r="P397" s="76">
        <f>A397&amp;B397&amp;C397&amp;E397&amp;G397&amp;EDATE(J397,0)</f>
        <v/>
      </c>
      <c r="Q397" s="68">
        <f>IF(A397=0,"",VLOOKUP($A397,RESUMO!$A$8:$B$107,2,FALSE))</f>
        <v/>
      </c>
    </row>
    <row r="398">
      <c r="A398" s="52" t="n">
        <v>44854</v>
      </c>
      <c r="B398" s="68" t="n">
        <v>1</v>
      </c>
      <c r="C398" s="50" t="inlineStr">
        <is>
          <t>12212212200</t>
        </is>
      </c>
      <c r="D398" s="73" t="inlineStr">
        <is>
          <t>VALMIR BISPO DA SILVA</t>
        </is>
      </c>
      <c r="E398" s="74" t="inlineStr">
        <is>
          <t>SALÁRIO</t>
        </is>
      </c>
      <c r="G398" s="75" t="n">
        <v>988</v>
      </c>
      <c r="I398" s="75" t="n">
        <v>988</v>
      </c>
      <c r="J398" s="54" t="n">
        <v>44854</v>
      </c>
      <c r="K398" s="54" t="inlineStr">
        <is>
          <t>MO</t>
        </is>
      </c>
      <c r="L398" s="68" t="inlineStr">
        <is>
          <t>PIX: 38998060567</t>
        </is>
      </c>
      <c r="N398">
        <f>IF(ISERROR(SEARCH("NF",E398,1)),"NÃO","SIM")</f>
        <v/>
      </c>
      <c r="O398">
        <f>IF($B398=5,"SIM","")</f>
        <v/>
      </c>
      <c r="P398" s="76">
        <f>A398&amp;B398&amp;C398&amp;E398&amp;G398&amp;EDATE(J398,0)</f>
        <v/>
      </c>
      <c r="Q398" s="68">
        <f>IF(A398=0,"",VLOOKUP($A398,RESUMO!$A$8:$B$107,2,FALSE))</f>
        <v/>
      </c>
    </row>
    <row r="399">
      <c r="A399" s="52" t="n">
        <v>44854</v>
      </c>
      <c r="B399" s="68" t="n">
        <v>1</v>
      </c>
      <c r="C399" s="50" t="inlineStr">
        <is>
          <t>13568423642</t>
        </is>
      </c>
      <c r="D399" s="73" t="inlineStr">
        <is>
          <t xml:space="preserve">WELINGTON PEREIRA DOS SANTOS    </t>
        </is>
      </c>
      <c r="E399" s="74" t="inlineStr">
        <is>
          <t>SALÁRIO</t>
        </is>
      </c>
      <c r="G399" s="75" t="n">
        <v>988</v>
      </c>
      <c r="I399" s="75" t="n">
        <v>988</v>
      </c>
      <c r="J399" s="54" t="n">
        <v>44854</v>
      </c>
      <c r="K399" s="54" t="inlineStr">
        <is>
          <t>MO</t>
        </is>
      </c>
      <c r="L399" s="68" t="inlineStr">
        <is>
          <t>ITAÚ    7349  201434 - CPF: 13.568.423.6-42</t>
        </is>
      </c>
      <c r="N399">
        <f>IF(ISERROR(SEARCH("NF",E399,1)),"NÃO","SIM")</f>
        <v/>
      </c>
      <c r="O399">
        <f>IF($B399=5,"SIM","")</f>
        <v/>
      </c>
      <c r="P399" s="76">
        <f>A399&amp;B399&amp;C399&amp;E399&amp;G399&amp;EDATE(J399,0)</f>
        <v/>
      </c>
      <c r="Q399" s="68">
        <f>IF(A399=0,"",VLOOKUP($A399,RESUMO!$A$8:$B$107,2,FALSE))</f>
        <v/>
      </c>
    </row>
    <row r="400">
      <c r="A400" s="52" t="n">
        <v>44854</v>
      </c>
      <c r="B400" s="68" t="n">
        <v>1</v>
      </c>
      <c r="C400" s="50" t="inlineStr">
        <is>
          <t>07026622676</t>
        </is>
      </c>
      <c r="D400" s="73" t="inlineStr">
        <is>
          <t>DOUGLAS JUNIO AZEVEDO LARA REZENDE</t>
        </is>
      </c>
      <c r="E400" s="74" t="inlineStr">
        <is>
          <t>SALÁRIO</t>
        </is>
      </c>
      <c r="G400" s="75" t="n">
        <v>576</v>
      </c>
      <c r="I400" s="75" t="n">
        <v>576</v>
      </c>
      <c r="J400" s="54" t="n">
        <v>44854</v>
      </c>
      <c r="K400" s="54" t="inlineStr">
        <is>
          <t>MO</t>
        </is>
      </c>
      <c r="L400" s="68" t="inlineStr">
        <is>
          <t>NUBANK    0001  304649995 - CPF: 07.026.622.6-76</t>
        </is>
      </c>
      <c r="N400">
        <f>IF(ISERROR(SEARCH("NF",E400,1)),"NÃO","SIM")</f>
        <v/>
      </c>
      <c r="O400">
        <f>IF($B400=5,"SIM","")</f>
        <v/>
      </c>
      <c r="P400" s="76">
        <f>A400&amp;B400&amp;C400&amp;E400&amp;G400&amp;EDATE(J400,0)</f>
        <v/>
      </c>
      <c r="Q400" s="68">
        <f>IF(A400=0,"",VLOOKUP($A400,RESUMO!$A$8:$B$107,2,FALSE))</f>
        <v/>
      </c>
    </row>
    <row r="401">
      <c r="A401" s="52" t="n">
        <v>44854</v>
      </c>
      <c r="B401" s="68" t="n">
        <v>1</v>
      </c>
      <c r="C401" s="50" t="inlineStr">
        <is>
          <t>13351596650</t>
        </is>
      </c>
      <c r="D401" s="73" t="inlineStr">
        <is>
          <t>VALERIO BATISTA DE JESUS</t>
        </is>
      </c>
      <c r="E401" s="74" t="inlineStr">
        <is>
          <t>SALÁRIO</t>
        </is>
      </c>
      <c r="G401" s="75" t="n">
        <v>576</v>
      </c>
      <c r="I401" s="75" t="n">
        <v>576</v>
      </c>
      <c r="J401" s="54" t="n">
        <v>44854</v>
      </c>
      <c r="K401" s="54" t="inlineStr">
        <is>
          <t>MO</t>
        </is>
      </c>
      <c r="L401" s="68" t="inlineStr">
        <is>
          <t>NUBANK    0001  17746019 - CPF: 13.351.596.6-50</t>
        </is>
      </c>
      <c r="N401">
        <f>IF(ISERROR(SEARCH("NF",E401,1)),"NÃO","SIM")</f>
        <v/>
      </c>
      <c r="O401">
        <f>IF($B401=5,"SIM","")</f>
        <v/>
      </c>
      <c r="P401" s="76">
        <f>A401&amp;B401&amp;C401&amp;E401&amp;G401&amp;EDATE(J401,0)</f>
        <v/>
      </c>
      <c r="Q401" s="68">
        <f>IF(A401=0,"",VLOOKUP($A401,RESUMO!$A$8:$B$107,2,FALSE))</f>
        <v/>
      </c>
    </row>
    <row r="402">
      <c r="A402" s="52" t="n">
        <v>44854</v>
      </c>
      <c r="B402" s="68" t="n">
        <v>1</v>
      </c>
      <c r="C402" s="50" t="inlineStr">
        <is>
          <t>96830123615</t>
        </is>
      </c>
      <c r="D402" s="73" t="inlineStr">
        <is>
          <t>WANDERLEY DE SOUZA MAIA</t>
        </is>
      </c>
      <c r="E402" s="74" t="inlineStr">
        <is>
          <t>SALÁRIO</t>
        </is>
      </c>
      <c r="G402" s="75" t="n">
        <v>988</v>
      </c>
      <c r="I402" s="75" t="n">
        <v>988</v>
      </c>
      <c r="J402" s="54" t="n">
        <v>44854</v>
      </c>
      <c r="K402" s="54" t="inlineStr">
        <is>
          <t>MO</t>
        </is>
      </c>
      <c r="L402" s="68" t="inlineStr">
        <is>
          <t>CEF  013  1486  735602 - CPF: 96.830.123.6-15</t>
        </is>
      </c>
      <c r="N402">
        <f>IF(ISERROR(SEARCH("NF",E402,1)),"NÃO","SIM")</f>
        <v/>
      </c>
      <c r="O402">
        <f>IF($B402=5,"SIM","")</f>
        <v/>
      </c>
      <c r="P402" s="76">
        <f>A402&amp;B402&amp;C402&amp;E402&amp;G402&amp;EDATE(J402,0)</f>
        <v/>
      </c>
      <c r="Q402" s="68">
        <f>IF(A402=0,"",VLOOKUP($A402,RESUMO!$A$8:$B$107,2,FALSE))</f>
        <v/>
      </c>
    </row>
    <row r="403">
      <c r="A403" s="52" t="n">
        <v>44854</v>
      </c>
      <c r="B403" s="68" t="n">
        <v>2</v>
      </c>
      <c r="C403" s="50" t="inlineStr">
        <is>
          <t>27648990687</t>
        </is>
      </c>
      <c r="D403" s="73" t="inlineStr">
        <is>
          <t>ROGÉRIO VASCONCELOS SANTOS</t>
        </is>
      </c>
      <c r="E403" s="74" t="inlineStr">
        <is>
          <t>MHS SEGURANÇA E MEDICINA DO TRABALHO</t>
        </is>
      </c>
      <c r="G403" s="75" t="n">
        <v>100</v>
      </c>
      <c r="I403" s="75" t="n">
        <v>100</v>
      </c>
      <c r="J403" s="54" t="n">
        <v>44854</v>
      </c>
      <c r="K403" s="54" t="inlineStr">
        <is>
          <t>ADM</t>
        </is>
      </c>
      <c r="L403" s="68" t="inlineStr">
        <is>
          <t>PIX: 31995901635</t>
        </is>
      </c>
      <c r="M403" s="50" t="inlineStr">
        <is>
          <t>EVENTOS SST E-SOCIAL - 20/10</t>
        </is>
      </c>
      <c r="N403">
        <f>IF(ISERROR(SEARCH("NF",E403,1)),"NÃO","SIM")</f>
        <v/>
      </c>
      <c r="O403">
        <f>IF($B403=5,"SIM","")</f>
        <v/>
      </c>
      <c r="P403" s="76">
        <f>A403&amp;B403&amp;C403&amp;E403&amp;G403&amp;EDATE(J403,0)</f>
        <v/>
      </c>
      <c r="Q403" s="68">
        <f>IF(A403=0,"",VLOOKUP($A403,RESUMO!$A$8:$B$107,2,FALSE))</f>
        <v/>
      </c>
    </row>
    <row r="404">
      <c r="A404" s="52" t="n">
        <v>44854</v>
      </c>
      <c r="B404" s="68" t="n">
        <v>3</v>
      </c>
      <c r="C404" s="50" t="inlineStr">
        <is>
          <t>32392731000116</t>
        </is>
      </c>
      <c r="D404" s="73" t="inlineStr">
        <is>
          <t xml:space="preserve">EMPÓRIO DA CONSTRUÇÃO 040 EIRELI </t>
        </is>
      </c>
      <c r="E404" s="74" t="inlineStr">
        <is>
          <t>MATERIAIS DIVERSOS - NF 493</t>
        </is>
      </c>
      <c r="G404" s="75" t="n">
        <v>651.2</v>
      </c>
      <c r="I404" s="75" t="n">
        <v>651.2</v>
      </c>
      <c r="J404" s="54" t="n">
        <v>44858</v>
      </c>
      <c r="K404" s="54" t="inlineStr">
        <is>
          <t>MAT</t>
        </is>
      </c>
      <c r="N404">
        <f>IF(ISERROR(SEARCH("NF",E404,1)),"NÃO","SIM")</f>
        <v/>
      </c>
      <c r="O404">
        <f>IF($B404=5,"SIM","")</f>
        <v/>
      </c>
      <c r="P404" s="76">
        <f>A404&amp;B404&amp;C404&amp;E404&amp;G404&amp;EDATE(J404,0)</f>
        <v/>
      </c>
      <c r="Q404" s="68">
        <f>IF(A404=0,"",VLOOKUP($A404,RESUMO!$A$8:$B$107,2,FALSE))</f>
        <v/>
      </c>
    </row>
    <row r="405">
      <c r="A405" s="52" t="n">
        <v>44854</v>
      </c>
      <c r="B405" s="68" t="n">
        <v>3</v>
      </c>
      <c r="C405" s="50" t="inlineStr">
        <is>
          <t>17155730000164</t>
        </is>
      </c>
      <c r="D405" s="73" t="inlineStr">
        <is>
          <t>CEMIG</t>
        </is>
      </c>
      <c r="E405" s="74" t="inlineStr">
        <is>
          <t>COMPETENCIA 10/2022</t>
        </is>
      </c>
      <c r="G405" s="75" t="n">
        <v>163.68</v>
      </c>
      <c r="I405" s="75" t="n">
        <v>163.68</v>
      </c>
      <c r="J405" s="54" t="n">
        <v>44861</v>
      </c>
      <c r="K405" s="54" t="inlineStr">
        <is>
          <t>TP</t>
        </is>
      </c>
      <c r="N405">
        <f>IF(ISERROR(SEARCH("NF",E405,1)),"NÃO","SIM")</f>
        <v/>
      </c>
      <c r="O405">
        <f>IF($B405=5,"SIM","")</f>
        <v/>
      </c>
      <c r="P405" s="76">
        <f>A405&amp;B405&amp;C405&amp;E405&amp;G405&amp;EDATE(J405,0)</f>
        <v/>
      </c>
      <c r="Q405" s="68">
        <f>IF(A405=0,"",VLOOKUP($A405,RESUMO!$A$8:$B$107,2,FALSE))</f>
        <v/>
      </c>
    </row>
    <row r="406">
      <c r="A406" s="52" t="n">
        <v>44854</v>
      </c>
      <c r="B406" s="68" t="n">
        <v>3</v>
      </c>
      <c r="C406" s="50" t="inlineStr">
        <is>
          <t>13535379000186</t>
        </is>
      </c>
      <c r="D406" s="73" t="inlineStr">
        <is>
          <t>CONCRETARTE</t>
        </is>
      </c>
      <c r="E406" s="74" t="inlineStr">
        <is>
          <t>ESPAÇADORES - NF 24684126</t>
        </is>
      </c>
      <c r="G406" s="75" t="n">
        <v>760</v>
      </c>
      <c r="I406" s="75" t="n">
        <v>760</v>
      </c>
      <c r="J406" s="54" t="n">
        <v>44862</v>
      </c>
      <c r="K406" s="54" t="inlineStr">
        <is>
          <t>MAT</t>
        </is>
      </c>
      <c r="N406">
        <f>IF(ISERROR(SEARCH("NF",E406,1)),"NÃO","SIM")</f>
        <v/>
      </c>
      <c r="O406">
        <f>IF($B406=5,"SIM","")</f>
        <v/>
      </c>
      <c r="P406" s="76">
        <f>A406&amp;B406&amp;C406&amp;E406&amp;G406&amp;EDATE(J406,0)</f>
        <v/>
      </c>
      <c r="Q406" s="68">
        <f>IF(A406=0,"",VLOOKUP($A406,RESUMO!$A$8:$B$107,2,FALSE))</f>
        <v/>
      </c>
    </row>
    <row r="407">
      <c r="A407" s="52" t="n">
        <v>44854</v>
      </c>
      <c r="B407" s="68" t="n">
        <v>3</v>
      </c>
      <c r="C407" s="50" t="inlineStr">
        <is>
          <t>07409393000130</t>
        </is>
      </c>
      <c r="D407" s="73" t="inlineStr">
        <is>
          <t>LOCFER</t>
        </is>
      </c>
      <c r="E407" s="74" t="inlineStr">
        <is>
          <t>MOTOR E MANGOTE - NF 18499</t>
        </is>
      </c>
      <c r="G407" s="75" t="n">
        <v>210</v>
      </c>
      <c r="I407" s="75" t="n">
        <v>210</v>
      </c>
      <c r="J407" s="54" t="n">
        <v>44868</v>
      </c>
      <c r="K407" s="54" t="inlineStr">
        <is>
          <t>LOC</t>
        </is>
      </c>
      <c r="N407">
        <f>IF(ISERROR(SEARCH("NF",E407,1)),"NÃO","SIM")</f>
        <v/>
      </c>
      <c r="O407">
        <f>IF($B407=5,"SIM","")</f>
        <v/>
      </c>
      <c r="P407" s="76">
        <f>A407&amp;B407&amp;C407&amp;E407&amp;G407&amp;EDATE(J407,0)</f>
        <v/>
      </c>
      <c r="Q407" s="68">
        <f>IF(A407=0,"",VLOOKUP($A407,RESUMO!$A$8:$B$107,2,FALSE))</f>
        <v/>
      </c>
    </row>
    <row r="408">
      <c r="A408" s="52" t="n">
        <v>44854</v>
      </c>
      <c r="B408" s="68" t="n">
        <v>3</v>
      </c>
      <c r="C408" s="50" t="inlineStr">
        <is>
          <t>24654133000220</t>
        </is>
      </c>
      <c r="D408" s="73" t="inlineStr">
        <is>
          <t xml:space="preserve">PLIMAX PERSONA </t>
        </is>
      </c>
      <c r="E408" s="74" t="inlineStr">
        <is>
          <t>CESTAS BASICAS - NF 175951</t>
        </is>
      </c>
      <c r="G408" s="75" t="n">
        <v>2287</v>
      </c>
      <c r="I408" s="75" t="n">
        <v>2287</v>
      </c>
      <c r="J408" s="54" t="n">
        <v>44872</v>
      </c>
      <c r="K408" s="54" t="inlineStr">
        <is>
          <t>MO</t>
        </is>
      </c>
      <c r="N408">
        <f>IF(ISERROR(SEARCH("NF",E408,1)),"NÃO","SIM")</f>
        <v/>
      </c>
      <c r="O408">
        <f>IF($B408=5,"SIM","")</f>
        <v/>
      </c>
      <c r="P408" s="76">
        <f>A408&amp;B408&amp;C408&amp;E408&amp;G408&amp;EDATE(J408,0)</f>
        <v/>
      </c>
      <c r="Q408" s="68">
        <f>IF(A408=0,"",VLOOKUP($A408,RESUMO!$A$8:$B$107,2,FALSE))</f>
        <v/>
      </c>
    </row>
    <row r="409">
      <c r="A409" s="52" t="n">
        <v>44854</v>
      </c>
      <c r="B409" s="68" t="n">
        <v>4</v>
      </c>
      <c r="C409" s="50" t="inlineStr">
        <is>
          <t>27648990687</t>
        </is>
      </c>
      <c r="D409" s="73" t="inlineStr">
        <is>
          <t>ROGÉRIO VASCONCELOS SANTOS</t>
        </is>
      </c>
      <c r="E409" s="74" t="inlineStr">
        <is>
          <t>WESLEY DA SILVA DOS SANTOS - MOTOBOY</t>
        </is>
      </c>
      <c r="G409" s="75" t="n">
        <v>25</v>
      </c>
      <c r="I409" s="75" t="n">
        <v>25</v>
      </c>
      <c r="J409" s="54" t="n">
        <v>44845</v>
      </c>
      <c r="K409" s="54" t="inlineStr">
        <is>
          <t>ADM</t>
        </is>
      </c>
      <c r="L409" s="68" t="inlineStr">
        <is>
          <t>PIX: 31995901635</t>
        </is>
      </c>
      <c r="M409" s="50" t="inlineStr">
        <is>
          <t>REEMBOLSO</t>
        </is>
      </c>
      <c r="N409">
        <f>IF(ISERROR(SEARCH("NF",E409,1)),"NÃO","SIM")</f>
        <v/>
      </c>
      <c r="O409">
        <f>IF($B409=5,"SIM","")</f>
        <v/>
      </c>
      <c r="P409" s="76">
        <f>A409&amp;B409&amp;C409&amp;E409&amp;G409&amp;EDATE(J409,0)</f>
        <v/>
      </c>
      <c r="Q409" s="68">
        <f>IF(A409=0,"",VLOOKUP($A409,RESUMO!$A$8:$B$107,2,FALSE))</f>
        <v/>
      </c>
    </row>
    <row r="410">
      <c r="A410" s="52" t="n">
        <v>44854</v>
      </c>
      <c r="B410" s="68" t="n">
        <v>5</v>
      </c>
      <c r="C410" s="50" t="inlineStr">
        <is>
          <t>10780884000360</t>
        </is>
      </c>
      <c r="D410" s="73" t="inlineStr">
        <is>
          <t>TOPMIX CONCRETO LTDA</t>
        </is>
      </c>
      <c r="E410" s="74" t="inlineStr">
        <is>
          <t>PED. 48178</t>
        </is>
      </c>
      <c r="G410" s="75" t="n">
        <v>30750</v>
      </c>
      <c r="I410" s="75" t="n">
        <v>30750</v>
      </c>
      <c r="J410" s="54" t="n">
        <v>44840</v>
      </c>
      <c r="K410" s="54" t="inlineStr">
        <is>
          <t>MAT</t>
        </is>
      </c>
      <c r="N410">
        <f>IF(ISERROR(SEARCH("NF",E410,1)),"NÃO","SIM")</f>
        <v/>
      </c>
      <c r="O410">
        <f>IF($B410=5,"SIM","")</f>
        <v/>
      </c>
      <c r="P410" s="76">
        <f>A410&amp;B410&amp;C410&amp;E410&amp;G410&amp;EDATE(J410,0)</f>
        <v/>
      </c>
      <c r="Q410" s="68">
        <f>IF(A410=0,"",VLOOKUP($A410,RESUMO!$A$8:$B$107,2,FALSE))</f>
        <v/>
      </c>
    </row>
    <row r="411">
      <c r="A411" s="52" t="n">
        <v>44854</v>
      </c>
      <c r="B411" s="68" t="n">
        <v>5</v>
      </c>
      <c r="C411" s="50" t="inlineStr">
        <is>
          <t>10780884000360</t>
        </is>
      </c>
      <c r="D411" s="73" t="inlineStr">
        <is>
          <t>TOPMIX CONCRETO LTDA</t>
        </is>
      </c>
      <c r="E411" s="74" t="inlineStr">
        <is>
          <t>PED. 48252</t>
        </is>
      </c>
      <c r="G411" s="75" t="n">
        <v>18450</v>
      </c>
      <c r="I411" s="75" t="n">
        <v>18450</v>
      </c>
      <c r="J411" s="54" t="n">
        <v>44841</v>
      </c>
      <c r="K411" s="54" t="inlineStr">
        <is>
          <t>MAT</t>
        </is>
      </c>
      <c r="N411">
        <f>IF(ISERROR(SEARCH("NF",E411,1)),"NÃO","SIM")</f>
        <v/>
      </c>
      <c r="O411">
        <f>IF($B411=5,"SIM","")</f>
        <v/>
      </c>
      <c r="P411" s="76">
        <f>A411&amp;B411&amp;C411&amp;E411&amp;G411&amp;EDATE(J411,0)</f>
        <v/>
      </c>
      <c r="Q411" s="68">
        <f>IF(A411=0,"",VLOOKUP($A411,RESUMO!$A$8:$B$107,2,FALSE))</f>
        <v/>
      </c>
    </row>
    <row r="412">
      <c r="A412" s="52" t="n">
        <v>44870</v>
      </c>
      <c r="B412" s="68" t="n">
        <v>1</v>
      </c>
      <c r="C412" s="50" t="inlineStr">
        <is>
          <t>00505644630</t>
        </is>
      </c>
      <c r="D412" s="73" t="inlineStr">
        <is>
          <t>JOÃO LUIZ PEREIRA</t>
        </is>
      </c>
      <c r="E412" s="74" t="inlineStr">
        <is>
          <t>SALÁRIO</t>
        </is>
      </c>
      <c r="G412" s="75" t="n">
        <v>2217.39</v>
      </c>
      <c r="I412" s="75" t="n">
        <v>2217.39</v>
      </c>
      <c r="J412" s="54" t="n">
        <v>44872</v>
      </c>
      <c r="K412" s="54" t="inlineStr">
        <is>
          <t>MO</t>
        </is>
      </c>
      <c r="L412" s="68" t="inlineStr">
        <is>
          <t>PIX: 00505644630</t>
        </is>
      </c>
      <c r="N412">
        <f>IF(ISERROR(SEARCH("NF",E412,1)),"NÃO","SIM")</f>
        <v/>
      </c>
      <c r="O412">
        <f>IF($B412=5,"SIM","")</f>
        <v/>
      </c>
      <c r="P412" s="76">
        <f>A412&amp;B412&amp;C412&amp;E412&amp;G412&amp;EDATE(J412,0)</f>
        <v/>
      </c>
      <c r="Q412" s="68">
        <f>IF(A412=0,"",VLOOKUP($A412,RESUMO!$A$8:$B$107,2,FALSE))</f>
        <v/>
      </c>
    </row>
    <row r="413">
      <c r="A413" s="52" t="n">
        <v>44870</v>
      </c>
      <c r="B413" s="68" t="n">
        <v>1</v>
      </c>
      <c r="C413" s="50" t="inlineStr">
        <is>
          <t>14844723650</t>
        </is>
      </c>
      <c r="D413" s="73" t="inlineStr">
        <is>
          <t>TAISSON HENRIQUE FERREIRA DOS SANTOS</t>
        </is>
      </c>
      <c r="E413" s="74" t="inlineStr">
        <is>
          <t>SALÁRIO</t>
        </is>
      </c>
      <c r="G413" s="75" t="n">
        <v>752.58</v>
      </c>
      <c r="I413" s="75" t="n">
        <v>752.58</v>
      </c>
      <c r="J413" s="54" t="n">
        <v>44872</v>
      </c>
      <c r="K413" s="54" t="inlineStr">
        <is>
          <t>MO</t>
        </is>
      </c>
      <c r="L413" s="68" t="inlineStr">
        <is>
          <t>NUBANK    0001  291500879 - CPF: 14.844.723.6-50</t>
        </is>
      </c>
      <c r="N413">
        <f>IF(ISERROR(SEARCH("NF",E413,1)),"NÃO","SIM")</f>
        <v/>
      </c>
      <c r="O413">
        <f>IF($B413=5,"SIM","")</f>
        <v/>
      </c>
      <c r="P413" s="76">
        <f>A413&amp;B413&amp;C413&amp;E413&amp;G413&amp;EDATE(J413,0)</f>
        <v/>
      </c>
      <c r="Q413" s="68">
        <f>IF(A413=0,"",VLOOKUP($A413,RESUMO!$A$8:$B$107,2,FALSE))</f>
        <v/>
      </c>
    </row>
    <row r="414">
      <c r="A414" s="52" t="n">
        <v>44870</v>
      </c>
      <c r="B414" s="68" t="n">
        <v>1</v>
      </c>
      <c r="C414" s="50" t="inlineStr">
        <is>
          <t>19958312808</t>
        </is>
      </c>
      <c r="D414" s="73" t="inlineStr">
        <is>
          <t>ROBSON PEREIRA BRITO</t>
        </is>
      </c>
      <c r="E414" s="74" t="inlineStr">
        <is>
          <t>SALÁRIO</t>
        </is>
      </c>
      <c r="G414" s="75" t="n">
        <v>1042.83</v>
      </c>
      <c r="I414" s="75" t="n">
        <v>1042.83</v>
      </c>
      <c r="J414" s="54" t="n">
        <v>44872</v>
      </c>
      <c r="K414" s="54" t="inlineStr">
        <is>
          <t>MO</t>
        </is>
      </c>
      <c r="L414" s="68" t="inlineStr">
        <is>
          <t>CEF  013  0892  8593814075 - CPF: 19.958.312.8-08</t>
        </is>
      </c>
      <c r="N414">
        <f>IF(ISERROR(SEARCH("NF",E414,1)),"NÃO","SIM")</f>
        <v/>
      </c>
      <c r="O414">
        <f>IF($B414=5,"SIM","")</f>
        <v/>
      </c>
      <c r="P414" s="76">
        <f>A414&amp;B414&amp;C414&amp;E414&amp;G414&amp;EDATE(J414,0)</f>
        <v/>
      </c>
      <c r="Q414" s="68">
        <f>IF(A414=0,"",VLOOKUP($A414,RESUMO!$A$8:$B$107,2,FALSE))</f>
        <v/>
      </c>
    </row>
    <row r="415">
      <c r="A415" s="52" t="n">
        <v>44870</v>
      </c>
      <c r="B415" s="68" t="n">
        <v>1</v>
      </c>
      <c r="C415" s="50" t="inlineStr">
        <is>
          <t>66561442504</t>
        </is>
      </c>
      <c r="D415" s="73" t="inlineStr">
        <is>
          <t>GERALDO RODRIGUES SANTOS</t>
        </is>
      </c>
      <c r="E415" s="74" t="inlineStr">
        <is>
          <t>SALÁRIO</t>
        </is>
      </c>
      <c r="G415" s="75" t="n">
        <v>1249.56</v>
      </c>
      <c r="I415" s="75" t="n">
        <v>1249.56</v>
      </c>
      <c r="J415" s="54" t="n">
        <v>44872</v>
      </c>
      <c r="K415" s="54" t="inlineStr">
        <is>
          <t>MO</t>
        </is>
      </c>
      <c r="L415" s="68" t="inlineStr">
        <is>
          <t>CEF  013  3814  195702 - CPF: 66.561.442.5-04</t>
        </is>
      </c>
      <c r="N415">
        <f>IF(ISERROR(SEARCH("NF",E415,1)),"NÃO","SIM")</f>
        <v/>
      </c>
      <c r="O415">
        <f>IF($B415=5,"SIM","")</f>
        <v/>
      </c>
      <c r="P415" s="76">
        <f>A415&amp;B415&amp;C415&amp;E415&amp;G415&amp;EDATE(J415,0)</f>
        <v/>
      </c>
      <c r="Q415" s="68">
        <f>IF(A415=0,"",VLOOKUP($A415,RESUMO!$A$8:$B$107,2,FALSE))</f>
        <v/>
      </c>
    </row>
    <row r="416">
      <c r="A416" s="52" t="n">
        <v>44870</v>
      </c>
      <c r="B416" s="68" t="n">
        <v>1</v>
      </c>
      <c r="C416" s="50" t="inlineStr">
        <is>
          <t>11591941652</t>
        </is>
      </c>
      <c r="D416" s="73" t="inlineStr">
        <is>
          <t>ANDERSON CUSTODIO DE SOUZA</t>
        </is>
      </c>
      <c r="E416" s="74" t="inlineStr">
        <is>
          <t>SALÁRIO</t>
        </is>
      </c>
      <c r="G416" s="75" t="n">
        <v>1249.56</v>
      </c>
      <c r="I416" s="75" t="n">
        <v>1249.56</v>
      </c>
      <c r="J416" s="54" t="n">
        <v>44872</v>
      </c>
      <c r="K416" s="54" t="inlineStr">
        <is>
          <t>MO</t>
        </is>
      </c>
      <c r="L416" s="68" t="inlineStr">
        <is>
          <t>PIX: 31989816299</t>
        </is>
      </c>
      <c r="N416">
        <f>IF(ISERROR(SEARCH("NF",E416,1)),"NÃO","SIM")</f>
        <v/>
      </c>
      <c r="O416">
        <f>IF($B416=5,"SIM","")</f>
        <v/>
      </c>
      <c r="P416" s="76">
        <f>A416&amp;B416&amp;C416&amp;E416&amp;G416&amp;EDATE(J416,0)</f>
        <v/>
      </c>
      <c r="Q416" s="68">
        <f>IF(A416=0,"",VLOOKUP($A416,RESUMO!$A$8:$B$107,2,FALSE))</f>
        <v/>
      </c>
    </row>
    <row r="417">
      <c r="A417" s="52" t="n">
        <v>44870</v>
      </c>
      <c r="B417" s="68" t="n">
        <v>1</v>
      </c>
      <c r="C417" s="50" t="inlineStr">
        <is>
          <t>12212212200</t>
        </is>
      </c>
      <c r="D417" s="73" t="inlineStr">
        <is>
          <t>VALMIR BISPO DA SILVA</t>
        </is>
      </c>
      <c r="E417" s="74" t="inlineStr">
        <is>
          <t>SALÁRIO</t>
        </is>
      </c>
      <c r="G417" s="75" t="n">
        <v>1276.61</v>
      </c>
      <c r="I417" s="75" t="n">
        <v>1276.61</v>
      </c>
      <c r="J417" s="54" t="n">
        <v>44872</v>
      </c>
      <c r="K417" s="54" t="inlineStr">
        <is>
          <t>MO</t>
        </is>
      </c>
      <c r="L417" s="68" t="inlineStr">
        <is>
          <t>PIX: 38998060567</t>
        </is>
      </c>
      <c r="N417">
        <f>IF(ISERROR(SEARCH("NF",E417,1)),"NÃO","SIM")</f>
        <v/>
      </c>
      <c r="O417">
        <f>IF($B417=5,"SIM","")</f>
        <v/>
      </c>
      <c r="P417" s="76">
        <f>A417&amp;B417&amp;C417&amp;E417&amp;G417&amp;EDATE(J417,0)</f>
        <v/>
      </c>
      <c r="Q417" s="68">
        <f>IF(A417=0,"",VLOOKUP($A417,RESUMO!$A$8:$B$107,2,FALSE))</f>
        <v/>
      </c>
    </row>
    <row r="418">
      <c r="A418" s="52" t="n">
        <v>44870</v>
      </c>
      <c r="B418" s="68" t="n">
        <v>1</v>
      </c>
      <c r="C418" s="50" t="inlineStr">
        <is>
          <t>13568423642</t>
        </is>
      </c>
      <c r="D418" s="73" t="inlineStr">
        <is>
          <t xml:space="preserve">WELINGTON PEREIRA DOS SANTOS    </t>
        </is>
      </c>
      <c r="E418" s="74" t="inlineStr">
        <is>
          <t>SALÁRIO</t>
        </is>
      </c>
      <c r="G418" s="75" t="n">
        <v>1263.78</v>
      </c>
      <c r="I418" s="75" t="n">
        <v>1263.78</v>
      </c>
      <c r="J418" s="54" t="n">
        <v>44872</v>
      </c>
      <c r="K418" s="54" t="inlineStr">
        <is>
          <t>MO</t>
        </is>
      </c>
      <c r="L418" s="68" t="inlineStr">
        <is>
          <t>ITAÚ    7349  201434 - CPF: 13.568.423.6-42</t>
        </is>
      </c>
      <c r="N418">
        <f>IF(ISERROR(SEARCH("NF",E418,1)),"NÃO","SIM")</f>
        <v/>
      </c>
      <c r="O418">
        <f>IF($B418=5,"SIM","")</f>
        <v/>
      </c>
      <c r="P418" s="76">
        <f>A418&amp;B418&amp;C418&amp;E418&amp;G418&amp;EDATE(J418,0)</f>
        <v/>
      </c>
      <c r="Q418" s="68">
        <f>IF(A418=0,"",VLOOKUP($A418,RESUMO!$A$8:$B$107,2,FALSE))</f>
        <v/>
      </c>
    </row>
    <row r="419">
      <c r="A419" s="52" t="n">
        <v>44870</v>
      </c>
      <c r="B419" s="68" t="n">
        <v>1</v>
      </c>
      <c r="C419" s="50" t="inlineStr">
        <is>
          <t>07026622676</t>
        </is>
      </c>
      <c r="D419" s="73" t="inlineStr">
        <is>
          <t>DOUGLAS JUNIO AZEVEDO LARA REZENDE</t>
        </is>
      </c>
      <c r="E419" s="74" t="inlineStr">
        <is>
          <t>SALÁRIO</t>
        </is>
      </c>
      <c r="G419" s="75" t="n">
        <v>752.58</v>
      </c>
      <c r="I419" s="75" t="n">
        <v>752.58</v>
      </c>
      <c r="J419" s="54" t="n">
        <v>44872</v>
      </c>
      <c r="K419" s="54" t="inlineStr">
        <is>
          <t>MO</t>
        </is>
      </c>
      <c r="L419" s="68" t="inlineStr">
        <is>
          <t>NUBANK    0001  304649995 - CPF: 07.026.622.6-76</t>
        </is>
      </c>
      <c r="N419">
        <f>IF(ISERROR(SEARCH("NF",E419,1)),"NÃO","SIM")</f>
        <v/>
      </c>
      <c r="O419">
        <f>IF($B419=5,"SIM","")</f>
        <v/>
      </c>
      <c r="P419" s="76">
        <f>A419&amp;B419&amp;C419&amp;E419&amp;G419&amp;EDATE(J419,0)</f>
        <v/>
      </c>
      <c r="Q419" s="68">
        <f>IF(A419=0,"",VLOOKUP($A419,RESUMO!$A$8:$B$107,2,FALSE))</f>
        <v/>
      </c>
    </row>
    <row r="420">
      <c r="A420" s="52" t="n">
        <v>44870</v>
      </c>
      <c r="B420" s="68" t="n">
        <v>1</v>
      </c>
      <c r="C420" s="50" t="inlineStr">
        <is>
          <t>13351596650</t>
        </is>
      </c>
      <c r="D420" s="73" t="inlineStr">
        <is>
          <t>VALERIO BATISTA DE JESUS</t>
        </is>
      </c>
      <c r="E420" s="74" t="inlineStr">
        <is>
          <t>SALÁRIO</t>
        </is>
      </c>
      <c r="G420" s="75" t="n">
        <v>865.52</v>
      </c>
      <c r="I420" s="75" t="n">
        <v>865.52</v>
      </c>
      <c r="J420" s="54" t="n">
        <v>44872</v>
      </c>
      <c r="K420" s="54" t="inlineStr">
        <is>
          <t>MO</t>
        </is>
      </c>
      <c r="L420" s="68" t="inlineStr">
        <is>
          <t>NUBANK    0001  17746019 - CPF: 13.351.596.6-50</t>
        </is>
      </c>
      <c r="N420">
        <f>IF(ISERROR(SEARCH("NF",E420,1)),"NÃO","SIM")</f>
        <v/>
      </c>
      <c r="O420">
        <f>IF($B420=5,"SIM","")</f>
        <v/>
      </c>
      <c r="P420" s="76">
        <f>A420&amp;B420&amp;C420&amp;E420&amp;G420&amp;EDATE(J420,0)</f>
        <v/>
      </c>
      <c r="Q420" s="68">
        <f>IF(A420=0,"",VLOOKUP($A420,RESUMO!$A$8:$B$107,2,FALSE))</f>
        <v/>
      </c>
    </row>
    <row r="421">
      <c r="A421" s="52" t="n">
        <v>44870</v>
      </c>
      <c r="B421" s="68" t="n">
        <v>1</v>
      </c>
      <c r="C421" s="50" t="inlineStr">
        <is>
          <t>96830123615</t>
        </is>
      </c>
      <c r="D421" s="73" t="inlineStr">
        <is>
          <t>WANDERLEY DE SOUZA MAIA</t>
        </is>
      </c>
      <c r="E421" s="74" t="inlineStr">
        <is>
          <t>SALÁRIO</t>
        </is>
      </c>
      <c r="G421" s="75" t="n">
        <v>1249.56</v>
      </c>
      <c r="I421" s="75" t="n">
        <v>1249.56</v>
      </c>
      <c r="J421" s="54" t="n">
        <v>44872</v>
      </c>
      <c r="K421" s="54" t="inlineStr">
        <is>
          <t>MO</t>
        </is>
      </c>
      <c r="L421" s="68" t="inlineStr">
        <is>
          <t>CEF  013  1486  735602 - CPF: 96.830.123.6-15</t>
        </is>
      </c>
      <c r="N421">
        <f>IF(ISERROR(SEARCH("NF",E421,1)),"NÃO","SIM")</f>
        <v/>
      </c>
      <c r="O421">
        <f>IF($B421=5,"SIM","")</f>
        <v/>
      </c>
      <c r="P421" s="76">
        <f>A421&amp;B421&amp;C421&amp;E421&amp;G421&amp;EDATE(J421,0)</f>
        <v/>
      </c>
      <c r="Q421" s="68">
        <f>IF(A421=0,"",VLOOKUP($A421,RESUMO!$A$8:$B$107,2,FALSE))</f>
        <v/>
      </c>
    </row>
    <row r="422">
      <c r="A422" s="52" t="n">
        <v>44870</v>
      </c>
      <c r="B422" s="68" t="n">
        <v>1</v>
      </c>
      <c r="C422" s="50" t="inlineStr">
        <is>
          <t>00505644630</t>
        </is>
      </c>
      <c r="D422" s="73" t="inlineStr">
        <is>
          <t>JOÃO LUIZ PEREIRA</t>
        </is>
      </c>
      <c r="E422" s="74" t="inlineStr">
        <is>
          <t>TRANSPORTE</t>
        </is>
      </c>
      <c r="G422" s="75" t="n">
        <v>34.8</v>
      </c>
      <c r="H422" s="63" t="n">
        <v>20</v>
      </c>
      <c r="I422" s="75" t="n">
        <v>696</v>
      </c>
      <c r="J422" s="54" t="n">
        <v>44872</v>
      </c>
      <c r="K422" s="54" t="inlineStr">
        <is>
          <t>MO</t>
        </is>
      </c>
      <c r="L422" s="68" t="inlineStr">
        <is>
          <t>PIX: 00505644630</t>
        </is>
      </c>
      <c r="N422">
        <f>IF(ISERROR(SEARCH("NF",E422,1)),"NÃO","SIM")</f>
        <v/>
      </c>
      <c r="O422">
        <f>IF($B422=5,"SIM","")</f>
        <v/>
      </c>
      <c r="P422" s="76">
        <f>A422&amp;B422&amp;C422&amp;E422&amp;G422&amp;EDATE(J422,0)</f>
        <v/>
      </c>
      <c r="Q422" s="68">
        <f>IF(A422=0,"",VLOOKUP($A422,RESUMO!$A$8:$B$107,2,FALSE))</f>
        <v/>
      </c>
    </row>
    <row r="423">
      <c r="A423" s="52" t="n">
        <v>44870</v>
      </c>
      <c r="B423" s="68" t="n">
        <v>1</v>
      </c>
      <c r="C423" s="50" t="inlineStr">
        <is>
          <t>14844723650</t>
        </is>
      </c>
      <c r="D423" s="73" t="inlineStr">
        <is>
          <t>TAISSON HENRIQUE FERREIRA DOS SANTOS</t>
        </is>
      </c>
      <c r="E423" s="74" t="inlineStr">
        <is>
          <t>TRANSPORTE</t>
        </is>
      </c>
      <c r="G423" s="75" t="n">
        <v>34.8</v>
      </c>
      <c r="H423" s="63" t="n">
        <v>20</v>
      </c>
      <c r="I423" s="75" t="n">
        <v>696</v>
      </c>
      <c r="J423" s="54" t="n">
        <v>44872</v>
      </c>
      <c r="K423" s="54" t="inlineStr">
        <is>
          <t>MO</t>
        </is>
      </c>
      <c r="L423" s="68" t="inlineStr">
        <is>
          <t>NUBANK    0001  291500879 - CPF: 14.844.723.6-50</t>
        </is>
      </c>
      <c r="N423">
        <f>IF(ISERROR(SEARCH("NF",E423,1)),"NÃO","SIM")</f>
        <v/>
      </c>
      <c r="O423">
        <f>IF($B423=5,"SIM","")</f>
        <v/>
      </c>
      <c r="P423" s="76">
        <f>A423&amp;B423&amp;C423&amp;E423&amp;G423&amp;EDATE(J423,0)</f>
        <v/>
      </c>
      <c r="Q423" s="68">
        <f>IF(A423=0,"",VLOOKUP($A423,RESUMO!$A$8:$B$107,2,FALSE))</f>
        <v/>
      </c>
    </row>
    <row r="424">
      <c r="A424" s="52" t="n">
        <v>44870</v>
      </c>
      <c r="B424" s="68" t="n">
        <v>1</v>
      </c>
      <c r="C424" s="50" t="inlineStr">
        <is>
          <t>19958312808</t>
        </is>
      </c>
      <c r="D424" s="73" t="inlineStr">
        <is>
          <t>ROBSON PEREIRA BRITO</t>
        </is>
      </c>
      <c r="E424" s="74" t="inlineStr">
        <is>
          <t>TRANSPORTE</t>
        </is>
      </c>
      <c r="G424" s="75" t="n">
        <v>34.8</v>
      </c>
      <c r="H424" s="63" t="n">
        <v>7</v>
      </c>
      <c r="I424" s="75" t="n">
        <v>243.6</v>
      </c>
      <c r="J424" s="54" t="n">
        <v>44872</v>
      </c>
      <c r="K424" s="54" t="inlineStr">
        <is>
          <t>MO</t>
        </is>
      </c>
      <c r="L424" s="68" t="inlineStr">
        <is>
          <t>CEF  013  0892  8593814075 - CPF: 19.958.312.8-08</t>
        </is>
      </c>
      <c r="N424">
        <f>IF(ISERROR(SEARCH("NF",E424,1)),"NÃO","SIM")</f>
        <v/>
      </c>
      <c r="O424">
        <f>IF($B424=5,"SIM","")</f>
        <v/>
      </c>
      <c r="P424" s="76">
        <f>A424&amp;B424&amp;C424&amp;E424&amp;G424&amp;EDATE(J424,0)</f>
        <v/>
      </c>
      <c r="Q424" s="68">
        <f>IF(A424=0,"",VLOOKUP($A424,RESUMO!$A$8:$B$107,2,FALSE))</f>
        <v/>
      </c>
    </row>
    <row r="425">
      <c r="A425" s="52" t="n">
        <v>44870</v>
      </c>
      <c r="B425" s="68" t="n">
        <v>1</v>
      </c>
      <c r="C425" s="50" t="inlineStr">
        <is>
          <t>66561442504</t>
        </is>
      </c>
      <c r="D425" s="73" t="inlineStr">
        <is>
          <t>GERALDO RODRIGUES SANTOS</t>
        </is>
      </c>
      <c r="E425" s="74" t="inlineStr">
        <is>
          <t>TRANSPORTE</t>
        </is>
      </c>
      <c r="G425" s="75" t="n">
        <v>34.8</v>
      </c>
      <c r="H425" s="63" t="n">
        <v>20</v>
      </c>
      <c r="I425" s="75" t="n">
        <v>696</v>
      </c>
      <c r="J425" s="54" t="n">
        <v>44872</v>
      </c>
      <c r="K425" s="54" t="inlineStr">
        <is>
          <t>MO</t>
        </is>
      </c>
      <c r="L425" s="68" t="inlineStr">
        <is>
          <t>CEF  013  3814  195702 - CPF: 66.561.442.5-04</t>
        </is>
      </c>
      <c r="N425">
        <f>IF(ISERROR(SEARCH("NF",E425,1)),"NÃO","SIM")</f>
        <v/>
      </c>
      <c r="O425">
        <f>IF($B425=5,"SIM","")</f>
        <v/>
      </c>
      <c r="P425" s="76">
        <f>A425&amp;B425&amp;C425&amp;E425&amp;G425&amp;EDATE(J425,0)</f>
        <v/>
      </c>
      <c r="Q425" s="68">
        <f>IF(A425=0,"",VLOOKUP($A425,RESUMO!$A$8:$B$107,2,FALSE))</f>
        <v/>
      </c>
    </row>
    <row r="426">
      <c r="A426" s="52" t="n">
        <v>44870</v>
      </c>
      <c r="B426" s="68" t="n">
        <v>1</v>
      </c>
      <c r="C426" s="50" t="inlineStr">
        <is>
          <t>11591941652</t>
        </is>
      </c>
      <c r="D426" s="73" t="inlineStr">
        <is>
          <t>ANDERSON CUSTODIO DE SOUZA</t>
        </is>
      </c>
      <c r="E426" s="74" t="inlineStr">
        <is>
          <t>TRANSPORTE</t>
        </is>
      </c>
      <c r="G426" s="75" t="n">
        <v>34.8</v>
      </c>
      <c r="H426" s="63" t="n">
        <v>20</v>
      </c>
      <c r="I426" s="75" t="n">
        <v>696</v>
      </c>
      <c r="J426" s="54" t="n">
        <v>44872</v>
      </c>
      <c r="K426" s="54" t="inlineStr">
        <is>
          <t>MO</t>
        </is>
      </c>
      <c r="L426" s="68" t="inlineStr">
        <is>
          <t>PIX: 31989816299</t>
        </is>
      </c>
      <c r="N426">
        <f>IF(ISERROR(SEARCH("NF",E426,1)),"NÃO","SIM")</f>
        <v/>
      </c>
      <c r="O426">
        <f>IF($B426=5,"SIM","")</f>
        <v/>
      </c>
      <c r="P426" s="76">
        <f>A426&amp;B426&amp;C426&amp;E426&amp;G426&amp;EDATE(J426,0)</f>
        <v/>
      </c>
      <c r="Q426" s="68">
        <f>IF(A426=0,"",VLOOKUP($A426,RESUMO!$A$8:$B$107,2,FALSE))</f>
        <v/>
      </c>
    </row>
    <row r="427">
      <c r="A427" s="52" t="n">
        <v>44870</v>
      </c>
      <c r="B427" s="68" t="n">
        <v>1</v>
      </c>
      <c r="C427" s="50" t="inlineStr">
        <is>
          <t>12212212200</t>
        </is>
      </c>
      <c r="D427" s="73" t="inlineStr">
        <is>
          <t>VALMIR BISPO DA SILVA</t>
        </is>
      </c>
      <c r="E427" s="74" t="inlineStr">
        <is>
          <t>TRANSPORTE</t>
        </is>
      </c>
      <c r="G427" s="75" t="n">
        <v>34.8</v>
      </c>
      <c r="H427" s="63" t="n">
        <v>20</v>
      </c>
      <c r="I427" s="75" t="n">
        <v>696</v>
      </c>
      <c r="J427" s="54" t="n">
        <v>44872</v>
      </c>
      <c r="K427" s="54" t="inlineStr">
        <is>
          <t>MO</t>
        </is>
      </c>
      <c r="L427" s="68" t="inlineStr">
        <is>
          <t>PIX: 38998060567</t>
        </is>
      </c>
      <c r="N427">
        <f>IF(ISERROR(SEARCH("NF",E427,1)),"NÃO","SIM")</f>
        <v/>
      </c>
      <c r="O427">
        <f>IF($B427=5,"SIM","")</f>
        <v/>
      </c>
      <c r="P427" s="76">
        <f>A427&amp;B427&amp;C427&amp;E427&amp;G427&amp;EDATE(J427,0)</f>
        <v/>
      </c>
      <c r="Q427" s="68">
        <f>IF(A427=0,"",VLOOKUP($A427,RESUMO!$A$8:$B$107,2,FALSE))</f>
        <v/>
      </c>
    </row>
    <row r="428">
      <c r="A428" s="52" t="n">
        <v>44870</v>
      </c>
      <c r="B428" s="68" t="n">
        <v>1</v>
      </c>
      <c r="C428" s="50" t="inlineStr">
        <is>
          <t>13568423642</t>
        </is>
      </c>
      <c r="D428" s="73" t="inlineStr">
        <is>
          <t xml:space="preserve">WELINGTON PEREIRA DOS SANTOS    </t>
        </is>
      </c>
      <c r="E428" s="74" t="inlineStr">
        <is>
          <t>TRANSPORTE</t>
        </is>
      </c>
      <c r="G428" s="75" t="n">
        <v>34.8</v>
      </c>
      <c r="H428" s="63" t="n">
        <v>20</v>
      </c>
      <c r="I428" s="75" t="n">
        <v>696</v>
      </c>
      <c r="J428" s="54" t="n">
        <v>44872</v>
      </c>
      <c r="K428" s="54" t="inlineStr">
        <is>
          <t>MO</t>
        </is>
      </c>
      <c r="L428" s="68" t="inlineStr">
        <is>
          <t>ITAÚ    7349  201434 - CPF: 13.568.423.6-42</t>
        </is>
      </c>
      <c r="N428">
        <f>IF(ISERROR(SEARCH("NF",E428,1)),"NÃO","SIM")</f>
        <v/>
      </c>
      <c r="O428">
        <f>IF($B428=5,"SIM","")</f>
        <v/>
      </c>
      <c r="P428" s="76">
        <f>A428&amp;B428&amp;C428&amp;E428&amp;G428&amp;EDATE(J428,0)</f>
        <v/>
      </c>
      <c r="Q428" s="68">
        <f>IF(A428=0,"",VLOOKUP($A428,RESUMO!$A$8:$B$107,2,FALSE))</f>
        <v/>
      </c>
    </row>
    <row r="429">
      <c r="A429" s="52" t="n">
        <v>44870</v>
      </c>
      <c r="B429" s="68" t="n">
        <v>1</v>
      </c>
      <c r="C429" s="50" t="inlineStr">
        <is>
          <t>07026622676</t>
        </is>
      </c>
      <c r="D429" s="73" t="inlineStr">
        <is>
          <t>DOUGLAS JUNIO AZEVEDO LARA REZENDE</t>
        </is>
      </c>
      <c r="E429" s="74" t="inlineStr">
        <is>
          <t>TRANSPORTE</t>
        </is>
      </c>
      <c r="G429" s="75" t="n">
        <v>34.8</v>
      </c>
      <c r="H429" s="63" t="n">
        <v>20</v>
      </c>
      <c r="I429" s="75" t="n">
        <v>696</v>
      </c>
      <c r="J429" s="54" t="n">
        <v>44872</v>
      </c>
      <c r="K429" s="54" t="inlineStr">
        <is>
          <t>MO</t>
        </is>
      </c>
      <c r="L429" s="68" t="inlineStr">
        <is>
          <t>NUBANK    0001  304649995 - CPF: 07.026.622.6-76</t>
        </is>
      </c>
      <c r="N429">
        <f>IF(ISERROR(SEARCH("NF",E429,1)),"NÃO","SIM")</f>
        <v/>
      </c>
      <c r="O429">
        <f>IF($B429=5,"SIM","")</f>
        <v/>
      </c>
      <c r="P429" s="76">
        <f>A429&amp;B429&amp;C429&amp;E429&amp;G429&amp;EDATE(J429,0)</f>
        <v/>
      </c>
      <c r="Q429" s="68">
        <f>IF(A429=0,"",VLOOKUP($A429,RESUMO!$A$8:$B$107,2,FALSE))</f>
        <v/>
      </c>
    </row>
    <row r="430">
      <c r="A430" s="52" t="n">
        <v>44870</v>
      </c>
      <c r="B430" s="68" t="n">
        <v>1</v>
      </c>
      <c r="C430" s="50" t="inlineStr">
        <is>
          <t>13351596650</t>
        </is>
      </c>
      <c r="D430" s="73" t="inlineStr">
        <is>
          <t>VALERIO BATISTA DE JESUS</t>
        </is>
      </c>
      <c r="E430" s="74" t="inlineStr">
        <is>
          <t>TRANSPORTE</t>
        </is>
      </c>
      <c r="G430" s="75" t="n">
        <v>27.5</v>
      </c>
      <c r="H430" s="63" t="n">
        <v>20</v>
      </c>
      <c r="I430" s="75" t="n">
        <v>550</v>
      </c>
      <c r="J430" s="54" t="n">
        <v>44872</v>
      </c>
      <c r="K430" s="54" t="inlineStr">
        <is>
          <t>MO</t>
        </is>
      </c>
      <c r="L430" s="68" t="inlineStr">
        <is>
          <t>NUBANK    0001  17746019 - CPF: 13.351.596.6-50</t>
        </is>
      </c>
      <c r="N430">
        <f>IF(ISERROR(SEARCH("NF",E430,1)),"NÃO","SIM")</f>
        <v/>
      </c>
      <c r="O430">
        <f>IF($B430=5,"SIM","")</f>
        <v/>
      </c>
      <c r="P430" s="76">
        <f>A430&amp;B430&amp;C430&amp;E430&amp;G430&amp;EDATE(J430,0)</f>
        <v/>
      </c>
      <c r="Q430" s="68">
        <f>IF(A430=0,"",VLOOKUP($A430,RESUMO!$A$8:$B$107,2,FALSE))</f>
        <v/>
      </c>
    </row>
    <row r="431">
      <c r="A431" s="52" t="n">
        <v>44870</v>
      </c>
      <c r="B431" s="68" t="n">
        <v>1</v>
      </c>
      <c r="C431" s="50" t="inlineStr">
        <is>
          <t>96830123615</t>
        </is>
      </c>
      <c r="D431" s="73" t="inlineStr">
        <is>
          <t>WANDERLEY DE SOUZA MAIA</t>
        </is>
      </c>
      <c r="E431" s="74" t="inlineStr">
        <is>
          <t>TRANSPORTE</t>
        </is>
      </c>
      <c r="G431" s="75" t="n">
        <v>32.9</v>
      </c>
      <c r="H431" s="63" t="n">
        <v>20</v>
      </c>
      <c r="I431" s="75" t="n">
        <v>658</v>
      </c>
      <c r="J431" s="54" t="n">
        <v>44872</v>
      </c>
      <c r="K431" s="54" t="inlineStr">
        <is>
          <t>MO</t>
        </is>
      </c>
      <c r="L431" s="68" t="inlineStr">
        <is>
          <t>CEF  013  1486  735602 - CPF: 96.830.123.6-15</t>
        </is>
      </c>
      <c r="N431">
        <f>IF(ISERROR(SEARCH("NF",E431,1)),"NÃO","SIM")</f>
        <v/>
      </c>
      <c r="O431">
        <f>IF($B431=5,"SIM","")</f>
        <v/>
      </c>
      <c r="P431" s="76">
        <f>A431&amp;B431&amp;C431&amp;E431&amp;G431&amp;EDATE(J431,0)</f>
        <v/>
      </c>
      <c r="Q431" s="68">
        <f>IF(A431=0,"",VLOOKUP($A431,RESUMO!$A$8:$B$107,2,FALSE))</f>
        <v/>
      </c>
    </row>
    <row r="432">
      <c r="A432" s="52" t="n">
        <v>44870</v>
      </c>
      <c r="B432" s="68" t="n">
        <v>1</v>
      </c>
      <c r="C432" s="50" t="inlineStr">
        <is>
          <t>00505644630</t>
        </is>
      </c>
      <c r="D432" s="73" t="inlineStr">
        <is>
          <t>JOÃO LUIZ PEREIRA</t>
        </is>
      </c>
      <c r="E432" s="74" t="inlineStr">
        <is>
          <t>CAFÉ</t>
        </is>
      </c>
      <c r="G432" s="75" t="n">
        <v>4</v>
      </c>
      <c r="H432" s="63" t="n">
        <v>20</v>
      </c>
      <c r="I432" s="75" t="n">
        <v>80</v>
      </c>
      <c r="J432" s="54" t="n">
        <v>44872</v>
      </c>
      <c r="K432" s="54" t="inlineStr">
        <is>
          <t>MO</t>
        </is>
      </c>
      <c r="L432" s="68" t="inlineStr">
        <is>
          <t>PIX: 00505644630</t>
        </is>
      </c>
      <c r="N432">
        <f>IF(ISERROR(SEARCH("NF",E432,1)),"NÃO","SIM")</f>
        <v/>
      </c>
      <c r="O432">
        <f>IF($B432=5,"SIM","")</f>
        <v/>
      </c>
      <c r="P432" s="76">
        <f>A432&amp;B432&amp;C432&amp;E432&amp;G432&amp;EDATE(J432,0)</f>
        <v/>
      </c>
      <c r="Q432" s="68">
        <f>IF(A432=0,"",VLOOKUP($A432,RESUMO!$A$8:$B$107,2,FALSE))</f>
        <v/>
      </c>
    </row>
    <row r="433">
      <c r="A433" s="52" t="n">
        <v>44870</v>
      </c>
      <c r="B433" s="68" t="n">
        <v>1</v>
      </c>
      <c r="C433" s="50" t="inlineStr">
        <is>
          <t>14844723650</t>
        </is>
      </c>
      <c r="D433" s="73" t="inlineStr">
        <is>
          <t>TAISSON HENRIQUE FERREIRA DOS SANTOS</t>
        </is>
      </c>
      <c r="E433" s="74" t="inlineStr">
        <is>
          <t>CAFÉ</t>
        </is>
      </c>
      <c r="G433" s="75" t="n">
        <v>4</v>
      </c>
      <c r="H433" s="63" t="n">
        <v>20</v>
      </c>
      <c r="I433" s="75" t="n">
        <v>80</v>
      </c>
      <c r="J433" s="54" t="n">
        <v>44872</v>
      </c>
      <c r="K433" s="54" t="inlineStr">
        <is>
          <t>MO</t>
        </is>
      </c>
      <c r="L433" s="68" t="inlineStr">
        <is>
          <t>NUBANK    0001  291500879 - CPF: 14.844.723.6-50</t>
        </is>
      </c>
      <c r="N433">
        <f>IF(ISERROR(SEARCH("NF",E433,1)),"NÃO","SIM")</f>
        <v/>
      </c>
      <c r="O433">
        <f>IF($B433=5,"SIM","")</f>
        <v/>
      </c>
      <c r="P433" s="76">
        <f>A433&amp;B433&amp;C433&amp;E433&amp;G433&amp;EDATE(J433,0)</f>
        <v/>
      </c>
      <c r="Q433" s="68">
        <f>IF(A433=0,"",VLOOKUP($A433,RESUMO!$A$8:$B$107,2,FALSE))</f>
        <v/>
      </c>
    </row>
    <row r="434">
      <c r="A434" s="52" t="n">
        <v>44870</v>
      </c>
      <c r="B434" s="68" t="n">
        <v>1</v>
      </c>
      <c r="C434" s="50" t="inlineStr">
        <is>
          <t>19958312808</t>
        </is>
      </c>
      <c r="D434" s="73" t="inlineStr">
        <is>
          <t>ROBSON PEREIRA BRITO</t>
        </is>
      </c>
      <c r="E434" s="74" t="inlineStr">
        <is>
          <t>CAFÉ</t>
        </is>
      </c>
      <c r="G434" s="75" t="n">
        <v>4</v>
      </c>
      <c r="H434" s="63" t="n">
        <v>7</v>
      </c>
      <c r="I434" s="75" t="n">
        <v>28</v>
      </c>
      <c r="J434" s="54" t="n">
        <v>44872</v>
      </c>
      <c r="K434" s="54" t="inlineStr">
        <is>
          <t>MO</t>
        </is>
      </c>
      <c r="L434" s="68" t="inlineStr">
        <is>
          <t>CEF  013  0892  8593814075 - CPF: 19.958.312.8-08</t>
        </is>
      </c>
      <c r="N434">
        <f>IF(ISERROR(SEARCH("NF",E434,1)),"NÃO","SIM")</f>
        <v/>
      </c>
      <c r="O434">
        <f>IF($B434=5,"SIM","")</f>
        <v/>
      </c>
      <c r="P434" s="76">
        <f>A434&amp;B434&amp;C434&amp;E434&amp;G434&amp;EDATE(J434,0)</f>
        <v/>
      </c>
      <c r="Q434" s="68">
        <f>IF(A434=0,"",VLOOKUP($A434,RESUMO!$A$8:$B$107,2,FALSE))</f>
        <v/>
      </c>
    </row>
    <row r="435">
      <c r="A435" s="52" t="n">
        <v>44870</v>
      </c>
      <c r="B435" s="68" t="n">
        <v>1</v>
      </c>
      <c r="C435" s="50" t="inlineStr">
        <is>
          <t>66561442504</t>
        </is>
      </c>
      <c r="D435" s="73" t="inlineStr">
        <is>
          <t>GERALDO RODRIGUES SANTOS</t>
        </is>
      </c>
      <c r="E435" s="74" t="inlineStr">
        <is>
          <t>CAFÉ</t>
        </is>
      </c>
      <c r="G435" s="75" t="n">
        <v>4</v>
      </c>
      <c r="H435" s="63" t="n">
        <v>20</v>
      </c>
      <c r="I435" s="75" t="n">
        <v>80</v>
      </c>
      <c r="J435" s="54" t="n">
        <v>44872</v>
      </c>
      <c r="K435" s="54" t="inlineStr">
        <is>
          <t>MO</t>
        </is>
      </c>
      <c r="L435" s="68" t="inlineStr">
        <is>
          <t>CEF  013  3814  195702 - CPF: 66.561.442.5-04</t>
        </is>
      </c>
      <c r="N435">
        <f>IF(ISERROR(SEARCH("NF",E435,1)),"NÃO","SIM")</f>
        <v/>
      </c>
      <c r="O435">
        <f>IF($B435=5,"SIM","")</f>
        <v/>
      </c>
      <c r="P435" s="76">
        <f>A435&amp;B435&amp;C435&amp;E435&amp;G435&amp;EDATE(J435,0)</f>
        <v/>
      </c>
      <c r="Q435" s="68">
        <f>IF(A435=0,"",VLOOKUP($A435,RESUMO!$A$8:$B$107,2,FALSE))</f>
        <v/>
      </c>
    </row>
    <row r="436">
      <c r="A436" s="52" t="n">
        <v>44870</v>
      </c>
      <c r="B436" s="68" t="n">
        <v>1</v>
      </c>
      <c r="C436" s="50" t="inlineStr">
        <is>
          <t>11591941652</t>
        </is>
      </c>
      <c r="D436" s="73" t="inlineStr">
        <is>
          <t>ANDERSON CUSTODIO DE SOUZA</t>
        </is>
      </c>
      <c r="E436" s="74" t="inlineStr">
        <is>
          <t>CAFÉ</t>
        </is>
      </c>
      <c r="G436" s="75" t="n">
        <v>4</v>
      </c>
      <c r="H436" s="63" t="n">
        <v>20</v>
      </c>
      <c r="I436" s="75" t="n">
        <v>80</v>
      </c>
      <c r="J436" s="54" t="n">
        <v>44872</v>
      </c>
      <c r="K436" s="54" t="inlineStr">
        <is>
          <t>MO</t>
        </is>
      </c>
      <c r="L436" s="68" t="inlineStr">
        <is>
          <t>PIX: 31989816299</t>
        </is>
      </c>
      <c r="N436">
        <f>IF(ISERROR(SEARCH("NF",E436,1)),"NÃO","SIM")</f>
        <v/>
      </c>
      <c r="O436">
        <f>IF($B436=5,"SIM","")</f>
        <v/>
      </c>
      <c r="P436" s="76">
        <f>A436&amp;B436&amp;C436&amp;E436&amp;G436&amp;EDATE(J436,0)</f>
        <v/>
      </c>
      <c r="Q436" s="68">
        <f>IF(A436=0,"",VLOOKUP($A436,RESUMO!$A$8:$B$107,2,FALSE))</f>
        <v/>
      </c>
    </row>
    <row r="437">
      <c r="A437" s="52" t="n">
        <v>44870</v>
      </c>
      <c r="B437" s="68" t="n">
        <v>1</v>
      </c>
      <c r="C437" s="50" t="inlineStr">
        <is>
          <t>12212212200</t>
        </is>
      </c>
      <c r="D437" s="73" t="inlineStr">
        <is>
          <t>VALMIR BISPO DA SILVA</t>
        </is>
      </c>
      <c r="E437" s="74" t="inlineStr">
        <is>
          <t>CAFÉ</t>
        </is>
      </c>
      <c r="G437" s="75" t="n">
        <v>4</v>
      </c>
      <c r="H437" s="63" t="n">
        <v>20</v>
      </c>
      <c r="I437" s="75" t="n">
        <v>80</v>
      </c>
      <c r="J437" s="54" t="n">
        <v>44872</v>
      </c>
      <c r="K437" s="54" t="inlineStr">
        <is>
          <t>MO</t>
        </is>
      </c>
      <c r="L437" s="68" t="inlineStr">
        <is>
          <t>PIX: 38998060567</t>
        </is>
      </c>
      <c r="N437">
        <f>IF(ISERROR(SEARCH("NF",E437,1)),"NÃO","SIM")</f>
        <v/>
      </c>
      <c r="O437">
        <f>IF($B437=5,"SIM","")</f>
        <v/>
      </c>
      <c r="P437" s="76">
        <f>A437&amp;B437&amp;C437&amp;E437&amp;G437&amp;EDATE(J437,0)</f>
        <v/>
      </c>
      <c r="Q437" s="68">
        <f>IF(A437=0,"",VLOOKUP($A437,RESUMO!$A$8:$B$107,2,FALSE))</f>
        <v/>
      </c>
    </row>
    <row r="438">
      <c r="A438" s="52" t="n">
        <v>44870</v>
      </c>
      <c r="B438" s="68" t="n">
        <v>1</v>
      </c>
      <c r="C438" s="50" t="inlineStr">
        <is>
          <t>13568423642</t>
        </is>
      </c>
      <c r="D438" s="73" t="inlineStr">
        <is>
          <t xml:space="preserve">WELINGTON PEREIRA DOS SANTOS    </t>
        </is>
      </c>
      <c r="E438" s="74" t="inlineStr">
        <is>
          <t>CAFÉ</t>
        </is>
      </c>
      <c r="G438" s="75" t="n">
        <v>4</v>
      </c>
      <c r="H438" s="63" t="n">
        <v>20</v>
      </c>
      <c r="I438" s="75" t="n">
        <v>80</v>
      </c>
      <c r="J438" s="54" t="n">
        <v>44872</v>
      </c>
      <c r="K438" s="54" t="inlineStr">
        <is>
          <t>MO</t>
        </is>
      </c>
      <c r="L438" s="68" t="inlineStr">
        <is>
          <t>ITAÚ    7349  201434 - CPF: 13.568.423.6-42</t>
        </is>
      </c>
      <c r="N438">
        <f>IF(ISERROR(SEARCH("NF",E438,1)),"NÃO","SIM")</f>
        <v/>
      </c>
      <c r="O438">
        <f>IF($B438=5,"SIM","")</f>
        <v/>
      </c>
      <c r="P438" s="76">
        <f>A438&amp;B438&amp;C438&amp;E438&amp;G438&amp;EDATE(J438,0)</f>
        <v/>
      </c>
      <c r="Q438" s="68">
        <f>IF(A438=0,"",VLOOKUP($A438,RESUMO!$A$8:$B$107,2,FALSE))</f>
        <v/>
      </c>
    </row>
    <row r="439">
      <c r="A439" s="52" t="n">
        <v>44870</v>
      </c>
      <c r="B439" s="68" t="n">
        <v>1</v>
      </c>
      <c r="C439" s="50" t="inlineStr">
        <is>
          <t>07026622676</t>
        </is>
      </c>
      <c r="D439" s="73" t="inlineStr">
        <is>
          <t>DOUGLAS JUNIO AZEVEDO LARA REZENDE</t>
        </is>
      </c>
      <c r="E439" s="74" t="inlineStr">
        <is>
          <t>CAFÉ</t>
        </is>
      </c>
      <c r="G439" s="75" t="n">
        <v>4</v>
      </c>
      <c r="H439" s="63" t="n">
        <v>20</v>
      </c>
      <c r="I439" s="75" t="n">
        <v>80</v>
      </c>
      <c r="J439" s="54" t="n">
        <v>44872</v>
      </c>
      <c r="K439" s="54" t="inlineStr">
        <is>
          <t>MO</t>
        </is>
      </c>
      <c r="L439" s="68" t="inlineStr">
        <is>
          <t>NUBANK    0001  304649995 - CPF: 07.026.622.6-76</t>
        </is>
      </c>
      <c r="N439">
        <f>IF(ISERROR(SEARCH("NF",E439,1)),"NÃO","SIM")</f>
        <v/>
      </c>
      <c r="O439">
        <f>IF($B439=5,"SIM","")</f>
        <v/>
      </c>
      <c r="P439" s="76">
        <f>A439&amp;B439&amp;C439&amp;E439&amp;G439&amp;EDATE(J439,0)</f>
        <v/>
      </c>
      <c r="Q439" s="68">
        <f>IF(A439=0,"",VLOOKUP($A439,RESUMO!$A$8:$B$107,2,FALSE))</f>
        <v/>
      </c>
    </row>
    <row r="440">
      <c r="A440" s="52" t="n">
        <v>44870</v>
      </c>
      <c r="B440" s="68" t="n">
        <v>1</v>
      </c>
      <c r="C440" s="50" t="inlineStr">
        <is>
          <t>13351596650</t>
        </is>
      </c>
      <c r="D440" s="73" t="inlineStr">
        <is>
          <t>VALERIO BATISTA DE JESUS</t>
        </is>
      </c>
      <c r="E440" s="74" t="inlineStr">
        <is>
          <t>CAFÉ</t>
        </is>
      </c>
      <c r="G440" s="75" t="n">
        <v>4</v>
      </c>
      <c r="H440" s="63" t="n">
        <v>20</v>
      </c>
      <c r="I440" s="75" t="n">
        <v>80</v>
      </c>
      <c r="J440" s="54" t="n">
        <v>44872</v>
      </c>
      <c r="K440" s="54" t="inlineStr">
        <is>
          <t>MO</t>
        </is>
      </c>
      <c r="L440" s="68" t="inlineStr">
        <is>
          <t>NUBANK    0001  17746019 - CPF: 13.351.596.6-50</t>
        </is>
      </c>
      <c r="N440">
        <f>IF(ISERROR(SEARCH("NF",E440,1)),"NÃO","SIM")</f>
        <v/>
      </c>
      <c r="O440">
        <f>IF($B440=5,"SIM","")</f>
        <v/>
      </c>
      <c r="P440" s="76">
        <f>A440&amp;B440&amp;C440&amp;E440&amp;G440&amp;EDATE(J440,0)</f>
        <v/>
      </c>
      <c r="Q440" s="68">
        <f>IF(A440=0,"",VLOOKUP($A440,RESUMO!$A$8:$B$107,2,FALSE))</f>
        <v/>
      </c>
    </row>
    <row r="441">
      <c r="A441" s="52" t="n">
        <v>44870</v>
      </c>
      <c r="B441" s="68" t="n">
        <v>1</v>
      </c>
      <c r="C441" s="50" t="inlineStr">
        <is>
          <t>96830123615</t>
        </is>
      </c>
      <c r="D441" s="73" t="inlineStr">
        <is>
          <t>WANDERLEY DE SOUZA MAIA</t>
        </is>
      </c>
      <c r="E441" s="74" t="inlineStr">
        <is>
          <t>CAFÉ</t>
        </is>
      </c>
      <c r="G441" s="75" t="n">
        <v>4</v>
      </c>
      <c r="H441" s="63" t="n">
        <v>20</v>
      </c>
      <c r="I441" s="75" t="n">
        <v>80</v>
      </c>
      <c r="J441" s="54" t="n">
        <v>44872</v>
      </c>
      <c r="K441" s="54" t="inlineStr">
        <is>
          <t>MO</t>
        </is>
      </c>
      <c r="L441" s="68" t="inlineStr">
        <is>
          <t>CEF  013  1486  735602 - CPF: 96.830.123.6-15</t>
        </is>
      </c>
      <c r="N441">
        <f>IF(ISERROR(SEARCH("NF",E441,1)),"NÃO","SIM")</f>
        <v/>
      </c>
      <c r="O441">
        <f>IF($B441=5,"SIM","")</f>
        <v/>
      </c>
      <c r="P441" s="76">
        <f>A441&amp;B441&amp;C441&amp;E441&amp;G441&amp;EDATE(J441,0)</f>
        <v/>
      </c>
      <c r="Q441" s="68">
        <f>IF(A441=0,"",VLOOKUP($A441,RESUMO!$A$8:$B$107,2,FALSE))</f>
        <v/>
      </c>
    </row>
    <row r="442">
      <c r="A442" s="52" t="n">
        <v>44870</v>
      </c>
      <c r="B442" s="68" t="n">
        <v>2</v>
      </c>
      <c r="C442" s="50" t="inlineStr">
        <is>
          <t>37052904870</t>
        </is>
      </c>
      <c r="D442" s="73" t="inlineStr">
        <is>
          <t>VINICIUS SANTANA RINALDI</t>
        </is>
      </c>
      <c r="E442" s="74" t="inlineStr">
        <is>
          <t>AREIA E BRITA - PED. Nº 2610 / 2612 / 2613 - NF A EMITIR</t>
        </is>
      </c>
      <c r="G442" s="75" t="n">
        <v>3172.76</v>
      </c>
      <c r="I442" s="75" t="n">
        <v>3172.76</v>
      </c>
      <c r="J442" s="54" t="n">
        <v>44872</v>
      </c>
      <c r="K442" s="54" t="inlineStr">
        <is>
          <t>MAT</t>
        </is>
      </c>
      <c r="L442" s="68" t="inlineStr">
        <is>
          <t>C6 BANK    0001  19363893 - CPF: 37.052.904.8-70</t>
        </is>
      </c>
      <c r="N442">
        <f>IF(ISERROR(SEARCH("NF",E442,1)),"NÃO","SIM")</f>
        <v/>
      </c>
      <c r="O442">
        <f>IF($B442=5,"SIM","")</f>
        <v/>
      </c>
      <c r="P442" s="76">
        <f>A442&amp;B442&amp;C442&amp;E442&amp;G442&amp;EDATE(J442,0)</f>
        <v/>
      </c>
      <c r="Q442" s="68">
        <f>IF(A442=0,"",VLOOKUP($A442,RESUMO!$A$8:$B$107,2,FALSE))</f>
        <v/>
      </c>
    </row>
    <row r="443">
      <c r="A443" s="52" t="n">
        <v>44870</v>
      </c>
      <c r="B443" s="68" t="n">
        <v>2</v>
      </c>
      <c r="C443" s="50" t="inlineStr">
        <is>
          <t>05761924650</t>
        </is>
      </c>
      <c r="D443" s="73" t="inlineStr">
        <is>
          <t>RENATO OLIVEIRA SANTOS</t>
        </is>
      </c>
      <c r="E443" s="74" t="inlineStr">
        <is>
          <t>FOLHA DP- 10/2022</t>
        </is>
      </c>
      <c r="G443" s="75" t="n">
        <v>727.2</v>
      </c>
      <c r="I443" s="75" t="n">
        <v>727.2</v>
      </c>
      <c r="J443" s="54" t="n">
        <v>44872</v>
      </c>
      <c r="K443" s="54" t="inlineStr">
        <is>
          <t>MO</t>
        </is>
      </c>
      <c r="L443" s="68" t="inlineStr">
        <is>
          <t>PIX: 05761924650</t>
        </is>
      </c>
      <c r="N443">
        <f>IF(ISERROR(SEARCH("NF",E443,1)),"NÃO","SIM")</f>
        <v/>
      </c>
      <c r="O443">
        <f>IF($B443=5,"SIM","")</f>
        <v/>
      </c>
      <c r="P443" s="76">
        <f>A443&amp;B443&amp;C443&amp;E443&amp;G443&amp;EDATE(J443,0)</f>
        <v/>
      </c>
      <c r="Q443" s="68">
        <f>IF(A443=0,"",VLOOKUP($A443,RESUMO!$A$8:$B$107,2,FALSE))</f>
        <v/>
      </c>
    </row>
    <row r="444">
      <c r="A444" s="52" t="n">
        <v>44870</v>
      </c>
      <c r="B444" s="68" t="n">
        <v>2</v>
      </c>
      <c r="C444" s="50" t="inlineStr">
        <is>
          <t>27648990687</t>
        </is>
      </c>
      <c r="D444" s="73" t="inlineStr">
        <is>
          <t>ROGÉRIO VASCONCELOS SANTOS</t>
        </is>
      </c>
      <c r="E444" s="74" t="inlineStr">
        <is>
          <t>MOTOBOY OBRA - 10/2022</t>
        </is>
      </c>
      <c r="G444" s="75" t="n">
        <v>96</v>
      </c>
      <c r="I444" s="75" t="n">
        <v>96</v>
      </c>
      <c r="J444" s="54" t="n">
        <v>44872</v>
      </c>
      <c r="K444" s="54" t="inlineStr">
        <is>
          <t>ADM</t>
        </is>
      </c>
      <c r="L444" s="68" t="inlineStr">
        <is>
          <t>PIX: 31995901635</t>
        </is>
      </c>
      <c r="N444">
        <f>IF(ISERROR(SEARCH("NF",E444,1)),"NÃO","SIM")</f>
        <v/>
      </c>
      <c r="O444">
        <f>IF($B444=5,"SIM","")</f>
        <v/>
      </c>
      <c r="P444" s="76">
        <f>A444&amp;B444&amp;C444&amp;E444&amp;G444&amp;EDATE(J444,0)</f>
        <v/>
      </c>
      <c r="Q444" s="68">
        <f>IF(A444=0,"",VLOOKUP($A444,RESUMO!$A$8:$B$107,2,FALSE))</f>
        <v/>
      </c>
    </row>
    <row r="445">
      <c r="A445" s="52" t="n">
        <v>44870</v>
      </c>
      <c r="B445" s="68" t="n">
        <v>2</v>
      </c>
      <c r="C445" s="50" t="inlineStr">
        <is>
          <t>27648990687</t>
        </is>
      </c>
      <c r="D445" s="73" t="inlineStr">
        <is>
          <t>ROGÉRIO VASCONCELOS SANTOS</t>
        </is>
      </c>
      <c r="E445" s="74" t="inlineStr">
        <is>
          <t>MHS SEGURANÇA E MEDICINA DO TRABALHO</t>
        </is>
      </c>
      <c r="G445" s="75" t="n">
        <v>195</v>
      </c>
      <c r="I445" s="75" t="n">
        <v>195</v>
      </c>
      <c r="J445" s="54" t="n">
        <v>44872</v>
      </c>
      <c r="K445" s="54" t="inlineStr">
        <is>
          <t>ADM</t>
        </is>
      </c>
      <c r="L445" s="68" t="inlineStr">
        <is>
          <t>PIX: 31995901635</t>
        </is>
      </c>
      <c r="M445" s="50" t="inlineStr">
        <is>
          <t>MENSALIDADE 11/2022</t>
        </is>
      </c>
      <c r="N445">
        <f>IF(ISERROR(SEARCH("NF",E445,1)),"NÃO","SIM")</f>
        <v/>
      </c>
      <c r="O445">
        <f>IF($B445=5,"SIM","")</f>
        <v/>
      </c>
      <c r="P445" s="76">
        <f>A445&amp;B445&amp;C445&amp;E445&amp;G445&amp;EDATE(J445,0)</f>
        <v/>
      </c>
      <c r="Q445" s="68">
        <f>IF(A445=0,"",VLOOKUP($A445,RESUMO!$A$8:$B$107,2,FALSE))</f>
        <v/>
      </c>
    </row>
    <row r="446">
      <c r="A446" s="52" t="n">
        <v>44870</v>
      </c>
      <c r="B446" s="68" t="n">
        <v>2</v>
      </c>
      <c r="C446" s="50" t="inlineStr">
        <is>
          <t>07834753000141</t>
        </is>
      </c>
      <c r="D446" s="73" t="inlineStr">
        <is>
          <t>ANCORA PAPELARIA</t>
        </is>
      </c>
      <c r="E446" s="74" t="inlineStr">
        <is>
          <t>PLOTAGENS - NF A EMITIR</t>
        </is>
      </c>
      <c r="G446" s="75" t="n">
        <v>744.8</v>
      </c>
      <c r="I446" s="75" t="n">
        <v>744.8</v>
      </c>
      <c r="J446" s="54" t="n">
        <v>44872</v>
      </c>
      <c r="K446" s="54" t="inlineStr">
        <is>
          <t>ADM</t>
        </is>
      </c>
      <c r="L446" s="68" t="inlineStr">
        <is>
          <t>PIX: ancorapapelaria@gmail.com</t>
        </is>
      </c>
      <c r="N446">
        <f>IF(ISERROR(SEARCH("NF",E446,1)),"NÃO","SIM")</f>
        <v/>
      </c>
      <c r="O446">
        <f>IF($B446=5,"SIM","")</f>
        <v/>
      </c>
      <c r="P446" s="76">
        <f>A446&amp;B446&amp;C446&amp;E446&amp;G446&amp;EDATE(J446,0)</f>
        <v/>
      </c>
      <c r="Q446" s="68">
        <f>IF(A446=0,"",VLOOKUP($A446,RESUMO!$A$8:$B$107,2,FALSE))</f>
        <v/>
      </c>
    </row>
    <row r="447">
      <c r="A447" s="52" t="n">
        <v>44870</v>
      </c>
      <c r="B447" s="68" t="n">
        <v>2</v>
      </c>
      <c r="C447" s="50" t="inlineStr">
        <is>
          <t>16000000000100</t>
        </is>
      </c>
      <c r="D447" s="73" t="inlineStr">
        <is>
          <t>DIVERSOS</t>
        </is>
      </c>
      <c r="E447" s="74" t="inlineStr">
        <is>
          <t>RELOGIO DE  PONTO HENRY  - SCP</t>
        </is>
      </c>
      <c r="G447" s="75" t="n">
        <v>450</v>
      </c>
      <c r="I447" s="75" t="n">
        <v>450</v>
      </c>
      <c r="J447" s="54" t="n">
        <v>44872</v>
      </c>
      <c r="K447" s="54" t="inlineStr">
        <is>
          <t>DIV</t>
        </is>
      </c>
      <c r="L447" s="68" t="inlineStr">
        <is>
          <t>PIX: 31995901635</t>
        </is>
      </c>
      <c r="N447">
        <f>IF(ISERROR(SEARCH("NF",E447,1)),"NÃO","SIM")</f>
        <v/>
      </c>
      <c r="O447">
        <f>IF($B447=5,"SIM","")</f>
        <v/>
      </c>
      <c r="P447" s="76">
        <f>A447&amp;B447&amp;C447&amp;E447&amp;G447&amp;EDATE(J447,0)</f>
        <v/>
      </c>
      <c r="Q447" s="68">
        <f>IF(A447=0,"",VLOOKUP($A447,RESUMO!$A$8:$B$107,2,FALSE))</f>
        <v/>
      </c>
    </row>
    <row r="448">
      <c r="A448" s="52" t="n">
        <v>44870</v>
      </c>
      <c r="B448" s="68" t="n">
        <v>3</v>
      </c>
      <c r="C448" s="50" t="inlineStr">
        <is>
          <t>00360305000104</t>
        </is>
      </c>
      <c r="D448" s="73" t="inlineStr">
        <is>
          <t>FGTS</t>
        </is>
      </c>
      <c r="E448" s="74" t="inlineStr">
        <is>
          <t>FGTS - FOLHA DP- 10/2022</t>
        </is>
      </c>
      <c r="G448" s="75" t="n">
        <v>1951.44</v>
      </c>
      <c r="I448" s="75" t="n">
        <v>1951.44</v>
      </c>
      <c r="J448" s="54" t="n">
        <v>44872</v>
      </c>
      <c r="K448" s="54" t="inlineStr">
        <is>
          <t>MO</t>
        </is>
      </c>
      <c r="N448">
        <f>IF(ISERROR(SEARCH("NF",E448,1)),"NÃO","SIM")</f>
        <v/>
      </c>
      <c r="O448">
        <f>IF($B448=5,"SIM","")</f>
        <v/>
      </c>
      <c r="P448" s="76">
        <f>A448&amp;B448&amp;C448&amp;E448&amp;G448&amp;EDATE(J448,0)</f>
        <v/>
      </c>
      <c r="Q448" s="68">
        <f>IF(A448=0,"",VLOOKUP($A448,RESUMO!$A$8:$B$107,2,FALSE))</f>
        <v/>
      </c>
    </row>
    <row r="449">
      <c r="A449" s="52" t="n">
        <v>44870</v>
      </c>
      <c r="B449" s="68" t="n">
        <v>3</v>
      </c>
      <c r="C449" s="50" t="inlineStr">
        <is>
          <t>07409393000130</t>
        </is>
      </c>
      <c r="D449" s="73" t="inlineStr">
        <is>
          <t>LOCFER</t>
        </is>
      </c>
      <c r="E449" s="74" t="inlineStr">
        <is>
          <t>MARTELO - NF 18545</t>
        </is>
      </c>
      <c r="G449" s="75" t="n">
        <v>300</v>
      </c>
      <c r="I449" s="75" t="n">
        <v>300</v>
      </c>
      <c r="J449" s="54" t="n">
        <v>44875</v>
      </c>
      <c r="K449" s="54" t="inlineStr">
        <is>
          <t>LOC</t>
        </is>
      </c>
      <c r="N449">
        <f>IF(ISERROR(SEARCH("NF",E449,1)),"NÃO","SIM")</f>
        <v/>
      </c>
      <c r="O449">
        <f>IF($B449=5,"SIM","")</f>
        <v/>
      </c>
      <c r="P449" s="76">
        <f>A449&amp;B449&amp;C449&amp;E449&amp;G449&amp;EDATE(J449,0)</f>
        <v/>
      </c>
      <c r="Q449" s="68">
        <f>IF(A449=0,"",VLOOKUP($A449,RESUMO!$A$8:$B$107,2,FALSE))</f>
        <v/>
      </c>
    </row>
    <row r="450">
      <c r="A450" s="52" t="n">
        <v>44870</v>
      </c>
      <c r="B450" s="68" t="n">
        <v>3</v>
      </c>
      <c r="C450" s="50" t="inlineStr">
        <is>
          <t>32392731000116</t>
        </is>
      </c>
      <c r="D450" s="73" t="inlineStr">
        <is>
          <t xml:space="preserve">EMPÓRIO DA CONSTRUÇÃO 040 EIRELI </t>
        </is>
      </c>
      <c r="E450" s="74" t="inlineStr">
        <is>
          <t>MATERIAIS DIVERSOS - NF 2578</t>
        </is>
      </c>
      <c r="G450" s="75" t="n">
        <v>1028.3</v>
      </c>
      <c r="I450" s="75" t="n">
        <v>1028.3</v>
      </c>
      <c r="J450" s="54" t="n">
        <v>44876</v>
      </c>
      <c r="K450" s="54" t="inlineStr">
        <is>
          <t>MAT</t>
        </is>
      </c>
      <c r="N450">
        <f>IF(ISERROR(SEARCH("NF",E450,1)),"NÃO","SIM")</f>
        <v/>
      </c>
      <c r="O450">
        <f>IF($B450=5,"SIM","")</f>
        <v/>
      </c>
      <c r="P450" s="76">
        <f>A450&amp;B450&amp;C450&amp;E450&amp;G450&amp;EDATE(J450,0)</f>
        <v/>
      </c>
      <c r="Q450" s="68">
        <f>IF(A450=0,"",VLOOKUP($A450,RESUMO!$A$8:$B$107,2,FALSE))</f>
        <v/>
      </c>
    </row>
    <row r="451">
      <c r="A451" s="52" t="n">
        <v>44870</v>
      </c>
      <c r="B451" s="68" t="n">
        <v>3</v>
      </c>
      <c r="C451" s="50" t="inlineStr">
        <is>
          <t>14939732000156</t>
        </is>
      </c>
      <c r="D451" s="73" t="inlineStr">
        <is>
          <t>LOKS EQUIPAMENTOS LTDA</t>
        </is>
      </c>
      <c r="E451" s="74" t="inlineStr">
        <is>
          <t>LOCAÇÃO DE EQUIPAMENTO - FL 2389</t>
        </is>
      </c>
      <c r="G451" s="75" t="n">
        <v>300</v>
      </c>
      <c r="I451" s="75" t="n">
        <v>300</v>
      </c>
      <c r="J451" s="54" t="n">
        <v>44876</v>
      </c>
      <c r="K451" s="54" t="inlineStr">
        <is>
          <t>LOC</t>
        </is>
      </c>
      <c r="N451">
        <f>IF(ISERROR(SEARCH("NF",E451,1)),"NÃO","SIM")</f>
        <v/>
      </c>
      <c r="O451">
        <f>IF($B451=5,"SIM","")</f>
        <v/>
      </c>
      <c r="P451" s="76">
        <f>A451&amp;B451&amp;C451&amp;E451&amp;G451&amp;EDATE(J451,0)</f>
        <v/>
      </c>
      <c r="Q451" s="68">
        <f>IF(A451=0,"",VLOOKUP($A451,RESUMO!$A$8:$B$107,2,FALSE))</f>
        <v/>
      </c>
    </row>
    <row r="452">
      <c r="A452" s="52" t="n">
        <v>44870</v>
      </c>
      <c r="B452" s="68" t="n">
        <v>3</v>
      </c>
      <c r="C452" s="50" t="inlineStr">
        <is>
          <t>17281106000103</t>
        </is>
      </c>
      <c r="D452" s="73" t="inlineStr">
        <is>
          <t>COPASA MG</t>
        </is>
      </c>
      <c r="E452" s="74" t="inlineStr">
        <is>
          <t>COMPETENCIA 10/2022</t>
        </is>
      </c>
      <c r="G452" s="75" t="n">
        <v>213.99</v>
      </c>
      <c r="I452" s="75" t="n">
        <v>213.99</v>
      </c>
      <c r="J452" s="54" t="n">
        <v>44880</v>
      </c>
      <c r="K452" s="54" t="inlineStr">
        <is>
          <t>TP</t>
        </is>
      </c>
      <c r="N452">
        <f>IF(ISERROR(SEARCH("NF",E452,1)),"NÃO","SIM")</f>
        <v/>
      </c>
      <c r="O452">
        <f>IF($B452=5,"SIM","")</f>
        <v/>
      </c>
      <c r="P452" s="76">
        <f>A452&amp;B452&amp;C452&amp;E452&amp;G452&amp;EDATE(J452,0)</f>
        <v/>
      </c>
      <c r="Q452" s="68">
        <f>IF(A452=0,"",VLOOKUP($A452,RESUMO!$A$8:$B$107,2,FALSE))</f>
        <v/>
      </c>
    </row>
    <row r="453">
      <c r="A453" s="52" t="n">
        <v>44870</v>
      </c>
      <c r="B453" s="68" t="n">
        <v>3</v>
      </c>
      <c r="C453" s="50" t="inlineStr">
        <is>
          <t>00394460000141</t>
        </is>
      </c>
      <c r="D453" s="73" t="inlineStr">
        <is>
          <t>INSS/IRRF</t>
        </is>
      </c>
      <c r="E453" s="74" t="inlineStr">
        <is>
          <t>IRRF - FOLHA DP- 10/2022</t>
        </is>
      </c>
      <c r="G453" s="75" t="n">
        <v>580.7</v>
      </c>
      <c r="I453" s="75" t="n">
        <v>580.7</v>
      </c>
      <c r="J453" s="54" t="n">
        <v>44883</v>
      </c>
      <c r="K453" s="54" t="inlineStr">
        <is>
          <t>MO</t>
        </is>
      </c>
      <c r="N453">
        <f>IF(ISERROR(SEARCH("NF",E453,1)),"NÃO","SIM")</f>
        <v/>
      </c>
      <c r="O453">
        <f>IF($B453=5,"SIM","")</f>
        <v/>
      </c>
      <c r="P453" s="76">
        <f>A453&amp;B453&amp;C453&amp;E453&amp;G453&amp;EDATE(J453,0)</f>
        <v/>
      </c>
      <c r="Q453" s="68">
        <f>IF(A453=0,"",VLOOKUP($A453,RESUMO!$A$8:$B$107,2,FALSE))</f>
        <v/>
      </c>
    </row>
    <row r="454">
      <c r="A454" s="52" t="n">
        <v>44870</v>
      </c>
      <c r="B454" s="68" t="n">
        <v>3</v>
      </c>
      <c r="C454" s="50" t="inlineStr">
        <is>
          <t>00394460000141</t>
        </is>
      </c>
      <c r="D454" s="73" t="inlineStr">
        <is>
          <t>INSS/IRRF</t>
        </is>
      </c>
      <c r="E454" s="74" t="inlineStr">
        <is>
          <t>INSS - FOLHA DP- 10/2022</t>
        </is>
      </c>
      <c r="G454" s="75" t="n">
        <v>9061.51</v>
      </c>
      <c r="I454" s="75" t="n">
        <v>9061.51</v>
      </c>
      <c r="J454" s="54" t="n">
        <v>44883</v>
      </c>
      <c r="K454" s="54" t="inlineStr">
        <is>
          <t>MO</t>
        </is>
      </c>
      <c r="N454">
        <f>IF(ISERROR(SEARCH("NF",E454,1)),"NÃO","SIM")</f>
        <v/>
      </c>
      <c r="O454">
        <f>IF($B454=5,"SIM","")</f>
        <v/>
      </c>
      <c r="P454" s="76">
        <f>A454&amp;B454&amp;C454&amp;E454&amp;G454&amp;EDATE(J454,0)</f>
        <v/>
      </c>
      <c r="Q454" s="68">
        <f>IF(A454=0,"",VLOOKUP($A454,RESUMO!$A$8:$B$107,2,FALSE))</f>
        <v/>
      </c>
    </row>
    <row r="455">
      <c r="A455" s="52" t="n">
        <v>44870</v>
      </c>
      <c r="B455" s="68" t="n">
        <v>3</v>
      </c>
      <c r="C455" s="50" t="inlineStr">
        <is>
          <t>13259966000270</t>
        </is>
      </c>
      <c r="D455" s="73" t="inlineStr">
        <is>
          <t xml:space="preserve">RODRIGUES E CYBELLE TINTAS </t>
        </is>
      </c>
      <c r="E455" s="74" t="inlineStr">
        <is>
          <t>PISO E ROLO  - NF 13761</t>
        </is>
      </c>
      <c r="G455" s="75" t="n">
        <v>699.8</v>
      </c>
      <c r="I455" s="75" t="n">
        <v>699.8</v>
      </c>
      <c r="J455" s="54" t="n">
        <v>44887</v>
      </c>
      <c r="K455" s="54" t="inlineStr">
        <is>
          <t>MAT</t>
        </is>
      </c>
      <c r="N455">
        <f>IF(ISERROR(SEARCH("NF",E455,1)),"NÃO","SIM")</f>
        <v/>
      </c>
      <c r="O455">
        <f>IF($B455=5,"SIM","")</f>
        <v/>
      </c>
      <c r="P455" s="76">
        <f>A455&amp;B455&amp;C455&amp;E455&amp;G455&amp;EDATE(J455,0)</f>
        <v/>
      </c>
      <c r="Q455" s="68">
        <f>IF(A455=0,"",VLOOKUP($A455,RESUMO!$A$8:$B$107,2,FALSE))</f>
        <v/>
      </c>
    </row>
    <row r="456">
      <c r="A456" s="52" t="n">
        <v>44870</v>
      </c>
      <c r="B456" s="68" t="n">
        <v>3</v>
      </c>
      <c r="C456" s="50" t="inlineStr">
        <is>
          <t>07409393000130</t>
        </is>
      </c>
      <c r="D456" s="73" t="inlineStr">
        <is>
          <t>LOCFER</t>
        </is>
      </c>
      <c r="E456" s="74" t="inlineStr">
        <is>
          <t>SERRA DE BANCADA - NF 18676</t>
        </is>
      </c>
      <c r="G456" s="75" t="n">
        <v>295</v>
      </c>
      <c r="I456" s="75" t="n">
        <v>295</v>
      </c>
      <c r="J456" s="54" t="n">
        <v>44888</v>
      </c>
      <c r="K456" s="54" t="inlineStr">
        <is>
          <t>LOC</t>
        </is>
      </c>
      <c r="N456">
        <f>IF(ISERROR(SEARCH("NF",E456,1)),"NÃO","SIM")</f>
        <v/>
      </c>
      <c r="O456">
        <f>IF($B456=5,"SIM","")</f>
        <v/>
      </c>
      <c r="P456" s="76">
        <f>A456&amp;B456&amp;C456&amp;E456&amp;G456&amp;EDATE(J456,0)</f>
        <v/>
      </c>
      <c r="Q456" s="68">
        <f>IF(A456=0,"",VLOOKUP($A456,RESUMO!$A$8:$B$107,2,FALSE))</f>
        <v/>
      </c>
    </row>
    <row r="457">
      <c r="A457" s="52" t="n">
        <v>44870</v>
      </c>
      <c r="B457" s="68" t="n">
        <v>5</v>
      </c>
      <c r="C457" s="50" t="inlineStr">
        <is>
          <t>42841924000594</t>
        </is>
      </c>
      <c r="D457" s="73" t="inlineStr">
        <is>
          <t>AÇO SANTA CLARA</t>
        </is>
      </c>
      <c r="E457" s="74" t="inlineStr">
        <is>
          <t>AÇO - NF 38658</t>
        </is>
      </c>
      <c r="G457" s="75" t="n">
        <v>17414.63</v>
      </c>
      <c r="I457" s="75" t="n">
        <v>17414.63</v>
      </c>
      <c r="J457" s="54" t="n">
        <v>44852</v>
      </c>
      <c r="K457" s="54" t="inlineStr">
        <is>
          <t>MAT</t>
        </is>
      </c>
      <c r="N457">
        <f>IF(ISERROR(SEARCH("NF",E457,1)),"NÃO","SIM")</f>
        <v/>
      </c>
      <c r="O457">
        <f>IF($B457=5,"SIM","")</f>
        <v/>
      </c>
      <c r="P457" s="76">
        <f>A457&amp;B457&amp;C457&amp;E457&amp;G457&amp;EDATE(J457,0)</f>
        <v/>
      </c>
      <c r="Q457" s="68">
        <f>IF(A457=0,"",VLOOKUP($A457,RESUMO!$A$8:$B$107,2,FALSE))</f>
        <v/>
      </c>
    </row>
    <row r="458">
      <c r="A458" s="52" t="n">
        <v>44870</v>
      </c>
      <c r="B458" s="68" t="n">
        <v>5</v>
      </c>
      <c r="C458" s="50" t="inlineStr">
        <is>
          <t>10780884000360</t>
        </is>
      </c>
      <c r="D458" s="73" t="inlineStr">
        <is>
          <t>TOPMIX CONCRETO LTDA</t>
        </is>
      </c>
      <c r="E458" s="74" t="inlineStr">
        <is>
          <t>CONCRETAGEM</t>
        </is>
      </c>
      <c r="G458" s="75" t="n">
        <v>22166.9</v>
      </c>
      <c r="I458" s="75" t="n">
        <v>22166.9</v>
      </c>
      <c r="J458" s="54" t="n">
        <v>44863</v>
      </c>
      <c r="K458" s="54" t="inlineStr">
        <is>
          <t>MAT</t>
        </is>
      </c>
      <c r="N458">
        <f>IF(ISERROR(SEARCH("NF",E458,1)),"NÃO","SIM")</f>
        <v/>
      </c>
      <c r="O458">
        <f>IF($B458=5,"SIM","")</f>
        <v/>
      </c>
      <c r="P458" s="76">
        <f>A458&amp;B458&amp;C458&amp;E458&amp;G458&amp;EDATE(J458,0)</f>
        <v/>
      </c>
      <c r="Q458" s="68">
        <f>IF(A458=0,"",VLOOKUP($A458,RESUMO!$A$8:$B$107,2,FALSE))</f>
        <v/>
      </c>
    </row>
    <row r="459">
      <c r="A459" s="52" t="n">
        <v>44885</v>
      </c>
      <c r="B459" s="68" t="n">
        <v>1</v>
      </c>
      <c r="C459" s="50" t="inlineStr">
        <is>
          <t>00505644630</t>
        </is>
      </c>
      <c r="D459" s="73" t="inlineStr">
        <is>
          <t>JOÃO LUIZ PEREIRA</t>
        </is>
      </c>
      <c r="E459" s="74" t="inlineStr">
        <is>
          <t>SALÁRIO</t>
        </is>
      </c>
      <c r="G459" s="75" t="n">
        <v>2200</v>
      </c>
      <c r="I459" s="75" t="n">
        <v>2200</v>
      </c>
      <c r="J459" s="54" t="n">
        <v>44885</v>
      </c>
      <c r="K459" s="54" t="inlineStr">
        <is>
          <t>MO</t>
        </is>
      </c>
      <c r="L459" s="68" t="inlineStr">
        <is>
          <t>PIX: 00505644630</t>
        </is>
      </c>
      <c r="N459">
        <f>IF(ISERROR(SEARCH("NF",E459,1)),"NÃO","SIM")</f>
        <v/>
      </c>
      <c r="O459">
        <f>IF($B459=5,"SIM","")</f>
        <v/>
      </c>
      <c r="P459" s="76">
        <f>A459&amp;B459&amp;C459&amp;E459&amp;G459&amp;EDATE(J459,0)</f>
        <v/>
      </c>
      <c r="Q459" s="68">
        <f>IF(A459=0,"",VLOOKUP($A459,RESUMO!$A$8:$B$107,2,FALSE))</f>
        <v/>
      </c>
    </row>
    <row r="460">
      <c r="A460" s="52" t="n">
        <v>44885</v>
      </c>
      <c r="B460" s="68" t="n">
        <v>1</v>
      </c>
      <c r="C460" s="50" t="inlineStr">
        <is>
          <t>14844723650</t>
        </is>
      </c>
      <c r="D460" s="73" t="inlineStr">
        <is>
          <t>TAISSON HENRIQUE FERREIRA DOS SANTOS</t>
        </is>
      </c>
      <c r="E460" s="74" t="inlineStr">
        <is>
          <t>SALÁRIO</t>
        </is>
      </c>
      <c r="G460" s="75" t="n">
        <v>576</v>
      </c>
      <c r="I460" s="75" t="n">
        <v>576</v>
      </c>
      <c r="J460" s="54" t="n">
        <v>44885</v>
      </c>
      <c r="K460" s="54" t="inlineStr">
        <is>
          <t>MO</t>
        </is>
      </c>
      <c r="L460" s="68" t="inlineStr">
        <is>
          <t>NUBANK    0001  291500879 - CPF: 14.844.723.6-50</t>
        </is>
      </c>
      <c r="N460">
        <f>IF(ISERROR(SEARCH("NF",E460,1)),"NÃO","SIM")</f>
        <v/>
      </c>
      <c r="O460">
        <f>IF($B460=5,"SIM","")</f>
        <v/>
      </c>
      <c r="P460" s="76">
        <f>A460&amp;B460&amp;C460&amp;E460&amp;G460&amp;EDATE(J460,0)</f>
        <v/>
      </c>
      <c r="Q460" s="68">
        <f>IF(A460=0,"",VLOOKUP($A460,RESUMO!$A$8:$B$107,2,FALSE))</f>
        <v/>
      </c>
    </row>
    <row r="461">
      <c r="A461" s="52" t="n">
        <v>44885</v>
      </c>
      <c r="B461" s="68" t="n">
        <v>1</v>
      </c>
      <c r="C461" s="50" t="inlineStr">
        <is>
          <t>66561442504</t>
        </is>
      </c>
      <c r="D461" s="73" t="inlineStr">
        <is>
          <t>GERALDO RODRIGUES SANTOS</t>
        </is>
      </c>
      <c r="E461" s="74" t="inlineStr">
        <is>
          <t>SALÁRIO</t>
        </is>
      </c>
      <c r="G461" s="75" t="n">
        <v>988</v>
      </c>
      <c r="I461" s="75" t="n">
        <v>988</v>
      </c>
      <c r="J461" s="54" t="n">
        <v>44885</v>
      </c>
      <c r="K461" s="54" t="inlineStr">
        <is>
          <t>MO</t>
        </is>
      </c>
      <c r="L461" s="68" t="inlineStr">
        <is>
          <t>CEF  013  3814  195702 - CPF: 66.561.442.5-04</t>
        </is>
      </c>
      <c r="N461">
        <f>IF(ISERROR(SEARCH("NF",E461,1)),"NÃO","SIM")</f>
        <v/>
      </c>
      <c r="O461">
        <f>IF($B461=5,"SIM","")</f>
        <v/>
      </c>
      <c r="P461" s="76">
        <f>A461&amp;B461&amp;C461&amp;E461&amp;G461&amp;EDATE(J461,0)</f>
        <v/>
      </c>
      <c r="Q461" s="68">
        <f>IF(A461=0,"",VLOOKUP($A461,RESUMO!$A$8:$B$107,2,FALSE))</f>
        <v/>
      </c>
    </row>
    <row r="462">
      <c r="A462" s="52" t="n">
        <v>44885</v>
      </c>
      <c r="B462" s="68" t="n">
        <v>1</v>
      </c>
      <c r="C462" s="50" t="inlineStr">
        <is>
          <t>11591941652</t>
        </is>
      </c>
      <c r="D462" s="73" t="inlineStr">
        <is>
          <t>ANDERSON CUSTODIO DE SOUZA</t>
        </is>
      </c>
      <c r="E462" s="74" t="inlineStr">
        <is>
          <t>SALÁRIO</t>
        </is>
      </c>
      <c r="G462" s="75" t="n">
        <v>988</v>
      </c>
      <c r="I462" s="75" t="n">
        <v>988</v>
      </c>
      <c r="J462" s="54" t="n">
        <v>44885</v>
      </c>
      <c r="K462" s="54" t="inlineStr">
        <is>
          <t>MO</t>
        </is>
      </c>
      <c r="L462" s="68" t="inlineStr">
        <is>
          <t>PIX: 31989816299</t>
        </is>
      </c>
      <c r="N462">
        <f>IF(ISERROR(SEARCH("NF",E462,1)),"NÃO","SIM")</f>
        <v/>
      </c>
      <c r="O462">
        <f>IF($B462=5,"SIM","")</f>
        <v/>
      </c>
      <c r="P462" s="76">
        <f>A462&amp;B462&amp;C462&amp;E462&amp;G462&amp;EDATE(J462,0)</f>
        <v/>
      </c>
      <c r="Q462" s="68">
        <f>IF(A462=0,"",VLOOKUP($A462,RESUMO!$A$8:$B$107,2,FALSE))</f>
        <v/>
      </c>
    </row>
    <row r="463">
      <c r="A463" s="52" t="n">
        <v>44885</v>
      </c>
      <c r="B463" s="68" t="n">
        <v>1</v>
      </c>
      <c r="C463" s="50" t="inlineStr">
        <is>
          <t>12212212200</t>
        </is>
      </c>
      <c r="D463" s="73" t="inlineStr">
        <is>
          <t>VALMIR BISPO DA SILVA</t>
        </is>
      </c>
      <c r="E463" s="74" t="inlineStr">
        <is>
          <t>SALÁRIO</t>
        </is>
      </c>
      <c r="G463" s="75" t="n">
        <v>988</v>
      </c>
      <c r="I463" s="75" t="n">
        <v>988</v>
      </c>
      <c r="J463" s="54" t="n">
        <v>44885</v>
      </c>
      <c r="K463" s="54" t="inlineStr">
        <is>
          <t>MO</t>
        </is>
      </c>
      <c r="L463" s="68" t="inlineStr">
        <is>
          <t>PIX: 38998060567</t>
        </is>
      </c>
      <c r="N463">
        <f>IF(ISERROR(SEARCH("NF",E463,1)),"NÃO","SIM")</f>
        <v/>
      </c>
      <c r="O463">
        <f>IF($B463=5,"SIM","")</f>
        <v/>
      </c>
      <c r="P463" s="76">
        <f>A463&amp;B463&amp;C463&amp;E463&amp;G463&amp;EDATE(J463,0)</f>
        <v/>
      </c>
      <c r="Q463" s="68">
        <f>IF(A463=0,"",VLOOKUP($A463,RESUMO!$A$8:$B$107,2,FALSE))</f>
        <v/>
      </c>
    </row>
    <row r="464">
      <c r="A464" s="52" t="n">
        <v>44885</v>
      </c>
      <c r="B464" s="68" t="n">
        <v>1</v>
      </c>
      <c r="C464" s="50" t="inlineStr">
        <is>
          <t>13568423642</t>
        </is>
      </c>
      <c r="D464" s="73" t="inlineStr">
        <is>
          <t xml:space="preserve">WELINGTON PEREIRA DOS SANTOS    </t>
        </is>
      </c>
      <c r="E464" s="74" t="inlineStr">
        <is>
          <t>SALÁRIO</t>
        </is>
      </c>
      <c r="G464" s="75" t="n">
        <v>988</v>
      </c>
      <c r="I464" s="75" t="n">
        <v>988</v>
      </c>
      <c r="J464" s="54" t="n">
        <v>44885</v>
      </c>
      <c r="K464" s="54" t="inlineStr">
        <is>
          <t>MO</t>
        </is>
      </c>
      <c r="L464" s="68" t="inlineStr">
        <is>
          <t>ITAÚ    7349  201434 - CPF: 13.568.423.6-42</t>
        </is>
      </c>
      <c r="N464">
        <f>IF(ISERROR(SEARCH("NF",E464,1)),"NÃO","SIM")</f>
        <v/>
      </c>
      <c r="O464">
        <f>IF($B464=5,"SIM","")</f>
        <v/>
      </c>
      <c r="P464" s="76">
        <f>A464&amp;B464&amp;C464&amp;E464&amp;G464&amp;EDATE(J464,0)</f>
        <v/>
      </c>
      <c r="Q464" s="68">
        <f>IF(A464=0,"",VLOOKUP($A464,RESUMO!$A$8:$B$107,2,FALSE))</f>
        <v/>
      </c>
    </row>
    <row r="465">
      <c r="A465" s="52" t="n">
        <v>44885</v>
      </c>
      <c r="B465" s="68" t="n">
        <v>1</v>
      </c>
      <c r="C465" s="50" t="inlineStr">
        <is>
          <t>07026622676</t>
        </is>
      </c>
      <c r="D465" s="73" t="inlineStr">
        <is>
          <t>DOUGLAS JUNIO AZEVEDO LARA REZENDE</t>
        </is>
      </c>
      <c r="E465" s="74" t="inlineStr">
        <is>
          <t>SALÁRIO</t>
        </is>
      </c>
      <c r="G465" s="75" t="n">
        <v>576</v>
      </c>
      <c r="I465" s="75" t="n">
        <v>576</v>
      </c>
      <c r="J465" s="54" t="n">
        <v>44885</v>
      </c>
      <c r="K465" s="54" t="inlineStr">
        <is>
          <t>MO</t>
        </is>
      </c>
      <c r="L465" s="68" t="inlineStr">
        <is>
          <t>NUBANK    0001  304649995 - CPF: 07.026.622.6-76</t>
        </is>
      </c>
      <c r="N465">
        <f>IF(ISERROR(SEARCH("NF",E465,1)),"NÃO","SIM")</f>
        <v/>
      </c>
      <c r="O465">
        <f>IF($B465=5,"SIM","")</f>
        <v/>
      </c>
      <c r="P465" s="76">
        <f>A465&amp;B465&amp;C465&amp;E465&amp;G465&amp;EDATE(J465,0)</f>
        <v/>
      </c>
      <c r="Q465" s="68">
        <f>IF(A465=0,"",VLOOKUP($A465,RESUMO!$A$8:$B$107,2,FALSE))</f>
        <v/>
      </c>
    </row>
    <row r="466">
      <c r="A466" s="52" t="n">
        <v>44885</v>
      </c>
      <c r="B466" s="68" t="n">
        <v>1</v>
      </c>
      <c r="C466" s="50" t="inlineStr">
        <is>
          <t>13351596650</t>
        </is>
      </c>
      <c r="D466" s="73" t="inlineStr">
        <is>
          <t>VALERIO BATISTA DE JESUS</t>
        </is>
      </c>
      <c r="E466" s="74" t="inlineStr">
        <is>
          <t>SALÁRIO</t>
        </is>
      </c>
      <c r="G466" s="75" t="n">
        <v>576</v>
      </c>
      <c r="I466" s="75" t="n">
        <v>576</v>
      </c>
      <c r="J466" s="54" t="n">
        <v>44885</v>
      </c>
      <c r="K466" s="54" t="inlineStr">
        <is>
          <t>MO</t>
        </is>
      </c>
      <c r="L466" s="68" t="inlineStr">
        <is>
          <t>NUBANK    0001  17746019 - CPF: 13.351.596.6-50</t>
        </is>
      </c>
      <c r="N466">
        <f>IF(ISERROR(SEARCH("NF",E466,1)),"NÃO","SIM")</f>
        <v/>
      </c>
      <c r="O466">
        <f>IF($B466=5,"SIM","")</f>
        <v/>
      </c>
      <c r="P466" s="76">
        <f>A466&amp;B466&amp;C466&amp;E466&amp;G466&amp;EDATE(J466,0)</f>
        <v/>
      </c>
      <c r="Q466" s="68">
        <f>IF(A466=0,"",VLOOKUP($A466,RESUMO!$A$8:$B$107,2,FALSE))</f>
        <v/>
      </c>
    </row>
    <row r="467">
      <c r="A467" s="52" t="n">
        <v>44885</v>
      </c>
      <c r="B467" s="68" t="n">
        <v>1</v>
      </c>
      <c r="C467" s="50" t="inlineStr">
        <is>
          <t>96830123615</t>
        </is>
      </c>
      <c r="D467" s="73" t="inlineStr">
        <is>
          <t>WANDERLEY DE SOUZA MAIA</t>
        </is>
      </c>
      <c r="E467" s="74" t="inlineStr">
        <is>
          <t>SALÁRIO</t>
        </is>
      </c>
      <c r="G467" s="75" t="n">
        <v>988</v>
      </c>
      <c r="I467" s="75" t="n">
        <v>988</v>
      </c>
      <c r="J467" s="54" t="n">
        <v>44885</v>
      </c>
      <c r="K467" s="54" t="inlineStr">
        <is>
          <t>MO</t>
        </is>
      </c>
      <c r="L467" s="68" t="inlineStr">
        <is>
          <t>CEF  013  1486  735602 - CPF: 96.830.123.6-15</t>
        </is>
      </c>
      <c r="N467">
        <f>IF(ISERROR(SEARCH("NF",E467,1)),"NÃO","SIM")</f>
        <v/>
      </c>
      <c r="O467">
        <f>IF($B467=5,"SIM","")</f>
        <v/>
      </c>
      <c r="P467" s="76">
        <f>A467&amp;B467&amp;C467&amp;E467&amp;G467&amp;EDATE(J467,0)</f>
        <v/>
      </c>
      <c r="Q467" s="68">
        <f>IF(A467=0,"",VLOOKUP($A467,RESUMO!$A$8:$B$107,2,FALSE))</f>
        <v/>
      </c>
    </row>
    <row r="468">
      <c r="A468" s="52" t="n">
        <v>44885</v>
      </c>
      <c r="B468" s="68" t="n">
        <v>1</v>
      </c>
      <c r="C468" s="50" t="inlineStr">
        <is>
          <t>04472952688</t>
        </is>
      </c>
      <c r="D468" s="73" t="inlineStr">
        <is>
          <t>GLEBSON SILVA RAMOS</t>
        </is>
      </c>
      <c r="E468" s="74" t="inlineStr">
        <is>
          <t>TRANSPORTE</t>
        </is>
      </c>
      <c r="G468" s="75" t="n">
        <v>36.3</v>
      </c>
      <c r="H468" s="63" t="n">
        <v>9</v>
      </c>
      <c r="I468" s="75" t="n">
        <v>326.7</v>
      </c>
      <c r="J468" s="54" t="n">
        <v>44885</v>
      </c>
      <c r="K468" s="54" t="inlineStr">
        <is>
          <t>MO</t>
        </is>
      </c>
      <c r="L468" s="68" t="inlineStr">
        <is>
          <t>PIX: 04472952688</t>
        </is>
      </c>
      <c r="N468">
        <f>IF(ISERROR(SEARCH("NF",E468,1)),"NÃO","SIM")</f>
        <v/>
      </c>
      <c r="O468">
        <f>IF($B468=5,"SIM","")</f>
        <v/>
      </c>
      <c r="P468" s="76">
        <f>A468&amp;B468&amp;C468&amp;E468&amp;G468&amp;EDATE(J468,0)</f>
        <v/>
      </c>
      <c r="Q468" s="68">
        <f>IF(A468=0,"",VLOOKUP($A468,RESUMO!$A$8:$B$107,2,FALSE))</f>
        <v/>
      </c>
    </row>
    <row r="469">
      <c r="A469" s="52" t="n">
        <v>44885</v>
      </c>
      <c r="B469" s="68" t="n">
        <v>1</v>
      </c>
      <c r="C469" s="50" t="inlineStr">
        <is>
          <t>05318038646</t>
        </is>
      </c>
      <c r="D469" s="73" t="inlineStr">
        <is>
          <t>JOÃO CARLOS DOS SANTOS BARBOSA</t>
        </is>
      </c>
      <c r="E469" s="74" t="inlineStr">
        <is>
          <t>TRANSPORTE</t>
        </is>
      </c>
      <c r="G469" s="75" t="n">
        <v>36.3</v>
      </c>
      <c r="H469" s="63" t="n">
        <v>9</v>
      </c>
      <c r="I469" s="75" t="n">
        <v>326.7</v>
      </c>
      <c r="J469" s="54" t="n">
        <v>44885</v>
      </c>
      <c r="K469" s="54" t="inlineStr">
        <is>
          <t>MO</t>
        </is>
      </c>
      <c r="L469" s="68" t="inlineStr">
        <is>
          <t>PIX: 05318038646</t>
        </is>
      </c>
      <c r="N469">
        <f>IF(ISERROR(SEARCH("NF",E469,1)),"NÃO","SIM")</f>
        <v/>
      </c>
      <c r="O469">
        <f>IF($B469=5,"SIM","")</f>
        <v/>
      </c>
      <c r="P469" s="76">
        <f>A469&amp;B469&amp;C469&amp;E469&amp;G469&amp;EDATE(J469,0)</f>
        <v/>
      </c>
      <c r="Q469" s="68">
        <f>IF(A469=0,"",VLOOKUP($A469,RESUMO!$A$8:$B$107,2,FALSE))</f>
        <v/>
      </c>
    </row>
    <row r="470">
      <c r="A470" s="52" t="n">
        <v>44885</v>
      </c>
      <c r="B470" s="68" t="n">
        <v>1</v>
      </c>
      <c r="C470" s="50" t="inlineStr">
        <is>
          <t>19958312808</t>
        </is>
      </c>
      <c r="D470" s="73" t="inlineStr">
        <is>
          <t>ROBSON PEREIRA BRITO</t>
        </is>
      </c>
      <c r="E470" s="74" t="inlineStr">
        <is>
          <t>RESCISÃO</t>
        </is>
      </c>
      <c r="G470" s="75" t="n">
        <v>4953.07</v>
      </c>
      <c r="I470" s="75" t="n">
        <v>4953.07</v>
      </c>
      <c r="J470" s="54" t="n">
        <v>44885</v>
      </c>
      <c r="K470" s="54" t="inlineStr">
        <is>
          <t>MO</t>
        </is>
      </c>
      <c r="L470" s="68" t="inlineStr">
        <is>
          <t>CEF  013  0892  8593814075 - CPF: 19.958.312.8-08</t>
        </is>
      </c>
      <c r="N470">
        <f>IF(ISERROR(SEARCH("NF",E470,1)),"NÃO","SIM")</f>
        <v/>
      </c>
      <c r="O470">
        <f>IF($B470=5,"SIM","")</f>
        <v/>
      </c>
      <c r="P470" s="76">
        <f>A470&amp;B470&amp;C470&amp;E470&amp;G470&amp;EDATE(J470,0)</f>
        <v/>
      </c>
      <c r="Q470" s="68">
        <f>IF(A470=0,"",VLOOKUP($A470,RESUMO!$A$8:$B$107,2,FALSE))</f>
        <v/>
      </c>
    </row>
    <row r="471">
      <c r="A471" s="52" t="n">
        <v>44885</v>
      </c>
      <c r="B471" s="68" t="n">
        <v>1</v>
      </c>
      <c r="C471" s="50" t="inlineStr">
        <is>
          <t>05318038646</t>
        </is>
      </c>
      <c r="D471" s="73" t="inlineStr">
        <is>
          <t>JOÃO CARLOS DOS SANTOS BARBOSA</t>
        </is>
      </c>
      <c r="E471" s="74" t="inlineStr">
        <is>
          <t>DIÁRIA</t>
        </is>
      </c>
      <c r="G471" s="75" t="n">
        <v>180</v>
      </c>
      <c r="H471" s="63" t="n">
        <v>6</v>
      </c>
      <c r="I471" s="75" t="n">
        <v>1080</v>
      </c>
      <c r="J471" s="54" t="n">
        <v>44885</v>
      </c>
      <c r="K471" s="54" t="inlineStr">
        <is>
          <t>MO</t>
        </is>
      </c>
      <c r="L471" s="68" t="inlineStr">
        <is>
          <t>PIX: 05318038646</t>
        </is>
      </c>
      <c r="N471">
        <f>IF(ISERROR(SEARCH("NF",E471,1)),"NÃO","SIM")</f>
        <v/>
      </c>
      <c r="O471">
        <f>IF($B471=5,"SIM","")</f>
        <v/>
      </c>
      <c r="P471" s="76">
        <f>A471&amp;B471&amp;C471&amp;E471&amp;G471&amp;EDATE(J471,0)</f>
        <v/>
      </c>
      <c r="Q471" s="68">
        <f>IF(A471=0,"",VLOOKUP($A471,RESUMO!$A$8:$B$107,2,FALSE))</f>
        <v/>
      </c>
    </row>
    <row r="472">
      <c r="A472" s="52" t="n">
        <v>44885</v>
      </c>
      <c r="B472" s="68" t="n">
        <v>1</v>
      </c>
      <c r="C472" s="50" t="inlineStr">
        <is>
          <t>04472952688</t>
        </is>
      </c>
      <c r="D472" s="73" t="inlineStr">
        <is>
          <t>GLEBSON SILVA RAMOS</t>
        </is>
      </c>
      <c r="E472" s="74" t="inlineStr">
        <is>
          <t>CAFÉ</t>
        </is>
      </c>
      <c r="G472" s="75" t="n">
        <v>4</v>
      </c>
      <c r="H472" s="63" t="n">
        <v>9</v>
      </c>
      <c r="I472" s="75" t="n">
        <v>36</v>
      </c>
      <c r="J472" s="54" t="n">
        <v>44885</v>
      </c>
      <c r="K472" s="54" t="inlineStr">
        <is>
          <t>MO</t>
        </is>
      </c>
      <c r="L472" s="68" t="inlineStr">
        <is>
          <t>PIX: 04472952688</t>
        </is>
      </c>
      <c r="N472">
        <f>IF(ISERROR(SEARCH("NF",E472,1)),"NÃO","SIM")</f>
        <v/>
      </c>
      <c r="O472">
        <f>IF($B472=5,"SIM","")</f>
        <v/>
      </c>
      <c r="P472" s="76">
        <f>A472&amp;B472&amp;C472&amp;E472&amp;G472&amp;EDATE(J472,0)</f>
        <v/>
      </c>
      <c r="Q472" s="68">
        <f>IF(A472=0,"",VLOOKUP($A472,RESUMO!$A$8:$B$107,2,FALSE))</f>
        <v/>
      </c>
    </row>
    <row r="473">
      <c r="A473" s="52" t="n">
        <v>44885</v>
      </c>
      <c r="B473" s="68" t="n">
        <v>1</v>
      </c>
      <c r="C473" s="50" t="inlineStr">
        <is>
          <t>05318038646</t>
        </is>
      </c>
      <c r="D473" s="73" t="inlineStr">
        <is>
          <t>JOÃO CARLOS DOS SANTOS BARBOSA</t>
        </is>
      </c>
      <c r="E473" s="74" t="inlineStr">
        <is>
          <t>CAFÉ</t>
        </is>
      </c>
      <c r="G473" s="75" t="n">
        <v>4</v>
      </c>
      <c r="H473" s="63" t="n">
        <v>9</v>
      </c>
      <c r="I473" s="75" t="n">
        <v>36</v>
      </c>
      <c r="J473" s="54" t="n">
        <v>44885</v>
      </c>
      <c r="K473" s="54" t="inlineStr">
        <is>
          <t>MO</t>
        </is>
      </c>
      <c r="L473" s="68" t="inlineStr">
        <is>
          <t>PIX: 05318038646</t>
        </is>
      </c>
      <c r="N473">
        <f>IF(ISERROR(SEARCH("NF",E473,1)),"NÃO","SIM")</f>
        <v/>
      </c>
      <c r="O473">
        <f>IF($B473=5,"SIM","")</f>
        <v/>
      </c>
      <c r="P473" s="76">
        <f>A473&amp;B473&amp;C473&amp;E473&amp;G473&amp;EDATE(J473,0)</f>
        <v/>
      </c>
      <c r="Q473" s="68">
        <f>IF(A473=0,"",VLOOKUP($A473,RESUMO!$A$8:$B$107,2,FALSE))</f>
        <v/>
      </c>
    </row>
    <row r="474">
      <c r="A474" s="52" t="n">
        <v>44885</v>
      </c>
      <c r="B474" s="68" t="n">
        <v>1</v>
      </c>
      <c r="C474" s="50" t="inlineStr">
        <is>
          <t>00505644630</t>
        </is>
      </c>
      <c r="D474" s="73" t="inlineStr">
        <is>
          <t>JOÃO LUIZ PEREIRA</t>
        </is>
      </c>
      <c r="E474" s="74" t="inlineStr">
        <is>
          <t>13º SALÁRIO</t>
        </is>
      </c>
      <c r="G474" s="75" t="n">
        <v>2062.5</v>
      </c>
      <c r="I474" s="75" t="n">
        <v>2062.5</v>
      </c>
      <c r="J474" s="54" t="n">
        <v>44885</v>
      </c>
      <c r="K474" s="54" t="inlineStr">
        <is>
          <t>MO</t>
        </is>
      </c>
      <c r="L474" s="68" t="inlineStr">
        <is>
          <t>PIX: 00505644630</t>
        </is>
      </c>
      <c r="M474" s="50" t="inlineStr">
        <is>
          <t>ADIANTAMENTO</t>
        </is>
      </c>
      <c r="N474">
        <f>IF(ISERROR(SEARCH("NF",E474,1)),"NÃO","SIM")</f>
        <v/>
      </c>
      <c r="O474">
        <f>IF($B474=5,"SIM","")</f>
        <v/>
      </c>
      <c r="P474" s="76">
        <f>A474&amp;B474&amp;C474&amp;E474&amp;G474&amp;EDATE(J474,0)</f>
        <v/>
      </c>
      <c r="Q474" s="68">
        <f>IF(A474=0,"",VLOOKUP($A474,RESUMO!$A$8:$B$107,2,FALSE))</f>
        <v/>
      </c>
    </row>
    <row r="475">
      <c r="A475" s="52" t="n">
        <v>44885</v>
      </c>
      <c r="B475" s="68" t="n">
        <v>1</v>
      </c>
      <c r="C475" s="50" t="inlineStr">
        <is>
          <t>14844723650</t>
        </is>
      </c>
      <c r="D475" s="73" t="inlineStr">
        <is>
          <t>TAISSON HENRIQUE FERREIRA DOS SANTOS</t>
        </is>
      </c>
      <c r="E475" s="74" t="inlineStr">
        <is>
          <t>13º SALÁRIO</t>
        </is>
      </c>
      <c r="G475" s="75" t="n">
        <v>480</v>
      </c>
      <c r="I475" s="75" t="n">
        <v>480</v>
      </c>
      <c r="J475" s="54" t="n">
        <v>44885</v>
      </c>
      <c r="K475" s="54" t="inlineStr">
        <is>
          <t>MO</t>
        </is>
      </c>
      <c r="L475" s="68" t="inlineStr">
        <is>
          <t>NUBANK    0001  291500879 - CPF: 14.844.723.6-50</t>
        </is>
      </c>
      <c r="M475" s="50" t="inlineStr">
        <is>
          <t>ADIANTAMENTO</t>
        </is>
      </c>
      <c r="N475">
        <f>IF(ISERROR(SEARCH("NF",E475,1)),"NÃO","SIM")</f>
        <v/>
      </c>
      <c r="O475">
        <f>IF($B475=5,"SIM","")</f>
        <v/>
      </c>
      <c r="P475" s="76">
        <f>A475&amp;B475&amp;C475&amp;E475&amp;G475&amp;EDATE(J475,0)</f>
        <v/>
      </c>
      <c r="Q475" s="68">
        <f>IF(A475=0,"",VLOOKUP($A475,RESUMO!$A$8:$B$107,2,FALSE))</f>
        <v/>
      </c>
    </row>
    <row r="476">
      <c r="A476" s="52" t="n">
        <v>44885</v>
      </c>
      <c r="B476" s="68" t="n">
        <v>1</v>
      </c>
      <c r="C476" s="50" t="inlineStr">
        <is>
          <t>66561442504</t>
        </is>
      </c>
      <c r="D476" s="73" t="inlineStr">
        <is>
          <t>GERALDO RODRIGUES SANTOS</t>
        </is>
      </c>
      <c r="E476" s="74" t="inlineStr">
        <is>
          <t>13º SALÁRIO</t>
        </is>
      </c>
      <c r="G476" s="75" t="n">
        <v>823.33</v>
      </c>
      <c r="I476" s="75" t="n">
        <v>823.33</v>
      </c>
      <c r="J476" s="54" t="n">
        <v>44885</v>
      </c>
      <c r="K476" s="54" t="inlineStr">
        <is>
          <t>MO</t>
        </is>
      </c>
      <c r="L476" s="68" t="inlineStr">
        <is>
          <t>CEF  013  3814  195702 - CPF: 66.561.442.5-04</t>
        </is>
      </c>
      <c r="M476" s="50" t="inlineStr">
        <is>
          <t>ADIANTAMENTO</t>
        </is>
      </c>
      <c r="N476">
        <f>IF(ISERROR(SEARCH("NF",E476,1)),"NÃO","SIM")</f>
        <v/>
      </c>
      <c r="O476">
        <f>IF($B476=5,"SIM","")</f>
        <v/>
      </c>
      <c r="P476" s="76">
        <f>A476&amp;B476&amp;C476&amp;E476&amp;G476&amp;EDATE(J476,0)</f>
        <v/>
      </c>
      <c r="Q476" s="68">
        <f>IF(A476=0,"",VLOOKUP($A476,RESUMO!$A$8:$B$107,2,FALSE))</f>
        <v/>
      </c>
    </row>
    <row r="477">
      <c r="A477" s="52" t="n">
        <v>44885</v>
      </c>
      <c r="B477" s="68" t="n">
        <v>1</v>
      </c>
      <c r="C477" s="50" t="inlineStr">
        <is>
          <t>11591941652</t>
        </is>
      </c>
      <c r="D477" s="73" t="inlineStr">
        <is>
          <t>ANDERSON CUSTODIO DE SOUZA</t>
        </is>
      </c>
      <c r="E477" s="74" t="inlineStr">
        <is>
          <t>13º SALÁRIO</t>
        </is>
      </c>
      <c r="G477" s="75" t="n">
        <v>823.33</v>
      </c>
      <c r="I477" s="75" t="n">
        <v>823.33</v>
      </c>
      <c r="J477" s="54" t="n">
        <v>44885</v>
      </c>
      <c r="K477" s="54" t="inlineStr">
        <is>
          <t>MO</t>
        </is>
      </c>
      <c r="L477" s="68" t="inlineStr">
        <is>
          <t>PIX: 31989816299</t>
        </is>
      </c>
      <c r="M477" s="50" t="inlineStr">
        <is>
          <t>ADIANTAMENTO</t>
        </is>
      </c>
      <c r="N477">
        <f>IF(ISERROR(SEARCH("NF",E477,1)),"NÃO","SIM")</f>
        <v/>
      </c>
      <c r="O477">
        <f>IF($B477=5,"SIM","")</f>
        <v/>
      </c>
      <c r="P477" s="76">
        <f>A477&amp;B477&amp;C477&amp;E477&amp;G477&amp;EDATE(J477,0)</f>
        <v/>
      </c>
      <c r="Q477" s="68">
        <f>IF(A477=0,"",VLOOKUP($A477,RESUMO!$A$8:$B$107,2,FALSE))</f>
        <v/>
      </c>
    </row>
    <row r="478">
      <c r="A478" s="52" t="n">
        <v>44885</v>
      </c>
      <c r="B478" s="68" t="n">
        <v>1</v>
      </c>
      <c r="C478" s="50" t="inlineStr">
        <is>
          <t>12212212200</t>
        </is>
      </c>
      <c r="D478" s="73" t="inlineStr">
        <is>
          <t>VALMIR BISPO DA SILVA</t>
        </is>
      </c>
      <c r="E478" s="74" t="inlineStr">
        <is>
          <t>13º SALÁRIO</t>
        </is>
      </c>
      <c r="G478" s="75" t="n">
        <v>720.42</v>
      </c>
      <c r="I478" s="75" t="n">
        <v>720.42</v>
      </c>
      <c r="J478" s="54" t="n">
        <v>44885</v>
      </c>
      <c r="K478" s="54" t="inlineStr">
        <is>
          <t>MO</t>
        </is>
      </c>
      <c r="L478" s="68" t="inlineStr">
        <is>
          <t>PIX: 38998060567</t>
        </is>
      </c>
      <c r="M478" s="50" t="inlineStr">
        <is>
          <t>ADIANTAMENTO</t>
        </is>
      </c>
      <c r="N478">
        <f>IF(ISERROR(SEARCH("NF",E478,1)),"NÃO","SIM")</f>
        <v/>
      </c>
      <c r="O478">
        <f>IF($B478=5,"SIM","")</f>
        <v/>
      </c>
      <c r="P478" s="76">
        <f>A478&amp;B478&amp;C478&amp;E478&amp;G478&amp;EDATE(J478,0)</f>
        <v/>
      </c>
      <c r="Q478" s="68">
        <f>IF(A478=0,"",VLOOKUP($A478,RESUMO!$A$8:$B$107,2,FALSE))</f>
        <v/>
      </c>
    </row>
    <row r="479">
      <c r="A479" s="52" t="n">
        <v>44885</v>
      </c>
      <c r="B479" s="68" t="n">
        <v>1</v>
      </c>
      <c r="C479" s="50" t="inlineStr">
        <is>
          <t>13568423642</t>
        </is>
      </c>
      <c r="D479" s="73" t="inlineStr">
        <is>
          <t xml:space="preserve">WELINGTON PEREIRA DOS SANTOS    </t>
        </is>
      </c>
      <c r="E479" s="74" t="inlineStr">
        <is>
          <t>13º SALÁRIO</t>
        </is>
      </c>
      <c r="G479" s="75" t="n">
        <v>720.42</v>
      </c>
      <c r="I479" s="75" t="n">
        <v>720.42</v>
      </c>
      <c r="J479" s="54" t="n">
        <v>44885</v>
      </c>
      <c r="K479" s="54" t="inlineStr">
        <is>
          <t>MO</t>
        </is>
      </c>
      <c r="L479" s="68" t="inlineStr">
        <is>
          <t>ITAÚ    7349  201434 - CPF: 13.568.423.6-42</t>
        </is>
      </c>
      <c r="M479" s="50" t="inlineStr">
        <is>
          <t>ADIANTAMENTO</t>
        </is>
      </c>
      <c r="N479">
        <f>IF(ISERROR(SEARCH("NF",E479,1)),"NÃO","SIM")</f>
        <v/>
      </c>
      <c r="O479">
        <f>IF($B479=5,"SIM","")</f>
        <v/>
      </c>
      <c r="P479" s="76">
        <f>A479&amp;B479&amp;C479&amp;E479&amp;G479&amp;EDATE(J479,0)</f>
        <v/>
      </c>
      <c r="Q479" s="68">
        <f>IF(A479=0,"",VLOOKUP($A479,RESUMO!$A$8:$B$107,2,FALSE))</f>
        <v/>
      </c>
    </row>
    <row r="480">
      <c r="A480" s="52" t="n">
        <v>44885</v>
      </c>
      <c r="B480" s="68" t="n">
        <v>1</v>
      </c>
      <c r="C480" s="50" t="inlineStr">
        <is>
          <t>07026622676</t>
        </is>
      </c>
      <c r="D480" s="73" t="inlineStr">
        <is>
          <t>DOUGLAS JUNIO AZEVEDO LARA REZENDE</t>
        </is>
      </c>
      <c r="E480" s="74" t="inlineStr">
        <is>
          <t>13º SALÁRIO</t>
        </is>
      </c>
      <c r="G480" s="75" t="n">
        <v>360</v>
      </c>
      <c r="I480" s="75" t="n">
        <v>360</v>
      </c>
      <c r="J480" s="54" t="n">
        <v>44885</v>
      </c>
      <c r="K480" s="54" t="inlineStr">
        <is>
          <t>MO</t>
        </is>
      </c>
      <c r="L480" s="68" t="inlineStr">
        <is>
          <t>NUBANK    0001  304649995 - CPF: 07.026.622.6-76</t>
        </is>
      </c>
      <c r="M480" s="50" t="inlineStr">
        <is>
          <t>ADIANTAMENTO</t>
        </is>
      </c>
      <c r="N480">
        <f>IF(ISERROR(SEARCH("NF",E480,1)),"NÃO","SIM")</f>
        <v/>
      </c>
      <c r="O480">
        <f>IF($B480=5,"SIM","")</f>
        <v/>
      </c>
      <c r="P480" s="76">
        <f>A480&amp;B480&amp;C480&amp;E480&amp;G480&amp;EDATE(J480,0)</f>
        <v/>
      </c>
      <c r="Q480" s="68">
        <f>IF(A480=0,"",VLOOKUP($A480,RESUMO!$A$8:$B$107,2,FALSE))</f>
        <v/>
      </c>
    </row>
    <row r="481">
      <c r="A481" s="52" t="n">
        <v>44885</v>
      </c>
      <c r="B481" s="68" t="n">
        <v>1</v>
      </c>
      <c r="C481" s="50" t="inlineStr">
        <is>
          <t>13351596650</t>
        </is>
      </c>
      <c r="D481" s="73" t="inlineStr">
        <is>
          <t>VALERIO BATISTA DE JESUS</t>
        </is>
      </c>
      <c r="E481" s="74" t="inlineStr">
        <is>
          <t>13º SALÁRIO</t>
        </is>
      </c>
      <c r="G481" s="75" t="n">
        <v>360</v>
      </c>
      <c r="I481" s="75" t="n">
        <v>360</v>
      </c>
      <c r="J481" s="54" t="n">
        <v>44885</v>
      </c>
      <c r="K481" s="54" t="inlineStr">
        <is>
          <t>MO</t>
        </is>
      </c>
      <c r="L481" s="68" t="inlineStr">
        <is>
          <t>NUBANK    0001  17746019 - CPF: 13.351.596.6-50</t>
        </is>
      </c>
      <c r="M481" s="50" t="inlineStr">
        <is>
          <t>ADIANTAMENTO</t>
        </is>
      </c>
      <c r="N481">
        <f>IF(ISERROR(SEARCH("NF",E481,1)),"NÃO","SIM")</f>
        <v/>
      </c>
      <c r="O481">
        <f>IF($B481=5,"SIM","")</f>
        <v/>
      </c>
      <c r="P481" s="76">
        <f>A481&amp;B481&amp;C481&amp;E481&amp;G481&amp;EDATE(J481,0)</f>
        <v/>
      </c>
      <c r="Q481" s="68">
        <f>IF(A481=0,"",VLOOKUP($A481,RESUMO!$A$8:$B$107,2,FALSE))</f>
        <v/>
      </c>
    </row>
    <row r="482">
      <c r="A482" s="52" t="n">
        <v>44885</v>
      </c>
      <c r="B482" s="68" t="n">
        <v>1</v>
      </c>
      <c r="C482" s="50" t="inlineStr">
        <is>
          <t>96830123615</t>
        </is>
      </c>
      <c r="D482" s="73" t="inlineStr">
        <is>
          <t>WANDERLEY DE SOUZA MAIA</t>
        </is>
      </c>
      <c r="E482" s="74" t="inlineStr">
        <is>
          <t>13º SALÁRIO</t>
        </is>
      </c>
      <c r="G482" s="75" t="n">
        <v>617.5</v>
      </c>
      <c r="I482" s="75" t="n">
        <v>617.5</v>
      </c>
      <c r="J482" s="54" t="n">
        <v>44885</v>
      </c>
      <c r="K482" s="54" t="inlineStr">
        <is>
          <t>MO</t>
        </is>
      </c>
      <c r="L482" s="68" t="inlineStr">
        <is>
          <t>CEF  013  1486  735602 - CPF: 96.830.123.6-15</t>
        </is>
      </c>
      <c r="M482" s="50" t="inlineStr">
        <is>
          <t>ADIANTAMENTO</t>
        </is>
      </c>
      <c r="N482">
        <f>IF(ISERROR(SEARCH("NF",E482,1)),"NÃO","SIM")</f>
        <v/>
      </c>
      <c r="O482">
        <f>IF($B482=5,"SIM","")</f>
        <v/>
      </c>
      <c r="P482" s="76">
        <f>A482&amp;B482&amp;C482&amp;E482&amp;G482&amp;EDATE(J482,0)</f>
        <v/>
      </c>
      <c r="Q482" s="68">
        <f>IF(A482=0,"",VLOOKUP($A482,RESUMO!$A$8:$B$107,2,FALSE))</f>
        <v/>
      </c>
    </row>
    <row r="483">
      <c r="A483" s="52" t="n">
        <v>44885</v>
      </c>
      <c r="B483" s="68" t="n">
        <v>2</v>
      </c>
      <c r="C483" s="50" t="inlineStr">
        <is>
          <t>27648990687</t>
        </is>
      </c>
      <c r="D483" s="73" t="inlineStr">
        <is>
          <t>ROGÉRIO VASCONCELOS SANTOS</t>
        </is>
      </c>
      <c r="E483" s="74" t="inlineStr">
        <is>
          <t>MHS SEGURANÇA E MEDICINA DO TRABALHO</t>
        </is>
      </c>
      <c r="G483" s="75" t="n">
        <v>100</v>
      </c>
      <c r="I483" s="75" t="n">
        <v>100</v>
      </c>
      <c r="J483" s="54" t="n">
        <v>44885</v>
      </c>
      <c r="K483" s="54" t="inlineStr">
        <is>
          <t>ADM</t>
        </is>
      </c>
      <c r="L483" s="68" t="inlineStr">
        <is>
          <t>PIX: 31995901635</t>
        </is>
      </c>
      <c r="M483" s="50" t="inlineStr">
        <is>
          <t>EVENTOS SST E-SOCIAL - 20/11</t>
        </is>
      </c>
      <c r="N483">
        <f>IF(ISERROR(SEARCH("NF",E483,1)),"NÃO","SIM")</f>
        <v/>
      </c>
      <c r="O483">
        <f>IF($B483=5,"SIM","")</f>
        <v/>
      </c>
      <c r="P483" s="76">
        <f>A483&amp;B483&amp;C483&amp;E483&amp;G483&amp;EDATE(J483,0)</f>
        <v/>
      </c>
      <c r="Q483" s="68">
        <f>IF(A483=0,"",VLOOKUP($A483,RESUMO!$A$8:$B$107,2,FALSE))</f>
        <v/>
      </c>
    </row>
    <row r="484">
      <c r="A484" s="52" t="n">
        <v>44885</v>
      </c>
      <c r="B484" s="68" t="n">
        <v>2</v>
      </c>
      <c r="C484" s="50" t="inlineStr">
        <is>
          <t>37052904870</t>
        </is>
      </c>
      <c r="D484" s="73" t="inlineStr">
        <is>
          <t>VINICIUS SANTANA RINALDI</t>
        </is>
      </c>
      <c r="E484" s="74" t="inlineStr">
        <is>
          <t>AREIA - PED. Nº 2790 - DEPÓSITO EM CONTA</t>
        </is>
      </c>
      <c r="G484" s="75" t="n">
        <v>1098</v>
      </c>
      <c r="I484" s="75" t="n">
        <v>1098</v>
      </c>
      <c r="J484" s="54" t="n">
        <v>44885</v>
      </c>
      <c r="K484" s="54" t="inlineStr">
        <is>
          <t>MAT</t>
        </is>
      </c>
      <c r="L484" s="68" t="inlineStr">
        <is>
          <t>C6 BANK    0001  19363893 - CPF: 37.052.904.8-70</t>
        </is>
      </c>
      <c r="N484">
        <f>IF(ISERROR(SEARCH("NF",E484,1)),"NÃO","SIM")</f>
        <v/>
      </c>
      <c r="O484">
        <f>IF($B484=5,"SIM","")</f>
        <v/>
      </c>
      <c r="P484" s="76">
        <f>A484&amp;B484&amp;C484&amp;E484&amp;G484&amp;EDATE(J484,0)</f>
        <v/>
      </c>
      <c r="Q484" s="68">
        <f>IF(A484=0,"",VLOOKUP($A484,RESUMO!$A$8:$B$107,2,FALSE))</f>
        <v/>
      </c>
    </row>
    <row r="485">
      <c r="A485" s="52" t="n">
        <v>44885</v>
      </c>
      <c r="B485" s="68" t="n">
        <v>2</v>
      </c>
      <c r="C485" s="50" t="inlineStr">
        <is>
          <t>17349481000300</t>
        </is>
      </c>
      <c r="D485" s="73" t="inlineStr">
        <is>
          <t>SAMPRE LTDA</t>
        </is>
      </c>
      <c r="E485" s="74" t="inlineStr">
        <is>
          <t>01 EXAME DEMISSIONAL</t>
        </is>
      </c>
      <c r="G485" s="75" t="n">
        <v>158</v>
      </c>
      <c r="I485" s="75" t="n">
        <v>158</v>
      </c>
      <c r="J485" s="54" t="n">
        <v>44885</v>
      </c>
      <c r="K485" s="54" t="inlineStr">
        <is>
          <t>MO</t>
        </is>
      </c>
      <c r="N485">
        <f>IF(ISERROR(SEARCH("NF",E485,1)),"NÃO","SIM")</f>
        <v/>
      </c>
      <c r="O485">
        <f>IF($B485=5,"SIM","")</f>
        <v/>
      </c>
      <c r="P485" s="76">
        <f>A485&amp;B485&amp;C485&amp;E485&amp;G485&amp;EDATE(J485,0)</f>
        <v/>
      </c>
      <c r="Q485" s="68">
        <f>IF(A485=0,"",VLOOKUP($A485,RESUMO!$A$8:$B$107,2,FALSE))</f>
        <v/>
      </c>
    </row>
    <row r="486">
      <c r="A486" s="52" t="n">
        <v>44885</v>
      </c>
      <c r="B486" s="68" t="n">
        <v>3</v>
      </c>
      <c r="C486" s="50" t="inlineStr">
        <is>
          <t>13535379000186</t>
        </is>
      </c>
      <c r="D486" s="73" t="inlineStr">
        <is>
          <t>CONCRETARTE</t>
        </is>
      </c>
      <c r="E486" s="74" t="inlineStr">
        <is>
          <t>ESPAÇADORES - NF 24684236</t>
        </is>
      </c>
      <c r="G486" s="75" t="n">
        <v>525</v>
      </c>
      <c r="I486" s="75" t="n">
        <v>525</v>
      </c>
      <c r="J486" s="54" t="n">
        <v>44883</v>
      </c>
      <c r="K486" s="54" t="inlineStr">
        <is>
          <t>MAT</t>
        </is>
      </c>
      <c r="N486">
        <f>IF(ISERROR(SEARCH("NF",E486,1)),"NÃO","SIM")</f>
        <v/>
      </c>
      <c r="O486">
        <f>IF($B486=5,"SIM","")</f>
        <v/>
      </c>
      <c r="P486" s="76">
        <f>A486&amp;B486&amp;C486&amp;E486&amp;G486&amp;EDATE(J486,0)</f>
        <v/>
      </c>
      <c r="Q486" s="68">
        <f>IF(A486=0,"",VLOOKUP($A486,RESUMO!$A$8:$B$107,2,FALSE))</f>
        <v/>
      </c>
    </row>
    <row r="487">
      <c r="A487" s="52" t="n">
        <v>44885</v>
      </c>
      <c r="B487" s="68" t="n">
        <v>3</v>
      </c>
      <c r="C487" s="50" t="inlineStr">
        <is>
          <t>03562661000107</t>
        </is>
      </c>
      <c r="D487" s="73" t="inlineStr">
        <is>
          <t>SAO JOSE DISTRIBUIDORA DE CIMENTO</t>
        </is>
      </c>
      <c r="E487" s="74" t="inlineStr">
        <is>
          <t>CIMENTOS - NF 114934</t>
        </is>
      </c>
      <c r="G487" s="75" t="n">
        <v>3110</v>
      </c>
      <c r="I487" s="75" t="n">
        <v>3110</v>
      </c>
      <c r="J487" s="54" t="n">
        <v>44889</v>
      </c>
      <c r="K487" s="54" t="inlineStr">
        <is>
          <t>MAT</t>
        </is>
      </c>
      <c r="N487">
        <f>IF(ISERROR(SEARCH("NF",E487,1)),"NÃO","SIM")</f>
        <v/>
      </c>
      <c r="O487">
        <f>IF($B487=5,"SIM","")</f>
        <v/>
      </c>
      <c r="P487" s="76">
        <f>A487&amp;B487&amp;C487&amp;E487&amp;G487&amp;EDATE(J487,0)</f>
        <v/>
      </c>
      <c r="Q487" s="68">
        <f>IF(A487=0,"",VLOOKUP($A487,RESUMO!$A$8:$B$107,2,FALSE))</f>
        <v/>
      </c>
    </row>
    <row r="488">
      <c r="A488" s="52" t="n">
        <v>44885</v>
      </c>
      <c r="B488" s="68" t="n">
        <v>3</v>
      </c>
      <c r="C488" s="50" t="inlineStr">
        <is>
          <t>42542081000100</t>
        </is>
      </c>
      <c r="D488" s="73" t="inlineStr">
        <is>
          <t>MADEX MADEIRAS E COMPENSADOS LTDA</t>
        </is>
      </c>
      <c r="E488" s="74" t="inlineStr">
        <is>
          <t>MADEIRAS - NF 3558</t>
        </is>
      </c>
      <c r="G488" s="75" t="n">
        <v>4662.5</v>
      </c>
      <c r="I488" s="75" t="n">
        <v>4662.5</v>
      </c>
      <c r="J488" s="54" t="n">
        <v>44890</v>
      </c>
      <c r="K488" s="54" t="inlineStr">
        <is>
          <t>MAT</t>
        </is>
      </c>
      <c r="N488">
        <f>IF(ISERROR(SEARCH("NF",E488,1)),"NÃO","SIM")</f>
        <v/>
      </c>
      <c r="O488">
        <f>IF($B488=5,"SIM","")</f>
        <v/>
      </c>
      <c r="P488" s="76">
        <f>A488&amp;B488&amp;C488&amp;E488&amp;G488&amp;EDATE(J488,0)</f>
        <v/>
      </c>
      <c r="Q488" s="68">
        <f>IF(A488=0,"",VLOOKUP($A488,RESUMO!$A$8:$B$107,2,FALSE))</f>
        <v/>
      </c>
    </row>
    <row r="489">
      <c r="A489" s="52" t="n">
        <v>44885</v>
      </c>
      <c r="B489" s="68" t="n">
        <v>3</v>
      </c>
      <c r="C489" s="50" t="inlineStr">
        <is>
          <t>12463472000160</t>
        </is>
      </c>
      <c r="D489" s="73" t="inlineStr">
        <is>
          <t>IMA EPIS</t>
        </is>
      </c>
      <c r="E489" s="74" t="inlineStr">
        <is>
          <t>UNIFORMES - NF 68240</t>
        </is>
      </c>
      <c r="G489" s="75" t="n">
        <v>1352.06</v>
      </c>
      <c r="I489" s="75" t="n">
        <v>1352.06</v>
      </c>
      <c r="J489" s="54" t="n">
        <v>44894</v>
      </c>
      <c r="K489" s="54" t="inlineStr">
        <is>
          <t>MO</t>
        </is>
      </c>
      <c r="N489">
        <f>IF(ISERROR(SEARCH("NF",E489,1)),"NÃO","SIM")</f>
        <v/>
      </c>
      <c r="O489">
        <f>IF($B489=5,"SIM","")</f>
        <v/>
      </c>
      <c r="P489" s="76">
        <f>A489&amp;B489&amp;C489&amp;E489&amp;G489&amp;EDATE(J489,0)</f>
        <v/>
      </c>
      <c r="Q489" s="68">
        <f>IF(A489=0,"",VLOOKUP($A489,RESUMO!$A$8:$B$107,2,FALSE))</f>
        <v/>
      </c>
    </row>
    <row r="490">
      <c r="A490" s="52" t="n">
        <v>44885</v>
      </c>
      <c r="B490" s="68" t="n">
        <v>3</v>
      </c>
      <c r="C490" s="50" t="inlineStr">
        <is>
          <t>09227962000152</t>
        </is>
      </c>
      <c r="D490" s="73" t="inlineStr">
        <is>
          <t xml:space="preserve">UNIÃO IMPERMEABILIZANTES </t>
        </is>
      </c>
      <c r="E490" s="74" t="inlineStr">
        <is>
          <t>RESIPRIMER - NF 3609</t>
        </is>
      </c>
      <c r="G490" s="75" t="n">
        <v>960</v>
      </c>
      <c r="I490" s="75" t="n">
        <v>960</v>
      </c>
      <c r="J490" s="54" t="n">
        <v>44894</v>
      </c>
      <c r="K490" s="54" t="inlineStr">
        <is>
          <t>MAT</t>
        </is>
      </c>
      <c r="N490">
        <f>IF(ISERROR(SEARCH("NF",E490,1)),"NÃO","SIM")</f>
        <v/>
      </c>
      <c r="O490">
        <f>IF($B490=5,"SIM","")</f>
        <v/>
      </c>
      <c r="P490" s="76">
        <f>A490&amp;B490&amp;C490&amp;E490&amp;G490&amp;EDATE(J490,0)</f>
        <v/>
      </c>
      <c r="Q490" s="68">
        <f>IF(A490=0,"",VLOOKUP($A490,RESUMO!$A$8:$B$107,2,FALSE))</f>
        <v/>
      </c>
    </row>
    <row r="491">
      <c r="A491" s="52" t="n">
        <v>44885</v>
      </c>
      <c r="B491" s="68" t="n">
        <v>3</v>
      </c>
      <c r="C491" s="50" t="inlineStr">
        <is>
          <t>38727707000177</t>
        </is>
      </c>
      <c r="D491" s="73" t="inlineStr">
        <is>
          <t>SEGURO PASI</t>
        </is>
      </c>
      <c r="E491" s="74" t="inlineStr">
        <is>
          <t>SEGURO COLABORADORES</t>
        </is>
      </c>
      <c r="G491" s="75" t="n">
        <v>209.3</v>
      </c>
      <c r="I491" s="75" t="n">
        <v>209.3</v>
      </c>
      <c r="J491" s="54" t="n">
        <v>44895</v>
      </c>
      <c r="K491" s="54" t="inlineStr">
        <is>
          <t>ADM</t>
        </is>
      </c>
      <c r="N491">
        <f>IF(ISERROR(SEARCH("NF",E491,1)),"NÃO","SIM")</f>
        <v/>
      </c>
      <c r="O491">
        <f>IF($B491=5,"SIM","")</f>
        <v/>
      </c>
      <c r="P491" s="76">
        <f>A491&amp;B491&amp;C491&amp;E491&amp;G491&amp;EDATE(J491,0)</f>
        <v/>
      </c>
      <c r="Q491" s="68">
        <f>IF(A491=0,"",VLOOKUP($A491,RESUMO!$A$8:$B$107,2,FALSE))</f>
        <v/>
      </c>
    </row>
    <row r="492">
      <c r="A492" s="52" t="n">
        <v>44885</v>
      </c>
      <c r="B492" s="68" t="n">
        <v>3</v>
      </c>
      <c r="C492" s="50" t="inlineStr">
        <is>
          <t>00360305000104</t>
        </is>
      </c>
      <c r="D492" s="73" t="inlineStr">
        <is>
          <t>FGTS</t>
        </is>
      </c>
      <c r="E492" s="74" t="inlineStr">
        <is>
          <t xml:space="preserve">GRRF - ROBSON PEREIRA BRITO </t>
        </is>
      </c>
      <c r="G492" s="75" t="n">
        <v>887.16</v>
      </c>
      <c r="I492" s="75" t="n">
        <v>887.16</v>
      </c>
      <c r="J492" s="54" t="n">
        <v>44896</v>
      </c>
      <c r="K492" s="54" t="inlineStr">
        <is>
          <t>MO</t>
        </is>
      </c>
      <c r="N492">
        <f>IF(ISERROR(SEARCH("NF",E492,1)),"NÃO","SIM")</f>
        <v/>
      </c>
      <c r="O492">
        <f>IF($B492=5,"SIM","")</f>
        <v/>
      </c>
      <c r="P492" s="76">
        <f>A492&amp;B492&amp;C492&amp;E492&amp;G492&amp;EDATE(J492,0)</f>
        <v/>
      </c>
      <c r="Q492" s="68">
        <f>IF(A492=0,"",VLOOKUP($A492,RESUMO!$A$8:$B$107,2,FALSE))</f>
        <v/>
      </c>
    </row>
    <row r="493">
      <c r="A493" s="52" t="n">
        <v>44885</v>
      </c>
      <c r="B493" s="68" t="n">
        <v>3</v>
      </c>
      <c r="C493" s="50" t="inlineStr">
        <is>
          <t>07409393000130</t>
        </is>
      </c>
      <c r="D493" s="73" t="inlineStr">
        <is>
          <t>LOCFER</t>
        </is>
      </c>
      <c r="E493" s="74" t="inlineStr">
        <is>
          <t>MOTOR E MANGOTE - NF 18802</t>
        </is>
      </c>
      <c r="G493" s="75" t="n">
        <v>210</v>
      </c>
      <c r="I493" s="75" t="n">
        <v>210</v>
      </c>
      <c r="J493" s="54" t="n">
        <v>44899</v>
      </c>
      <c r="K493" s="54" t="inlineStr">
        <is>
          <t>LOC</t>
        </is>
      </c>
      <c r="N493">
        <f>IF(ISERROR(SEARCH("NF",E493,1)),"NÃO","SIM")</f>
        <v/>
      </c>
      <c r="O493">
        <f>IF($B493=5,"SIM","")</f>
        <v/>
      </c>
      <c r="P493" s="76">
        <f>A493&amp;B493&amp;C493&amp;E493&amp;G493&amp;EDATE(J493,0)</f>
        <v/>
      </c>
      <c r="Q493" s="68">
        <f>IF(A493=0,"",VLOOKUP($A493,RESUMO!$A$8:$B$107,2,FALSE))</f>
        <v/>
      </c>
    </row>
    <row r="494">
      <c r="A494" s="52" t="n">
        <v>44885</v>
      </c>
      <c r="B494" s="68" t="n">
        <v>3</v>
      </c>
      <c r="C494" s="50" t="inlineStr">
        <is>
          <t>24654133000220</t>
        </is>
      </c>
      <c r="D494" s="73" t="inlineStr">
        <is>
          <t xml:space="preserve">PLIMAX PERSONA </t>
        </is>
      </c>
      <c r="E494" s="74" t="inlineStr">
        <is>
          <t>CESTA BASICA - NF 178580</t>
        </is>
      </c>
      <c r="G494" s="75" t="n">
        <v>2323.7</v>
      </c>
      <c r="I494" s="75" t="n">
        <v>2323.7</v>
      </c>
      <c r="J494" s="54" t="n">
        <v>44900</v>
      </c>
      <c r="K494" s="54" t="inlineStr">
        <is>
          <t>MO</t>
        </is>
      </c>
      <c r="N494">
        <f>IF(ISERROR(SEARCH("NF",E494,1)),"NÃO","SIM")</f>
        <v/>
      </c>
      <c r="O494">
        <f>IF($B494=5,"SIM","")</f>
        <v/>
      </c>
      <c r="P494" s="76">
        <f>A494&amp;B494&amp;C494&amp;E494&amp;G494&amp;EDATE(J494,0)</f>
        <v/>
      </c>
      <c r="Q494" s="68">
        <f>IF(A494=0,"",VLOOKUP($A494,RESUMO!$A$8:$B$107,2,FALSE))</f>
        <v/>
      </c>
    </row>
    <row r="495">
      <c r="A495" s="52" t="n">
        <v>44885</v>
      </c>
      <c r="B495" s="68" t="n">
        <v>5</v>
      </c>
      <c r="C495" s="50" t="inlineStr">
        <is>
          <t>38727707000177</t>
        </is>
      </c>
      <c r="D495" s="73" t="inlineStr">
        <is>
          <t>SEGURO PASI</t>
        </is>
      </c>
      <c r="E495" s="74" t="inlineStr">
        <is>
          <t>SEGURO COLABORADORES</t>
        </is>
      </c>
      <c r="G495" s="75" t="n">
        <v>209.3</v>
      </c>
      <c r="I495" s="75" t="n">
        <v>209.3</v>
      </c>
      <c r="J495" s="54" t="n">
        <v>44872</v>
      </c>
      <c r="K495" s="54" t="inlineStr">
        <is>
          <t>ADM</t>
        </is>
      </c>
      <c r="N495">
        <f>IF(ISERROR(SEARCH("NF",E495,1)),"NÃO","SIM")</f>
        <v/>
      </c>
      <c r="O495">
        <f>IF($B495=5,"SIM","")</f>
        <v/>
      </c>
      <c r="P495" s="76">
        <f>A495&amp;B495&amp;C495&amp;E495&amp;G495&amp;EDATE(J495,0)</f>
        <v/>
      </c>
      <c r="Q495" s="68">
        <f>IF(A495=0,"",VLOOKUP($A495,RESUMO!$A$8:$B$107,2,FALSE))</f>
        <v/>
      </c>
    </row>
    <row r="496">
      <c r="A496" s="52" t="n">
        <v>44885</v>
      </c>
      <c r="B496" s="68" t="n">
        <v>5</v>
      </c>
      <c r="C496" s="50" t="inlineStr">
        <is>
          <t>16000000000100</t>
        </is>
      </c>
      <c r="D496" s="73" t="inlineStr">
        <is>
          <t>DIVERSOS</t>
        </is>
      </c>
      <c r="E496" s="74" t="inlineStr">
        <is>
          <t>CS MADEIRA- CAPA DE CHUVA - NF 7894</t>
        </is>
      </c>
      <c r="G496" s="75" t="n">
        <v>965</v>
      </c>
      <c r="I496" s="75" t="n">
        <v>965</v>
      </c>
      <c r="J496" s="54" t="n">
        <v>44876</v>
      </c>
      <c r="K496" s="54" t="inlineStr">
        <is>
          <t>DIV</t>
        </is>
      </c>
      <c r="N496">
        <f>IF(ISERROR(SEARCH("NF",E496,1)),"NÃO","SIM")</f>
        <v/>
      </c>
      <c r="O496">
        <f>IF($B496=5,"SIM","")</f>
        <v/>
      </c>
      <c r="P496" s="76">
        <f>A496&amp;B496&amp;C496&amp;E496&amp;G496&amp;EDATE(J496,0)</f>
        <v/>
      </c>
      <c r="Q496" s="68">
        <f>IF(A496=0,"",VLOOKUP($A496,RESUMO!$A$8:$B$107,2,FALSE))</f>
        <v/>
      </c>
    </row>
    <row r="497">
      <c r="A497" s="52" t="n">
        <v>44885</v>
      </c>
      <c r="B497" s="68" t="n">
        <v>5</v>
      </c>
      <c r="C497" s="50" t="inlineStr">
        <is>
          <t>16000000000100</t>
        </is>
      </c>
      <c r="D497" s="73" t="inlineStr">
        <is>
          <t>DIVERSOS</t>
        </is>
      </c>
      <c r="E497" s="74" t="inlineStr">
        <is>
          <t>MEZA PAPEIS - TUBO - NF 1902</t>
        </is>
      </c>
      <c r="G497" s="75" t="n">
        <v>870</v>
      </c>
      <c r="I497" s="75" t="n">
        <v>870</v>
      </c>
      <c r="J497" s="54" t="n">
        <v>44872</v>
      </c>
      <c r="K497" s="54" t="inlineStr">
        <is>
          <t>DIV</t>
        </is>
      </c>
      <c r="N497">
        <f>IF(ISERROR(SEARCH("NF",E497,1)),"NÃO","SIM")</f>
        <v/>
      </c>
      <c r="O497">
        <f>IF($B497=5,"SIM","")</f>
        <v/>
      </c>
      <c r="P497" s="76">
        <f>A497&amp;B497&amp;C497&amp;E497&amp;G497&amp;EDATE(J497,0)</f>
        <v/>
      </c>
      <c r="Q497" s="68">
        <f>IF(A497=0,"",VLOOKUP($A497,RESUMO!$A$8:$B$107,2,FALSE))</f>
        <v/>
      </c>
    </row>
    <row r="498">
      <c r="A498" s="52" t="n">
        <v>44885</v>
      </c>
      <c r="B498" s="68" t="n">
        <v>5</v>
      </c>
      <c r="C498" s="50" t="inlineStr">
        <is>
          <t>16000000000100</t>
        </is>
      </c>
      <c r="D498" s="73" t="inlineStr">
        <is>
          <t>DIVERSOS</t>
        </is>
      </c>
      <c r="E498" s="74" t="inlineStr">
        <is>
          <t>MG MIX CONCRETO</t>
        </is>
      </c>
      <c r="G498" s="75" t="n">
        <v>1900.02</v>
      </c>
      <c r="I498" s="75" t="n">
        <v>1900.02</v>
      </c>
      <c r="J498" s="54" t="n">
        <v>44869</v>
      </c>
      <c r="K498" s="54" t="inlineStr">
        <is>
          <t>DIV</t>
        </is>
      </c>
      <c r="N498">
        <f>IF(ISERROR(SEARCH("NF",E498,1)),"NÃO","SIM")</f>
        <v/>
      </c>
      <c r="O498">
        <f>IF($B498=5,"SIM","")</f>
        <v/>
      </c>
      <c r="P498" s="76">
        <f>A498&amp;B498&amp;C498&amp;E498&amp;G498&amp;EDATE(J498,0)</f>
        <v/>
      </c>
      <c r="Q498" s="68">
        <f>IF(A498=0,"",VLOOKUP($A498,RESUMO!$A$8:$B$107,2,FALSE))</f>
        <v/>
      </c>
    </row>
    <row r="499">
      <c r="A499" s="52" t="n">
        <v>44900</v>
      </c>
      <c r="B499" s="68" t="n">
        <v>1</v>
      </c>
      <c r="C499" s="50" t="inlineStr">
        <is>
          <t>00505644630</t>
        </is>
      </c>
      <c r="D499" s="73" t="inlineStr">
        <is>
          <t>JOÃO LUIZ PEREIRA</t>
        </is>
      </c>
      <c r="E499" s="74" t="inlineStr">
        <is>
          <t>SALÁRIO</t>
        </is>
      </c>
      <c r="G499" s="75" t="n">
        <v>2217.39</v>
      </c>
      <c r="I499" s="75" t="n">
        <v>2217.39</v>
      </c>
      <c r="J499" s="54" t="n">
        <v>44901</v>
      </c>
      <c r="K499" s="54" t="inlineStr">
        <is>
          <t>MO</t>
        </is>
      </c>
      <c r="L499" s="68" t="inlineStr">
        <is>
          <t>PIX: 00505644630</t>
        </is>
      </c>
      <c r="N499">
        <f>IF(ISERROR(SEARCH("NF",E499,1)),"NÃO","SIM")</f>
        <v/>
      </c>
      <c r="O499">
        <f>IF($B499=5,"SIM","")</f>
        <v/>
      </c>
      <c r="P499" s="76">
        <f>A499&amp;B499&amp;C499&amp;E499&amp;G499&amp;EDATE(J499,0)</f>
        <v/>
      </c>
      <c r="Q499" s="68">
        <f>IF(A499=0,"",VLOOKUP($A499,RESUMO!$A$8:$B$107,2,FALSE))</f>
        <v/>
      </c>
    </row>
    <row r="500">
      <c r="A500" s="52" t="n">
        <v>44900</v>
      </c>
      <c r="B500" s="68" t="n">
        <v>1</v>
      </c>
      <c r="C500" s="50" t="inlineStr">
        <is>
          <t>14844723650</t>
        </is>
      </c>
      <c r="D500" s="73" t="inlineStr">
        <is>
          <t>TAISSON HENRIQUE FERREIRA DOS SANTOS</t>
        </is>
      </c>
      <c r="E500" s="74" t="inlineStr">
        <is>
          <t>SALÁRIO</t>
        </is>
      </c>
      <c r="G500" s="75" t="n">
        <v>752.58</v>
      </c>
      <c r="I500" s="75" t="n">
        <v>752.58</v>
      </c>
      <c r="J500" s="54" t="n">
        <v>44901</v>
      </c>
      <c r="K500" s="54" t="inlineStr">
        <is>
          <t>MO</t>
        </is>
      </c>
      <c r="L500" s="68" t="inlineStr">
        <is>
          <t>NUBANK    0001  291500879 - CPF: 14.844.723.6-50</t>
        </is>
      </c>
      <c r="N500">
        <f>IF(ISERROR(SEARCH("NF",E500,1)),"NÃO","SIM")</f>
        <v/>
      </c>
      <c r="O500">
        <f>IF($B500=5,"SIM","")</f>
        <v/>
      </c>
      <c r="P500" s="76">
        <f>A500&amp;B500&amp;C500&amp;E500&amp;G500&amp;EDATE(J500,0)</f>
        <v/>
      </c>
      <c r="Q500" s="68">
        <f>IF(A500=0,"",VLOOKUP($A500,RESUMO!$A$8:$B$107,2,FALSE))</f>
        <v/>
      </c>
    </row>
    <row r="501">
      <c r="A501" s="52" t="n">
        <v>44900</v>
      </c>
      <c r="B501" s="68" t="n">
        <v>1</v>
      </c>
      <c r="C501" s="50" t="inlineStr">
        <is>
          <t>66561442504</t>
        </is>
      </c>
      <c r="D501" s="73" t="inlineStr">
        <is>
          <t>GERALDO RODRIGUES SANTOS</t>
        </is>
      </c>
      <c r="E501" s="74" t="inlineStr">
        <is>
          <t>SALÁRIO</t>
        </is>
      </c>
      <c r="G501" s="75" t="n">
        <v>1249.56</v>
      </c>
      <c r="I501" s="75" t="n">
        <v>1249.56</v>
      </c>
      <c r="J501" s="54" t="n">
        <v>44901</v>
      </c>
      <c r="K501" s="54" t="inlineStr">
        <is>
          <t>MO</t>
        </is>
      </c>
      <c r="L501" s="68" t="inlineStr">
        <is>
          <t>CEF  013  3814  195702 - CPF: 66.561.442.5-04</t>
        </is>
      </c>
      <c r="N501">
        <f>IF(ISERROR(SEARCH("NF",E501,1)),"NÃO","SIM")</f>
        <v/>
      </c>
      <c r="O501">
        <f>IF($B501=5,"SIM","")</f>
        <v/>
      </c>
      <c r="P501" s="76">
        <f>A501&amp;B501&amp;C501&amp;E501&amp;G501&amp;EDATE(J501,0)</f>
        <v/>
      </c>
      <c r="Q501" s="68">
        <f>IF(A501=0,"",VLOOKUP($A501,RESUMO!$A$8:$B$107,2,FALSE))</f>
        <v/>
      </c>
    </row>
    <row r="502">
      <c r="A502" s="52" t="n">
        <v>44900</v>
      </c>
      <c r="B502" s="68" t="n">
        <v>1</v>
      </c>
      <c r="C502" s="50" t="inlineStr">
        <is>
          <t>11591941652</t>
        </is>
      </c>
      <c r="D502" s="73" t="inlineStr">
        <is>
          <t>ANDERSON CUSTODIO DE SOUZA</t>
        </is>
      </c>
      <c r="E502" s="74" t="inlineStr">
        <is>
          <t>SALÁRIO</t>
        </is>
      </c>
      <c r="G502" s="75" t="n">
        <v>1181.44</v>
      </c>
      <c r="I502" s="75" t="n">
        <v>1181.44</v>
      </c>
      <c r="J502" s="54" t="n">
        <v>44901</v>
      </c>
      <c r="K502" s="54" t="inlineStr">
        <is>
          <t>MO</t>
        </is>
      </c>
      <c r="L502" s="68" t="inlineStr">
        <is>
          <t>PIX: 31989816299</t>
        </is>
      </c>
      <c r="N502">
        <f>IF(ISERROR(SEARCH("NF",E502,1)),"NÃO","SIM")</f>
        <v/>
      </c>
      <c r="O502">
        <f>IF($B502=5,"SIM","")</f>
        <v/>
      </c>
      <c r="P502" s="76">
        <f>A502&amp;B502&amp;C502&amp;E502&amp;G502&amp;EDATE(J502,0)</f>
        <v/>
      </c>
      <c r="Q502" s="68">
        <f>IF(A502=0,"",VLOOKUP($A502,RESUMO!$A$8:$B$107,2,FALSE))</f>
        <v/>
      </c>
    </row>
    <row r="503">
      <c r="A503" s="52" t="n">
        <v>44900</v>
      </c>
      <c r="B503" s="68" t="n">
        <v>1</v>
      </c>
      <c r="C503" s="50" t="inlineStr">
        <is>
          <t>12212212200</t>
        </is>
      </c>
      <c r="D503" s="73" t="inlineStr">
        <is>
          <t>VALMIR BISPO DA SILVA</t>
        </is>
      </c>
      <c r="E503" s="74" t="inlineStr">
        <is>
          <t>SALÁRIO</t>
        </is>
      </c>
      <c r="G503" s="75" t="n">
        <v>1276.61</v>
      </c>
      <c r="I503" s="75" t="n">
        <v>1276.61</v>
      </c>
      <c r="J503" s="54" t="n">
        <v>44901</v>
      </c>
      <c r="K503" s="54" t="inlineStr">
        <is>
          <t>MO</t>
        </is>
      </c>
      <c r="L503" s="68" t="inlineStr">
        <is>
          <t>PIX: 38998060567</t>
        </is>
      </c>
      <c r="N503">
        <f>IF(ISERROR(SEARCH("NF",E503,1)),"NÃO","SIM")</f>
        <v/>
      </c>
      <c r="O503">
        <f>IF($B503=5,"SIM","")</f>
        <v/>
      </c>
      <c r="P503" s="76">
        <f>A503&amp;B503&amp;C503&amp;E503&amp;G503&amp;EDATE(J503,0)</f>
        <v/>
      </c>
      <c r="Q503" s="68">
        <f>IF(A503=0,"",VLOOKUP($A503,RESUMO!$A$8:$B$107,2,FALSE))</f>
        <v/>
      </c>
    </row>
    <row r="504">
      <c r="A504" s="52" t="n">
        <v>44900</v>
      </c>
      <c r="B504" s="68" t="n">
        <v>1</v>
      </c>
      <c r="C504" s="50" t="inlineStr">
        <is>
          <t>13568423642</t>
        </is>
      </c>
      <c r="D504" s="73" t="inlineStr">
        <is>
          <t xml:space="preserve">WELINGTON PEREIRA DOS SANTOS    </t>
        </is>
      </c>
      <c r="E504" s="74" t="inlineStr">
        <is>
          <t>SALÁRIO</t>
        </is>
      </c>
      <c r="G504" s="75" t="n">
        <v>1263.78</v>
      </c>
      <c r="I504" s="75" t="n">
        <v>1263.78</v>
      </c>
      <c r="J504" s="54" t="n">
        <v>44901</v>
      </c>
      <c r="K504" s="54" t="inlineStr">
        <is>
          <t>MO</t>
        </is>
      </c>
      <c r="L504" s="68" t="inlineStr">
        <is>
          <t>ITAÚ    7349  201434 - CPF: 13.568.423.6-42</t>
        </is>
      </c>
      <c r="N504">
        <f>IF(ISERROR(SEARCH("NF",E504,1)),"NÃO","SIM")</f>
        <v/>
      </c>
      <c r="O504">
        <f>IF($B504=5,"SIM","")</f>
        <v/>
      </c>
      <c r="P504" s="76">
        <f>A504&amp;B504&amp;C504&amp;E504&amp;G504&amp;EDATE(J504,0)</f>
        <v/>
      </c>
      <c r="Q504" s="68">
        <f>IF(A504=0,"",VLOOKUP($A504,RESUMO!$A$8:$B$107,2,FALSE))</f>
        <v/>
      </c>
    </row>
    <row r="505">
      <c r="A505" s="52" t="n">
        <v>44900</v>
      </c>
      <c r="B505" s="68" t="n">
        <v>1</v>
      </c>
      <c r="C505" s="50" t="inlineStr">
        <is>
          <t>07026622676</t>
        </is>
      </c>
      <c r="D505" s="73" t="inlineStr">
        <is>
          <t>DOUGLAS JUNIO AZEVEDO LARA REZENDE</t>
        </is>
      </c>
      <c r="E505" s="74" t="inlineStr">
        <is>
          <t>SALÁRIO</t>
        </is>
      </c>
      <c r="G505" s="75" t="n">
        <v>665.22</v>
      </c>
      <c r="I505" s="75" t="n">
        <v>665.22</v>
      </c>
      <c r="J505" s="54" t="n">
        <v>44901</v>
      </c>
      <c r="K505" s="54" t="inlineStr">
        <is>
          <t>MO</t>
        </is>
      </c>
      <c r="L505" s="68" t="inlineStr">
        <is>
          <t>NUBANK    0001  304649995 - CPF: 07.026.622.6-76</t>
        </is>
      </c>
      <c r="N505">
        <f>IF(ISERROR(SEARCH("NF",E505,1)),"NÃO","SIM")</f>
        <v/>
      </c>
      <c r="O505">
        <f>IF($B505=5,"SIM","")</f>
        <v/>
      </c>
      <c r="P505" s="76">
        <f>A505&amp;B505&amp;C505&amp;E505&amp;G505&amp;EDATE(J505,0)</f>
        <v/>
      </c>
      <c r="Q505" s="68">
        <f>IF(A505=0,"",VLOOKUP($A505,RESUMO!$A$8:$B$107,2,FALSE))</f>
        <v/>
      </c>
    </row>
    <row r="506">
      <c r="A506" s="52" t="n">
        <v>44900</v>
      </c>
      <c r="B506" s="68" t="n">
        <v>1</v>
      </c>
      <c r="C506" s="50" t="inlineStr">
        <is>
          <t>13351596650</t>
        </is>
      </c>
      <c r="D506" s="73" t="inlineStr">
        <is>
          <t>VALERIO BATISTA DE JESUS</t>
        </is>
      </c>
      <c r="E506" s="74" t="inlineStr">
        <is>
          <t>SALÁRIO</t>
        </is>
      </c>
      <c r="G506" s="75" t="n">
        <v>821.84</v>
      </c>
      <c r="I506" s="75" t="n">
        <v>821.84</v>
      </c>
      <c r="J506" s="54" t="n">
        <v>44901</v>
      </c>
      <c r="K506" s="54" t="inlineStr">
        <is>
          <t>MO</t>
        </is>
      </c>
      <c r="L506" s="68" t="inlineStr">
        <is>
          <t>NUBANK    0001  17746019 - CPF: 13.351.596.6-50</t>
        </is>
      </c>
      <c r="N506">
        <f>IF(ISERROR(SEARCH("NF",E506,1)),"NÃO","SIM")</f>
        <v/>
      </c>
      <c r="O506">
        <f>IF($B506=5,"SIM","")</f>
        <v/>
      </c>
      <c r="P506" s="76">
        <f>A506&amp;B506&amp;C506&amp;E506&amp;G506&amp;EDATE(J506,0)</f>
        <v/>
      </c>
      <c r="Q506" s="68">
        <f>IF(A506=0,"",VLOOKUP($A506,RESUMO!$A$8:$B$107,2,FALSE))</f>
        <v/>
      </c>
    </row>
    <row r="507">
      <c r="A507" s="52" t="n">
        <v>44900</v>
      </c>
      <c r="B507" s="68" t="n">
        <v>1</v>
      </c>
      <c r="C507" s="50" t="inlineStr">
        <is>
          <t>96830123615</t>
        </is>
      </c>
      <c r="D507" s="73" t="inlineStr">
        <is>
          <t>WANDERLEY DE SOUZA MAIA</t>
        </is>
      </c>
      <c r="E507" s="74" t="inlineStr">
        <is>
          <t>SALÁRIO</t>
        </is>
      </c>
      <c r="G507" s="75" t="n">
        <v>1249.56</v>
      </c>
      <c r="I507" s="75" t="n">
        <v>1249.56</v>
      </c>
      <c r="J507" s="54" t="n">
        <v>44901</v>
      </c>
      <c r="K507" s="54" t="inlineStr">
        <is>
          <t>MO</t>
        </is>
      </c>
      <c r="L507" s="68" t="inlineStr">
        <is>
          <t>CEF  013  1486  735602 - CPF: 96.830.123.6-15</t>
        </is>
      </c>
      <c r="N507">
        <f>IF(ISERROR(SEARCH("NF",E507,1)),"NÃO","SIM")</f>
        <v/>
      </c>
      <c r="O507">
        <f>IF($B507=5,"SIM","")</f>
        <v/>
      </c>
      <c r="P507" s="76">
        <f>A507&amp;B507&amp;C507&amp;E507&amp;G507&amp;EDATE(J507,0)</f>
        <v/>
      </c>
      <c r="Q507" s="68">
        <f>IF(A507=0,"",VLOOKUP($A507,RESUMO!$A$8:$B$107,2,FALSE))</f>
        <v/>
      </c>
    </row>
    <row r="508">
      <c r="A508" s="52" t="n">
        <v>44900</v>
      </c>
      <c r="B508" s="68" t="n">
        <v>1</v>
      </c>
      <c r="C508" s="50" t="inlineStr">
        <is>
          <t>04472952688</t>
        </is>
      </c>
      <c r="D508" s="73" t="inlineStr">
        <is>
          <t>GLEBSON SILVA RAMOS</t>
        </is>
      </c>
      <c r="E508" s="74" t="inlineStr">
        <is>
          <t>SALÁRIO</t>
        </is>
      </c>
      <c r="G508" s="75" t="n">
        <v>577.2</v>
      </c>
      <c r="I508" s="75" t="n">
        <v>577.2</v>
      </c>
      <c r="J508" s="54" t="n">
        <v>44901</v>
      </c>
      <c r="K508" s="54" t="inlineStr">
        <is>
          <t>MO</t>
        </is>
      </c>
      <c r="L508" s="68" t="inlineStr">
        <is>
          <t>PIX: 04472952688</t>
        </is>
      </c>
      <c r="N508">
        <f>IF(ISERROR(SEARCH("NF",E508,1)),"NÃO","SIM")</f>
        <v/>
      </c>
      <c r="O508">
        <f>IF($B508=5,"SIM","")</f>
        <v/>
      </c>
      <c r="P508" s="76">
        <f>A508&amp;B508&amp;C508&amp;E508&amp;G508&amp;EDATE(J508,0)</f>
        <v/>
      </c>
      <c r="Q508" s="68">
        <f>IF(A508=0,"",VLOOKUP($A508,RESUMO!$A$8:$B$107,2,FALSE))</f>
        <v/>
      </c>
    </row>
    <row r="509">
      <c r="A509" s="52" t="n">
        <v>44900</v>
      </c>
      <c r="B509" s="68" t="n">
        <v>1</v>
      </c>
      <c r="C509" s="50" t="inlineStr">
        <is>
          <t>05318038646</t>
        </is>
      </c>
      <c r="D509" s="73" t="inlineStr">
        <is>
          <t>JOÃO CARLOS DOS SANTOS BARBOSA</t>
        </is>
      </c>
      <c r="E509" s="74" t="inlineStr">
        <is>
          <t>SALÁRIO</t>
        </is>
      </c>
      <c r="G509" s="75" t="n">
        <v>990.0599999999999</v>
      </c>
      <c r="I509" s="75" t="n">
        <v>990.0599999999999</v>
      </c>
      <c r="J509" s="54" t="n">
        <v>44901</v>
      </c>
      <c r="K509" s="54" t="inlineStr">
        <is>
          <t>MO</t>
        </is>
      </c>
      <c r="L509" s="68" t="inlineStr">
        <is>
          <t>PIX: 05318038646</t>
        </is>
      </c>
      <c r="N509">
        <f>IF(ISERROR(SEARCH("NF",E509,1)),"NÃO","SIM")</f>
        <v/>
      </c>
      <c r="O509">
        <f>IF($B509=5,"SIM","")</f>
        <v/>
      </c>
      <c r="P509" s="76">
        <f>A509&amp;B509&amp;C509&amp;E509&amp;G509&amp;EDATE(J509,0)</f>
        <v/>
      </c>
      <c r="Q509" s="68">
        <f>IF(A509=0,"",VLOOKUP($A509,RESUMO!$A$8:$B$107,2,FALSE))</f>
        <v/>
      </c>
    </row>
    <row r="510">
      <c r="A510" s="52" t="n">
        <v>44900</v>
      </c>
      <c r="B510" s="68" t="n">
        <v>1</v>
      </c>
      <c r="C510" s="50" t="inlineStr">
        <is>
          <t>04472952688</t>
        </is>
      </c>
      <c r="D510" s="73" t="inlineStr">
        <is>
          <t>GLEBSON SILVA RAMOS</t>
        </is>
      </c>
      <c r="E510" s="74" t="inlineStr">
        <is>
          <t>DIÁRIA</t>
        </is>
      </c>
      <c r="G510" s="75" t="n">
        <v>120</v>
      </c>
      <c r="H510" s="63" t="n">
        <v>3</v>
      </c>
      <c r="I510" s="75" t="n">
        <v>360</v>
      </c>
      <c r="J510" s="54" t="n">
        <v>44901</v>
      </c>
      <c r="K510" s="54" t="inlineStr">
        <is>
          <t>MO</t>
        </is>
      </c>
      <c r="L510" s="68" t="inlineStr">
        <is>
          <t>PIX: 04472952688</t>
        </is>
      </c>
      <c r="N510">
        <f>IF(ISERROR(SEARCH("NF",E510,1)),"NÃO","SIM")</f>
        <v/>
      </c>
      <c r="O510">
        <f>IF($B510=5,"SIM","")</f>
        <v/>
      </c>
      <c r="P510" s="76">
        <f>A510&amp;B510&amp;C510&amp;E510&amp;G510&amp;EDATE(J510,0)</f>
        <v/>
      </c>
      <c r="Q510" s="68">
        <f>IF(A510=0,"",VLOOKUP($A510,RESUMO!$A$8:$B$107,2,FALSE))</f>
        <v/>
      </c>
    </row>
    <row r="511">
      <c r="A511" s="52" t="n">
        <v>44900</v>
      </c>
      <c r="B511" s="68" t="n">
        <v>1</v>
      </c>
      <c r="C511" s="50" t="inlineStr">
        <is>
          <t>05318038646</t>
        </is>
      </c>
      <c r="D511" s="73" t="inlineStr">
        <is>
          <t>JOÃO CARLOS DOS SANTOS BARBOSA</t>
        </is>
      </c>
      <c r="E511" s="74" t="inlineStr">
        <is>
          <t>DIÁRIA</t>
        </is>
      </c>
      <c r="G511" s="75" t="n">
        <v>180</v>
      </c>
      <c r="H511" s="63" t="n">
        <v>3</v>
      </c>
      <c r="I511" s="75" t="n">
        <v>540</v>
      </c>
      <c r="J511" s="54" t="n">
        <v>44901</v>
      </c>
      <c r="K511" s="54" t="inlineStr">
        <is>
          <t>MO</t>
        </is>
      </c>
      <c r="L511" s="68" t="inlineStr">
        <is>
          <t>PIX: 05318038646</t>
        </is>
      </c>
      <c r="N511">
        <f>IF(ISERROR(SEARCH("NF",E511,1)),"NÃO","SIM")</f>
        <v/>
      </c>
      <c r="O511">
        <f>IF($B511=5,"SIM","")</f>
        <v/>
      </c>
      <c r="P511" s="76">
        <f>A511&amp;B511&amp;C511&amp;E511&amp;G511&amp;EDATE(J511,0)</f>
        <v/>
      </c>
      <c r="Q511" s="68">
        <f>IF(A511=0,"",VLOOKUP($A511,RESUMO!$A$8:$B$107,2,FALSE))</f>
        <v/>
      </c>
    </row>
    <row r="512">
      <c r="A512" s="52" t="n">
        <v>44900</v>
      </c>
      <c r="B512" s="68" t="n">
        <v>1</v>
      </c>
      <c r="C512" s="50" t="inlineStr">
        <is>
          <t>00505644630</t>
        </is>
      </c>
      <c r="D512" s="73" t="inlineStr">
        <is>
          <t>JOÃO LUIZ PEREIRA</t>
        </is>
      </c>
      <c r="E512" s="74" t="inlineStr">
        <is>
          <t>TRANSPORTE</t>
        </is>
      </c>
      <c r="G512" s="75" t="n">
        <v>34.8</v>
      </c>
      <c r="H512" s="63" t="n">
        <v>21</v>
      </c>
      <c r="I512" s="75" t="n">
        <v>730.8</v>
      </c>
      <c r="J512" s="54" t="n">
        <v>44901</v>
      </c>
      <c r="K512" s="54" t="inlineStr">
        <is>
          <t>MO</t>
        </is>
      </c>
      <c r="L512" s="68" t="inlineStr">
        <is>
          <t>PIX: 00505644630</t>
        </is>
      </c>
      <c r="N512">
        <f>IF(ISERROR(SEARCH("NF",E512,1)),"NÃO","SIM")</f>
        <v/>
      </c>
      <c r="O512">
        <f>IF($B512=5,"SIM","")</f>
        <v/>
      </c>
      <c r="P512" s="76">
        <f>A512&amp;B512&amp;C512&amp;E512&amp;G512&amp;EDATE(J512,0)</f>
        <v/>
      </c>
      <c r="Q512" s="68">
        <f>IF(A512=0,"",VLOOKUP($A512,RESUMO!$A$8:$B$107,2,FALSE))</f>
        <v/>
      </c>
    </row>
    <row r="513">
      <c r="A513" s="52" t="n">
        <v>44900</v>
      </c>
      <c r="B513" s="68" t="n">
        <v>1</v>
      </c>
      <c r="C513" s="50" t="inlineStr">
        <is>
          <t>14844723650</t>
        </is>
      </c>
      <c r="D513" s="73" t="inlineStr">
        <is>
          <t>TAISSON HENRIQUE FERREIRA DOS SANTOS</t>
        </is>
      </c>
      <c r="E513" s="74" t="inlineStr">
        <is>
          <t>TRANSPORTE</t>
        </is>
      </c>
      <c r="G513" s="75" t="n">
        <v>34.8</v>
      </c>
      <c r="H513" s="63" t="n">
        <v>21</v>
      </c>
      <c r="I513" s="75" t="n">
        <v>730.8</v>
      </c>
      <c r="J513" s="54" t="n">
        <v>44901</v>
      </c>
      <c r="K513" s="54" t="inlineStr">
        <is>
          <t>MO</t>
        </is>
      </c>
      <c r="L513" s="68" t="inlineStr">
        <is>
          <t>NUBANK    0001  291500879 - CPF: 14.844.723.6-50</t>
        </is>
      </c>
      <c r="N513">
        <f>IF(ISERROR(SEARCH("NF",E513,1)),"NÃO","SIM")</f>
        <v/>
      </c>
      <c r="O513">
        <f>IF($B513=5,"SIM","")</f>
        <v/>
      </c>
      <c r="P513" s="76">
        <f>A513&amp;B513&amp;C513&amp;E513&amp;G513&amp;EDATE(J513,0)</f>
        <v/>
      </c>
      <c r="Q513" s="68">
        <f>IF(A513=0,"",VLOOKUP($A513,RESUMO!$A$8:$B$107,2,FALSE))</f>
        <v/>
      </c>
    </row>
    <row r="514">
      <c r="A514" s="52" t="n">
        <v>44900</v>
      </c>
      <c r="B514" s="68" t="n">
        <v>1</v>
      </c>
      <c r="C514" s="50" t="inlineStr">
        <is>
          <t>66561442504</t>
        </is>
      </c>
      <c r="D514" s="73" t="inlineStr">
        <is>
          <t>GERALDO RODRIGUES SANTOS</t>
        </is>
      </c>
      <c r="E514" s="74" t="inlineStr">
        <is>
          <t>TRANSPORTE</t>
        </is>
      </c>
      <c r="G514" s="75" t="n">
        <v>34.8</v>
      </c>
      <c r="H514" s="63" t="n">
        <v>21</v>
      </c>
      <c r="I514" s="75" t="n">
        <v>730.8</v>
      </c>
      <c r="J514" s="54" t="n">
        <v>44901</v>
      </c>
      <c r="K514" s="54" t="inlineStr">
        <is>
          <t>MO</t>
        </is>
      </c>
      <c r="L514" s="68" t="inlineStr">
        <is>
          <t>CEF  013  3814  195702 - CPF: 66.561.442.5-04</t>
        </is>
      </c>
      <c r="N514">
        <f>IF(ISERROR(SEARCH("NF",E514,1)),"NÃO","SIM")</f>
        <v/>
      </c>
      <c r="O514">
        <f>IF($B514=5,"SIM","")</f>
        <v/>
      </c>
      <c r="P514" s="76">
        <f>A514&amp;B514&amp;C514&amp;E514&amp;G514&amp;EDATE(J514,0)</f>
        <v/>
      </c>
      <c r="Q514" s="68">
        <f>IF(A514=0,"",VLOOKUP($A514,RESUMO!$A$8:$B$107,2,FALSE))</f>
        <v/>
      </c>
    </row>
    <row r="515">
      <c r="A515" s="52" t="n">
        <v>44900</v>
      </c>
      <c r="B515" s="68" t="n">
        <v>1</v>
      </c>
      <c r="C515" s="50" t="inlineStr">
        <is>
          <t>11591941652</t>
        </is>
      </c>
      <c r="D515" s="73" t="inlineStr">
        <is>
          <t>ANDERSON CUSTODIO DE SOUZA</t>
        </is>
      </c>
      <c r="E515" s="74" t="inlineStr">
        <is>
          <t>TRANSPORTE</t>
        </is>
      </c>
      <c r="G515" s="75" t="n">
        <v>34.8</v>
      </c>
      <c r="H515" s="63" t="n">
        <v>20</v>
      </c>
      <c r="I515" s="75" t="n">
        <v>696</v>
      </c>
      <c r="J515" s="54" t="n">
        <v>44901</v>
      </c>
      <c r="K515" s="54" t="inlineStr">
        <is>
          <t>MO</t>
        </is>
      </c>
      <c r="L515" s="68" t="inlineStr">
        <is>
          <t>PIX: 31989816299</t>
        </is>
      </c>
      <c r="N515">
        <f>IF(ISERROR(SEARCH("NF",E515,1)),"NÃO","SIM")</f>
        <v/>
      </c>
      <c r="O515">
        <f>IF($B515=5,"SIM","")</f>
        <v/>
      </c>
      <c r="P515" s="76">
        <f>A515&amp;B515&amp;C515&amp;E515&amp;G515&amp;EDATE(J515,0)</f>
        <v/>
      </c>
      <c r="Q515" s="68">
        <f>IF(A515=0,"",VLOOKUP($A515,RESUMO!$A$8:$B$107,2,FALSE))</f>
        <v/>
      </c>
    </row>
    <row r="516">
      <c r="A516" s="52" t="n">
        <v>44900</v>
      </c>
      <c r="B516" s="68" t="n">
        <v>1</v>
      </c>
      <c r="C516" s="50" t="inlineStr">
        <is>
          <t>12212212200</t>
        </is>
      </c>
      <c r="D516" s="73" t="inlineStr">
        <is>
          <t>VALMIR BISPO DA SILVA</t>
        </is>
      </c>
      <c r="E516" s="74" t="inlineStr">
        <is>
          <t>TRANSPORTE</t>
        </is>
      </c>
      <c r="G516" s="75" t="n">
        <v>34.8</v>
      </c>
      <c r="H516" s="63" t="n">
        <v>21</v>
      </c>
      <c r="I516" s="75" t="n">
        <v>730.8</v>
      </c>
      <c r="J516" s="54" t="n">
        <v>44901</v>
      </c>
      <c r="K516" s="54" t="inlineStr">
        <is>
          <t>MO</t>
        </is>
      </c>
      <c r="L516" s="68" t="inlineStr">
        <is>
          <t>PIX: 38998060567</t>
        </is>
      </c>
      <c r="N516">
        <f>IF(ISERROR(SEARCH("NF",E516,1)),"NÃO","SIM")</f>
        <v/>
      </c>
      <c r="O516">
        <f>IF($B516=5,"SIM","")</f>
        <v/>
      </c>
      <c r="P516" s="76">
        <f>A516&amp;B516&amp;C516&amp;E516&amp;G516&amp;EDATE(J516,0)</f>
        <v/>
      </c>
      <c r="Q516" s="68">
        <f>IF(A516=0,"",VLOOKUP($A516,RESUMO!$A$8:$B$107,2,FALSE))</f>
        <v/>
      </c>
    </row>
    <row r="517">
      <c r="A517" s="52" t="n">
        <v>44900</v>
      </c>
      <c r="B517" s="68" t="n">
        <v>1</v>
      </c>
      <c r="C517" s="50" t="inlineStr">
        <is>
          <t>13568423642</t>
        </is>
      </c>
      <c r="D517" s="73" t="inlineStr">
        <is>
          <t xml:space="preserve">WELINGTON PEREIRA DOS SANTOS    </t>
        </is>
      </c>
      <c r="E517" s="74" t="inlineStr">
        <is>
          <t>TRANSPORTE</t>
        </is>
      </c>
      <c r="G517" s="75" t="n">
        <v>34.8</v>
      </c>
      <c r="H517" s="63" t="n">
        <v>21</v>
      </c>
      <c r="I517" s="75" t="n">
        <v>730.8</v>
      </c>
      <c r="J517" s="54" t="n">
        <v>44901</v>
      </c>
      <c r="K517" s="54" t="inlineStr">
        <is>
          <t>MO</t>
        </is>
      </c>
      <c r="L517" s="68" t="inlineStr">
        <is>
          <t>ITAÚ    7349  201434 - CPF: 13.568.423.6-42</t>
        </is>
      </c>
      <c r="N517">
        <f>IF(ISERROR(SEARCH("NF",E517,1)),"NÃO","SIM")</f>
        <v/>
      </c>
      <c r="O517">
        <f>IF($B517=5,"SIM","")</f>
        <v/>
      </c>
      <c r="P517" s="76">
        <f>A517&amp;B517&amp;C517&amp;E517&amp;G517&amp;EDATE(J517,0)</f>
        <v/>
      </c>
      <c r="Q517" s="68">
        <f>IF(A517=0,"",VLOOKUP($A517,RESUMO!$A$8:$B$107,2,FALSE))</f>
        <v/>
      </c>
    </row>
    <row r="518">
      <c r="A518" s="52" t="n">
        <v>44900</v>
      </c>
      <c r="B518" s="68" t="n">
        <v>1</v>
      </c>
      <c r="C518" s="50" t="inlineStr">
        <is>
          <t>07026622676</t>
        </is>
      </c>
      <c r="D518" s="73" t="inlineStr">
        <is>
          <t>DOUGLAS JUNIO AZEVEDO LARA REZENDE</t>
        </is>
      </c>
      <c r="E518" s="74" t="inlineStr">
        <is>
          <t>TRANSPORTE</t>
        </is>
      </c>
      <c r="G518" s="75" t="n">
        <v>34.8</v>
      </c>
      <c r="H518" s="63" t="n">
        <v>19</v>
      </c>
      <c r="I518" s="75" t="n">
        <v>661.1999999999999</v>
      </c>
      <c r="J518" s="54" t="n">
        <v>44901</v>
      </c>
      <c r="K518" s="54" t="inlineStr">
        <is>
          <t>MO</t>
        </is>
      </c>
      <c r="L518" s="68" t="inlineStr">
        <is>
          <t>NUBANK    0001  304649995 - CPF: 07.026.622.6-76</t>
        </is>
      </c>
      <c r="N518">
        <f>IF(ISERROR(SEARCH("NF",E518,1)),"NÃO","SIM")</f>
        <v/>
      </c>
      <c r="O518">
        <f>IF($B518=5,"SIM","")</f>
        <v/>
      </c>
      <c r="P518" s="76">
        <f>A518&amp;B518&amp;C518&amp;E518&amp;G518&amp;EDATE(J518,0)</f>
        <v/>
      </c>
      <c r="Q518" s="68">
        <f>IF(A518=0,"",VLOOKUP($A518,RESUMO!$A$8:$B$107,2,FALSE))</f>
        <v/>
      </c>
    </row>
    <row r="519">
      <c r="A519" s="52" t="n">
        <v>44900</v>
      </c>
      <c r="B519" s="68" t="n">
        <v>1</v>
      </c>
      <c r="C519" s="50" t="inlineStr">
        <is>
          <t>13351596650</t>
        </is>
      </c>
      <c r="D519" s="73" t="inlineStr">
        <is>
          <t>VALERIO BATISTA DE JESUS</t>
        </is>
      </c>
      <c r="E519" s="74" t="inlineStr">
        <is>
          <t>TRANSPORTE</t>
        </is>
      </c>
      <c r="G519" s="75" t="n">
        <v>27.5</v>
      </c>
      <c r="H519" s="63" t="n">
        <v>20</v>
      </c>
      <c r="I519" s="75" t="n">
        <v>550</v>
      </c>
      <c r="J519" s="54" t="n">
        <v>44901</v>
      </c>
      <c r="K519" s="54" t="inlineStr">
        <is>
          <t>MO</t>
        </is>
      </c>
      <c r="L519" s="68" t="inlineStr">
        <is>
          <t>NUBANK    0001  17746019 - CPF: 13.351.596.6-50</t>
        </is>
      </c>
      <c r="N519">
        <f>IF(ISERROR(SEARCH("NF",E519,1)),"NÃO","SIM")</f>
        <v/>
      </c>
      <c r="O519">
        <f>IF($B519=5,"SIM","")</f>
        <v/>
      </c>
      <c r="P519" s="76">
        <f>A519&amp;B519&amp;C519&amp;E519&amp;G519&amp;EDATE(J519,0)</f>
        <v/>
      </c>
      <c r="Q519" s="68">
        <f>IF(A519=0,"",VLOOKUP($A519,RESUMO!$A$8:$B$107,2,FALSE))</f>
        <v/>
      </c>
    </row>
    <row r="520">
      <c r="A520" s="52" t="n">
        <v>44900</v>
      </c>
      <c r="B520" s="68" t="n">
        <v>1</v>
      </c>
      <c r="C520" s="50" t="inlineStr">
        <is>
          <t>96830123615</t>
        </is>
      </c>
      <c r="D520" s="73" t="inlineStr">
        <is>
          <t>WANDERLEY DE SOUZA MAIA</t>
        </is>
      </c>
      <c r="E520" s="74" t="inlineStr">
        <is>
          <t>TRANSPORTE</t>
        </is>
      </c>
      <c r="G520" s="75" t="n">
        <v>32.9</v>
      </c>
      <c r="H520" s="63" t="n">
        <v>21</v>
      </c>
      <c r="I520" s="75" t="n">
        <v>690.9</v>
      </c>
      <c r="J520" s="54" t="n">
        <v>44901</v>
      </c>
      <c r="K520" s="54" t="inlineStr">
        <is>
          <t>MO</t>
        </is>
      </c>
      <c r="L520" s="68" t="inlineStr">
        <is>
          <t>CEF  013  1486  735602 - CPF: 96.830.123.6-15</t>
        </is>
      </c>
      <c r="N520">
        <f>IF(ISERROR(SEARCH("NF",E520,1)),"NÃO","SIM")</f>
        <v/>
      </c>
      <c r="O520">
        <f>IF($B520=5,"SIM","")</f>
        <v/>
      </c>
      <c r="P520" s="76">
        <f>A520&amp;B520&amp;C520&amp;E520&amp;G520&amp;EDATE(J520,0)</f>
        <v/>
      </c>
      <c r="Q520" s="68">
        <f>IF(A520=0,"",VLOOKUP($A520,RESUMO!$A$8:$B$107,2,FALSE))</f>
        <v/>
      </c>
    </row>
    <row r="521">
      <c r="A521" s="52" t="n">
        <v>44900</v>
      </c>
      <c r="B521" s="68" t="n">
        <v>1</v>
      </c>
      <c r="C521" s="50" t="inlineStr">
        <is>
          <t>04472952688</t>
        </is>
      </c>
      <c r="D521" s="73" t="inlineStr">
        <is>
          <t>GLEBSON SILVA RAMOS</t>
        </is>
      </c>
      <c r="E521" s="74" t="inlineStr">
        <is>
          <t>TRANSPORTE</t>
        </is>
      </c>
      <c r="G521" s="75" t="n">
        <v>36.3</v>
      </c>
      <c r="H521" s="63" t="n">
        <v>21</v>
      </c>
      <c r="I521" s="75" t="n">
        <v>762.3</v>
      </c>
      <c r="J521" s="54" t="n">
        <v>44901</v>
      </c>
      <c r="K521" s="54" t="inlineStr">
        <is>
          <t>MO</t>
        </is>
      </c>
      <c r="L521" s="68" t="inlineStr">
        <is>
          <t>PIX: 04472952688</t>
        </is>
      </c>
      <c r="N521">
        <f>IF(ISERROR(SEARCH("NF",E521,1)),"NÃO","SIM")</f>
        <v/>
      </c>
      <c r="O521">
        <f>IF($B521=5,"SIM","")</f>
        <v/>
      </c>
      <c r="P521" s="76">
        <f>A521&amp;B521&amp;C521&amp;E521&amp;G521&amp;EDATE(J521,0)</f>
        <v/>
      </c>
      <c r="Q521" s="68">
        <f>IF(A521=0,"",VLOOKUP($A521,RESUMO!$A$8:$B$107,2,FALSE))</f>
        <v/>
      </c>
    </row>
    <row r="522">
      <c r="A522" s="52" t="n">
        <v>44900</v>
      </c>
      <c r="B522" s="68" t="n">
        <v>1</v>
      </c>
      <c r="C522" s="50" t="inlineStr">
        <is>
          <t>05318038646</t>
        </is>
      </c>
      <c r="D522" s="73" t="inlineStr">
        <is>
          <t>JOÃO CARLOS DOS SANTOS BARBOSA</t>
        </is>
      </c>
      <c r="E522" s="74" t="inlineStr">
        <is>
          <t>TRANSPORTE</t>
        </is>
      </c>
      <c r="G522" s="75" t="n">
        <v>36.3</v>
      </c>
      <c r="H522" s="63" t="n">
        <v>21</v>
      </c>
      <c r="I522" s="75" t="n">
        <v>762.3</v>
      </c>
      <c r="J522" s="54" t="n">
        <v>44901</v>
      </c>
      <c r="K522" s="54" t="inlineStr">
        <is>
          <t>MO</t>
        </is>
      </c>
      <c r="L522" s="68" t="inlineStr">
        <is>
          <t>PIX: 05318038646</t>
        </is>
      </c>
      <c r="N522">
        <f>IF(ISERROR(SEARCH("NF",E522,1)),"NÃO","SIM")</f>
        <v/>
      </c>
      <c r="O522">
        <f>IF($B522=5,"SIM","")</f>
        <v/>
      </c>
      <c r="P522" s="76">
        <f>A522&amp;B522&amp;C522&amp;E522&amp;G522&amp;EDATE(J522,0)</f>
        <v/>
      </c>
      <c r="Q522" s="68">
        <f>IF(A522=0,"",VLOOKUP($A522,RESUMO!$A$8:$B$107,2,FALSE))</f>
        <v/>
      </c>
    </row>
    <row r="523">
      <c r="A523" s="52" t="n">
        <v>44900</v>
      </c>
      <c r="B523" s="68" t="n">
        <v>1</v>
      </c>
      <c r="C523" s="50" t="inlineStr">
        <is>
          <t>00505644630</t>
        </is>
      </c>
      <c r="D523" s="73" t="inlineStr">
        <is>
          <t>JOÃO LUIZ PEREIRA</t>
        </is>
      </c>
      <c r="E523" s="74" t="inlineStr">
        <is>
          <t>CAFÉ</t>
        </is>
      </c>
      <c r="G523" s="75" t="n">
        <v>4</v>
      </c>
      <c r="H523" s="63" t="n">
        <v>21</v>
      </c>
      <c r="I523" s="75" t="n">
        <v>84</v>
      </c>
      <c r="J523" s="54" t="n">
        <v>44901</v>
      </c>
      <c r="K523" s="54" t="inlineStr">
        <is>
          <t>MO</t>
        </is>
      </c>
      <c r="L523" s="68" t="inlineStr">
        <is>
          <t>PIX: 00505644630</t>
        </is>
      </c>
      <c r="N523">
        <f>IF(ISERROR(SEARCH("NF",E523,1)),"NÃO","SIM")</f>
        <v/>
      </c>
      <c r="O523">
        <f>IF($B523=5,"SIM","")</f>
        <v/>
      </c>
      <c r="P523" s="76">
        <f>A523&amp;B523&amp;C523&amp;E523&amp;G523&amp;EDATE(J523,0)</f>
        <v/>
      </c>
      <c r="Q523" s="68">
        <f>IF(A523=0,"",VLOOKUP($A523,RESUMO!$A$8:$B$107,2,FALSE))</f>
        <v/>
      </c>
    </row>
    <row r="524">
      <c r="A524" s="52" t="n">
        <v>44900</v>
      </c>
      <c r="B524" s="68" t="n">
        <v>1</v>
      </c>
      <c r="C524" s="50" t="inlineStr">
        <is>
          <t>14844723650</t>
        </is>
      </c>
      <c r="D524" s="73" t="inlineStr">
        <is>
          <t>TAISSON HENRIQUE FERREIRA DOS SANTOS</t>
        </is>
      </c>
      <c r="E524" s="74" t="inlineStr">
        <is>
          <t>CAFÉ</t>
        </is>
      </c>
      <c r="G524" s="75" t="n">
        <v>4</v>
      </c>
      <c r="H524" s="63" t="n">
        <v>21</v>
      </c>
      <c r="I524" s="75" t="n">
        <v>84</v>
      </c>
      <c r="J524" s="54" t="n">
        <v>44901</v>
      </c>
      <c r="K524" s="54" t="inlineStr">
        <is>
          <t>MO</t>
        </is>
      </c>
      <c r="L524" s="68" t="inlineStr">
        <is>
          <t>NUBANK    0001  291500879 - CPF: 14.844.723.6-50</t>
        </is>
      </c>
      <c r="N524">
        <f>IF(ISERROR(SEARCH("NF",E524,1)),"NÃO","SIM")</f>
        <v/>
      </c>
      <c r="O524">
        <f>IF($B524=5,"SIM","")</f>
        <v/>
      </c>
      <c r="P524" s="76">
        <f>A524&amp;B524&amp;C524&amp;E524&amp;G524&amp;EDATE(J524,0)</f>
        <v/>
      </c>
      <c r="Q524" s="68">
        <f>IF(A524=0,"",VLOOKUP($A524,RESUMO!$A$8:$B$107,2,FALSE))</f>
        <v/>
      </c>
    </row>
    <row r="525">
      <c r="A525" s="52" t="n">
        <v>44900</v>
      </c>
      <c r="B525" s="68" t="n">
        <v>1</v>
      </c>
      <c r="C525" s="50" t="inlineStr">
        <is>
          <t>66561442504</t>
        </is>
      </c>
      <c r="D525" s="73" t="inlineStr">
        <is>
          <t>GERALDO RODRIGUES SANTOS</t>
        </is>
      </c>
      <c r="E525" s="74" t="inlineStr">
        <is>
          <t>CAFÉ</t>
        </is>
      </c>
      <c r="G525" s="75" t="n">
        <v>4</v>
      </c>
      <c r="H525" s="63" t="n">
        <v>21</v>
      </c>
      <c r="I525" s="75" t="n">
        <v>84</v>
      </c>
      <c r="J525" s="54" t="n">
        <v>44901</v>
      </c>
      <c r="K525" s="54" t="inlineStr">
        <is>
          <t>MO</t>
        </is>
      </c>
      <c r="L525" s="68" t="inlineStr">
        <is>
          <t>CEF  013  3814  195702 - CPF: 66.561.442.5-04</t>
        </is>
      </c>
      <c r="N525">
        <f>IF(ISERROR(SEARCH("NF",E525,1)),"NÃO","SIM")</f>
        <v/>
      </c>
      <c r="O525">
        <f>IF($B525=5,"SIM","")</f>
        <v/>
      </c>
      <c r="P525" s="76">
        <f>A525&amp;B525&amp;C525&amp;E525&amp;G525&amp;EDATE(J525,0)</f>
        <v/>
      </c>
      <c r="Q525" s="68">
        <f>IF(A525=0,"",VLOOKUP($A525,RESUMO!$A$8:$B$107,2,FALSE))</f>
        <v/>
      </c>
    </row>
    <row r="526">
      <c r="A526" s="52" t="n">
        <v>44900</v>
      </c>
      <c r="B526" s="68" t="n">
        <v>1</v>
      </c>
      <c r="C526" s="50" t="inlineStr">
        <is>
          <t>11591941652</t>
        </is>
      </c>
      <c r="D526" s="73" t="inlineStr">
        <is>
          <t>ANDERSON CUSTODIO DE SOUZA</t>
        </is>
      </c>
      <c r="E526" s="74" t="inlineStr">
        <is>
          <t>CAFÉ</t>
        </is>
      </c>
      <c r="G526" s="75" t="n">
        <v>4</v>
      </c>
      <c r="H526" s="63" t="n">
        <v>20</v>
      </c>
      <c r="I526" s="75" t="n">
        <v>80</v>
      </c>
      <c r="J526" s="54" t="n">
        <v>44901</v>
      </c>
      <c r="K526" s="54" t="inlineStr">
        <is>
          <t>MO</t>
        </is>
      </c>
      <c r="L526" s="68" t="inlineStr">
        <is>
          <t>PIX: 31989816299</t>
        </is>
      </c>
      <c r="N526">
        <f>IF(ISERROR(SEARCH("NF",E526,1)),"NÃO","SIM")</f>
        <v/>
      </c>
      <c r="O526">
        <f>IF($B526=5,"SIM","")</f>
        <v/>
      </c>
      <c r="P526" s="76">
        <f>A526&amp;B526&amp;C526&amp;E526&amp;G526&amp;EDATE(J526,0)</f>
        <v/>
      </c>
      <c r="Q526" s="68">
        <f>IF(A526=0,"",VLOOKUP($A526,RESUMO!$A$8:$B$107,2,FALSE))</f>
        <v/>
      </c>
    </row>
    <row r="527">
      <c r="A527" s="52" t="n">
        <v>44900</v>
      </c>
      <c r="B527" s="68" t="n">
        <v>1</v>
      </c>
      <c r="C527" s="50" t="inlineStr">
        <is>
          <t>12212212200</t>
        </is>
      </c>
      <c r="D527" s="73" t="inlineStr">
        <is>
          <t>VALMIR BISPO DA SILVA</t>
        </is>
      </c>
      <c r="E527" s="74" t="inlineStr">
        <is>
          <t>CAFÉ</t>
        </is>
      </c>
      <c r="G527" s="75" t="n">
        <v>4</v>
      </c>
      <c r="H527" s="63" t="n">
        <v>21</v>
      </c>
      <c r="I527" s="75" t="n">
        <v>84</v>
      </c>
      <c r="J527" s="54" t="n">
        <v>44901</v>
      </c>
      <c r="K527" s="54" t="inlineStr">
        <is>
          <t>MO</t>
        </is>
      </c>
      <c r="L527" s="68" t="inlineStr">
        <is>
          <t>PIX: 38998060567</t>
        </is>
      </c>
      <c r="N527">
        <f>IF(ISERROR(SEARCH("NF",E527,1)),"NÃO","SIM")</f>
        <v/>
      </c>
      <c r="O527">
        <f>IF($B527=5,"SIM","")</f>
        <v/>
      </c>
      <c r="P527" s="76">
        <f>A527&amp;B527&amp;C527&amp;E527&amp;G527&amp;EDATE(J527,0)</f>
        <v/>
      </c>
      <c r="Q527" s="68">
        <f>IF(A527=0,"",VLOOKUP($A527,RESUMO!$A$8:$B$107,2,FALSE))</f>
        <v/>
      </c>
    </row>
    <row r="528">
      <c r="A528" s="52" t="n">
        <v>44900</v>
      </c>
      <c r="B528" s="68" t="n">
        <v>1</v>
      </c>
      <c r="C528" s="50" t="inlineStr">
        <is>
          <t>13568423642</t>
        </is>
      </c>
      <c r="D528" s="73" t="inlineStr">
        <is>
          <t xml:space="preserve">WELINGTON PEREIRA DOS SANTOS    </t>
        </is>
      </c>
      <c r="E528" s="74" t="inlineStr">
        <is>
          <t>CAFÉ</t>
        </is>
      </c>
      <c r="G528" s="75" t="n">
        <v>4</v>
      </c>
      <c r="H528" s="63" t="n">
        <v>21</v>
      </c>
      <c r="I528" s="75" t="n">
        <v>84</v>
      </c>
      <c r="J528" s="54" t="n">
        <v>44901</v>
      </c>
      <c r="K528" s="54" t="inlineStr">
        <is>
          <t>MO</t>
        </is>
      </c>
      <c r="L528" s="68" t="inlineStr">
        <is>
          <t>ITAÚ    7349  201434 - CPF: 13.568.423.6-42</t>
        </is>
      </c>
      <c r="N528">
        <f>IF(ISERROR(SEARCH("NF",E528,1)),"NÃO","SIM")</f>
        <v/>
      </c>
      <c r="O528">
        <f>IF($B528=5,"SIM","")</f>
        <v/>
      </c>
      <c r="P528" s="76">
        <f>A528&amp;B528&amp;C528&amp;E528&amp;G528&amp;EDATE(J528,0)</f>
        <v/>
      </c>
      <c r="Q528" s="68">
        <f>IF(A528=0,"",VLOOKUP($A528,RESUMO!$A$8:$B$107,2,FALSE))</f>
        <v/>
      </c>
    </row>
    <row r="529">
      <c r="A529" s="52" t="n">
        <v>44900</v>
      </c>
      <c r="B529" s="68" t="n">
        <v>1</v>
      </c>
      <c r="C529" s="50" t="inlineStr">
        <is>
          <t>07026622676</t>
        </is>
      </c>
      <c r="D529" s="73" t="inlineStr">
        <is>
          <t>DOUGLAS JUNIO AZEVEDO LARA REZENDE</t>
        </is>
      </c>
      <c r="E529" s="74" t="inlineStr">
        <is>
          <t>CAFÉ</t>
        </is>
      </c>
      <c r="G529" s="75" t="n">
        <v>4</v>
      </c>
      <c r="H529" s="63" t="n">
        <v>19</v>
      </c>
      <c r="I529" s="75" t="n">
        <v>76</v>
      </c>
      <c r="J529" s="54" t="n">
        <v>44901</v>
      </c>
      <c r="K529" s="54" t="inlineStr">
        <is>
          <t>MO</t>
        </is>
      </c>
      <c r="L529" s="68" t="inlineStr">
        <is>
          <t>NUBANK    0001  304649995 - CPF: 07.026.622.6-76</t>
        </is>
      </c>
      <c r="N529">
        <f>IF(ISERROR(SEARCH("NF",E529,1)),"NÃO","SIM")</f>
        <v/>
      </c>
      <c r="O529">
        <f>IF($B529=5,"SIM","")</f>
        <v/>
      </c>
      <c r="P529" s="76">
        <f>A529&amp;B529&amp;C529&amp;E529&amp;G529&amp;EDATE(J529,0)</f>
        <v/>
      </c>
      <c r="Q529" s="68">
        <f>IF(A529=0,"",VLOOKUP($A529,RESUMO!$A$8:$B$107,2,FALSE))</f>
        <v/>
      </c>
    </row>
    <row r="530">
      <c r="A530" s="52" t="n">
        <v>44900</v>
      </c>
      <c r="B530" s="68" t="n">
        <v>1</v>
      </c>
      <c r="C530" s="50" t="inlineStr">
        <is>
          <t>13351596650</t>
        </is>
      </c>
      <c r="D530" s="73" t="inlineStr">
        <is>
          <t>VALERIO BATISTA DE JESUS</t>
        </is>
      </c>
      <c r="E530" s="74" t="inlineStr">
        <is>
          <t>CAFÉ</t>
        </is>
      </c>
      <c r="G530" s="75" t="n">
        <v>4</v>
      </c>
      <c r="H530" s="63" t="n">
        <v>20</v>
      </c>
      <c r="I530" s="75" t="n">
        <v>80</v>
      </c>
      <c r="J530" s="54" t="n">
        <v>44901</v>
      </c>
      <c r="K530" s="54" t="inlineStr">
        <is>
          <t>MO</t>
        </is>
      </c>
      <c r="L530" s="68" t="inlineStr">
        <is>
          <t>NUBANK    0001  17746019 - CPF: 13.351.596.6-50</t>
        </is>
      </c>
      <c r="N530">
        <f>IF(ISERROR(SEARCH("NF",E530,1)),"NÃO","SIM")</f>
        <v/>
      </c>
      <c r="O530">
        <f>IF($B530=5,"SIM","")</f>
        <v/>
      </c>
      <c r="P530" s="76">
        <f>A530&amp;B530&amp;C530&amp;E530&amp;G530&amp;EDATE(J530,0)</f>
        <v/>
      </c>
      <c r="Q530" s="68">
        <f>IF(A530=0,"",VLOOKUP($A530,RESUMO!$A$8:$B$107,2,FALSE))</f>
        <v/>
      </c>
    </row>
    <row r="531">
      <c r="A531" s="52" t="n">
        <v>44900</v>
      </c>
      <c r="B531" s="68" t="n">
        <v>1</v>
      </c>
      <c r="C531" s="50" t="inlineStr">
        <is>
          <t>96830123615</t>
        </is>
      </c>
      <c r="D531" s="73" t="inlineStr">
        <is>
          <t>WANDERLEY DE SOUZA MAIA</t>
        </is>
      </c>
      <c r="E531" s="74" t="inlineStr">
        <is>
          <t>CAFÉ</t>
        </is>
      </c>
      <c r="G531" s="75" t="n">
        <v>4</v>
      </c>
      <c r="H531" s="63" t="n">
        <v>21</v>
      </c>
      <c r="I531" s="75" t="n">
        <v>84</v>
      </c>
      <c r="J531" s="54" t="n">
        <v>44901</v>
      </c>
      <c r="K531" s="54" t="inlineStr">
        <is>
          <t>MO</t>
        </is>
      </c>
      <c r="L531" s="68" t="inlineStr">
        <is>
          <t>CEF  013  1486  735602 - CPF: 96.830.123.6-15</t>
        </is>
      </c>
      <c r="N531">
        <f>IF(ISERROR(SEARCH("NF",E531,1)),"NÃO","SIM")</f>
        <v/>
      </c>
      <c r="O531">
        <f>IF($B531=5,"SIM","")</f>
        <v/>
      </c>
      <c r="P531" s="76">
        <f>A531&amp;B531&amp;C531&amp;E531&amp;G531&amp;EDATE(J531,0)</f>
        <v/>
      </c>
      <c r="Q531" s="68">
        <f>IF(A531=0,"",VLOOKUP($A531,RESUMO!$A$8:$B$107,2,FALSE))</f>
        <v/>
      </c>
    </row>
    <row r="532">
      <c r="A532" s="52" t="n">
        <v>44900</v>
      </c>
      <c r="B532" s="68" t="n">
        <v>1</v>
      </c>
      <c r="C532" s="50" t="inlineStr">
        <is>
          <t>04472952688</t>
        </is>
      </c>
      <c r="D532" s="73" t="inlineStr">
        <is>
          <t>GLEBSON SILVA RAMOS</t>
        </is>
      </c>
      <c r="E532" s="74" t="inlineStr">
        <is>
          <t>CAFÉ</t>
        </is>
      </c>
      <c r="G532" s="75" t="n">
        <v>4</v>
      </c>
      <c r="H532" s="63" t="n">
        <v>21</v>
      </c>
      <c r="I532" s="75" t="n">
        <v>84</v>
      </c>
      <c r="J532" s="54" t="n">
        <v>44901</v>
      </c>
      <c r="K532" s="54" t="inlineStr">
        <is>
          <t>MO</t>
        </is>
      </c>
      <c r="L532" s="68" t="inlineStr">
        <is>
          <t>PIX: 04472952688</t>
        </is>
      </c>
      <c r="N532">
        <f>IF(ISERROR(SEARCH("NF",E532,1)),"NÃO","SIM")</f>
        <v/>
      </c>
      <c r="O532">
        <f>IF($B532=5,"SIM","")</f>
        <v/>
      </c>
      <c r="P532" s="76">
        <f>A532&amp;B532&amp;C532&amp;E532&amp;G532&amp;EDATE(J532,0)</f>
        <v/>
      </c>
      <c r="Q532" s="68">
        <f>IF(A532=0,"",VLOOKUP($A532,RESUMO!$A$8:$B$107,2,FALSE))</f>
        <v/>
      </c>
    </row>
    <row r="533">
      <c r="A533" s="52" t="n">
        <v>44900</v>
      </c>
      <c r="B533" s="68" t="n">
        <v>1</v>
      </c>
      <c r="C533" s="50" t="inlineStr">
        <is>
          <t>05318038646</t>
        </is>
      </c>
      <c r="D533" s="73" t="inlineStr">
        <is>
          <t>JOÃO CARLOS DOS SANTOS BARBOSA</t>
        </is>
      </c>
      <c r="E533" s="74" t="inlineStr">
        <is>
          <t>CAFÉ</t>
        </is>
      </c>
      <c r="G533" s="75" t="n">
        <v>4</v>
      </c>
      <c r="H533" s="63" t="n">
        <v>21</v>
      </c>
      <c r="I533" s="75" t="n">
        <v>84</v>
      </c>
      <c r="J533" s="54" t="n">
        <v>44901</v>
      </c>
      <c r="K533" s="54" t="inlineStr">
        <is>
          <t>MO</t>
        </is>
      </c>
      <c r="L533" s="68" t="inlineStr">
        <is>
          <t>PIX: 05318038646</t>
        </is>
      </c>
      <c r="N533">
        <f>IF(ISERROR(SEARCH("NF",E533,1)),"NÃO","SIM")</f>
        <v/>
      </c>
      <c r="O533">
        <f>IF($B533=5,"SIM","")</f>
        <v/>
      </c>
      <c r="P533" s="76">
        <f>A533&amp;B533&amp;C533&amp;E533&amp;G533&amp;EDATE(J533,0)</f>
        <v/>
      </c>
      <c r="Q533" s="68">
        <f>IF(A533=0,"",VLOOKUP($A533,RESUMO!$A$8:$B$107,2,FALSE))</f>
        <v/>
      </c>
    </row>
    <row r="534">
      <c r="A534" s="52" t="n">
        <v>44900</v>
      </c>
      <c r="B534" s="68" t="n">
        <v>2</v>
      </c>
      <c r="C534" s="50" t="inlineStr">
        <is>
          <t>05761924650</t>
        </is>
      </c>
      <c r="D534" s="73" t="inlineStr">
        <is>
          <t>RENATO OLIVEIRA SANTOS</t>
        </is>
      </c>
      <c r="E534" s="74" t="inlineStr">
        <is>
          <t>FOLHA DP- 11/2022</t>
        </is>
      </c>
      <c r="G534" s="75" t="n">
        <v>727.2</v>
      </c>
      <c r="I534" s="75" t="n">
        <v>727.2</v>
      </c>
      <c r="J534" s="54" t="n">
        <v>44907</v>
      </c>
      <c r="K534" s="54" t="inlineStr">
        <is>
          <t>MO</t>
        </is>
      </c>
      <c r="L534" s="68" t="inlineStr">
        <is>
          <t>PIX: 05761924650</t>
        </is>
      </c>
      <c r="N534">
        <f>IF(ISERROR(SEARCH("NF",E534,1)),"NÃO","SIM")</f>
        <v/>
      </c>
      <c r="O534">
        <f>IF($B534=5,"SIM","")</f>
        <v/>
      </c>
      <c r="P534" s="76">
        <f>A534&amp;B534&amp;C534&amp;E534&amp;G534&amp;EDATE(J534,0)</f>
        <v/>
      </c>
      <c r="Q534" s="68">
        <f>IF(A534=0,"",VLOOKUP($A534,RESUMO!$A$8:$B$107,2,FALSE))</f>
        <v/>
      </c>
    </row>
    <row r="535">
      <c r="A535" s="52" t="n">
        <v>44900</v>
      </c>
      <c r="B535" s="68" t="n">
        <v>2</v>
      </c>
      <c r="C535" s="50" t="inlineStr">
        <is>
          <t>27648990687</t>
        </is>
      </c>
      <c r="D535" s="73" t="inlineStr">
        <is>
          <t>ROGÉRIO VASCONCELOS SANTOS</t>
        </is>
      </c>
      <c r="E535" s="74" t="inlineStr">
        <is>
          <t>MOTOBOY OBRA - 11/2022</t>
        </is>
      </c>
      <c r="G535" s="75" t="n">
        <v>96</v>
      </c>
      <c r="I535" s="75" t="n">
        <v>96</v>
      </c>
      <c r="J535" s="54" t="n">
        <v>44901</v>
      </c>
      <c r="K535" s="54" t="inlineStr">
        <is>
          <t>ADM</t>
        </is>
      </c>
      <c r="L535" s="68" t="inlineStr">
        <is>
          <t>PIX: 31995901635</t>
        </is>
      </c>
      <c r="N535">
        <f>IF(ISERROR(SEARCH("NF",E535,1)),"NÃO","SIM")</f>
        <v/>
      </c>
      <c r="O535">
        <f>IF($B535=5,"SIM","")</f>
        <v/>
      </c>
      <c r="P535" s="76">
        <f>A535&amp;B535&amp;C535&amp;E535&amp;G535&amp;EDATE(J535,0)</f>
        <v/>
      </c>
      <c r="Q535" s="68">
        <f>IF(A535=0,"",VLOOKUP($A535,RESUMO!$A$8:$B$107,2,FALSE))</f>
        <v/>
      </c>
    </row>
    <row r="536">
      <c r="A536" s="52" t="n">
        <v>44900</v>
      </c>
      <c r="B536" s="68" t="n">
        <v>2</v>
      </c>
      <c r="C536" s="50" t="inlineStr">
        <is>
          <t>27648990687</t>
        </is>
      </c>
      <c r="D536" s="73" t="inlineStr">
        <is>
          <t>ROGÉRIO VASCONCELOS SANTOS</t>
        </is>
      </c>
      <c r="E536" s="74" t="inlineStr">
        <is>
          <t>MHS SEGURANÇA E MEDICINA DO TRABALHO</t>
        </is>
      </c>
      <c r="G536" s="75" t="n">
        <v>195</v>
      </c>
      <c r="I536" s="75" t="n">
        <v>195</v>
      </c>
      <c r="J536" s="54" t="n">
        <v>44901</v>
      </c>
      <c r="K536" s="54" t="inlineStr">
        <is>
          <t>ADM</t>
        </is>
      </c>
      <c r="L536" s="68" t="inlineStr">
        <is>
          <t>PIX: 31995901635</t>
        </is>
      </c>
      <c r="M536" s="50" t="inlineStr">
        <is>
          <t>MENSALIDADE 12/2022</t>
        </is>
      </c>
      <c r="N536">
        <f>IF(ISERROR(SEARCH("NF",E536,1)),"NÃO","SIM")</f>
        <v/>
      </c>
      <c r="O536">
        <f>IF($B536=5,"SIM","")</f>
        <v/>
      </c>
      <c r="P536" s="76">
        <f>A536&amp;B536&amp;C536&amp;E536&amp;G536&amp;EDATE(J536,0)</f>
        <v/>
      </c>
      <c r="Q536" s="68">
        <f>IF(A536=0,"",VLOOKUP($A536,RESUMO!$A$8:$B$107,2,FALSE))</f>
        <v/>
      </c>
    </row>
    <row r="537">
      <c r="A537" s="52" t="n">
        <v>44900</v>
      </c>
      <c r="B537" s="68" t="n">
        <v>2</v>
      </c>
      <c r="C537" s="50" t="inlineStr">
        <is>
          <t>37052904870</t>
        </is>
      </c>
      <c r="D537" s="73" t="inlineStr">
        <is>
          <t>VINICIUS SANTANA RINALDI</t>
        </is>
      </c>
      <c r="E537" s="74" t="inlineStr">
        <is>
          <t>AREIA - PED. Nº 2905/2901/2795 - DEPÓSITO EM CONTA</t>
        </is>
      </c>
      <c r="G537" s="75" t="n">
        <v>3052.5</v>
      </c>
      <c r="I537" s="75" t="n">
        <v>3052.5</v>
      </c>
      <c r="J537" s="54" t="n">
        <v>44901</v>
      </c>
      <c r="K537" s="54" t="inlineStr">
        <is>
          <t>MAT</t>
        </is>
      </c>
      <c r="L537" s="68" t="inlineStr">
        <is>
          <t>C6 BANK    0001  19363893 - CPF: 37.052.904.8-70</t>
        </is>
      </c>
      <c r="N537">
        <f>IF(ISERROR(SEARCH("NF",E537,1)),"NÃO","SIM")</f>
        <v/>
      </c>
      <c r="O537">
        <f>IF($B537=5,"SIM","")</f>
        <v/>
      </c>
      <c r="P537" s="76">
        <f>A537&amp;B537&amp;C537&amp;E537&amp;G537&amp;EDATE(J537,0)</f>
        <v/>
      </c>
      <c r="Q537" s="68">
        <f>IF(A537=0,"",VLOOKUP($A537,RESUMO!$A$8:$B$107,2,FALSE))</f>
        <v/>
      </c>
    </row>
    <row r="538">
      <c r="A538" s="52" t="n">
        <v>44900</v>
      </c>
      <c r="B538" s="68" t="n">
        <v>2</v>
      </c>
      <c r="C538" s="50" t="inlineStr">
        <is>
          <t>07834753000141</t>
        </is>
      </c>
      <c r="D538" s="73" t="inlineStr">
        <is>
          <t>ANCORA PAPELARIA</t>
        </is>
      </c>
      <c r="E538" s="74" t="inlineStr">
        <is>
          <t>PLOTAGENS - NF A EMITIR</t>
        </is>
      </c>
      <c r="G538" s="75" t="n">
        <v>96.8</v>
      </c>
      <c r="I538" s="75" t="n">
        <v>96.8</v>
      </c>
      <c r="J538" s="54" t="n">
        <v>44901</v>
      </c>
      <c r="K538" s="54" t="inlineStr">
        <is>
          <t>ADM</t>
        </is>
      </c>
      <c r="L538" s="68" t="inlineStr">
        <is>
          <t>PIX: ancorapapelaria@gmail.com</t>
        </is>
      </c>
      <c r="N538">
        <f>IF(ISERROR(SEARCH("NF",E538,1)),"NÃO","SIM")</f>
        <v/>
      </c>
      <c r="O538">
        <f>IF($B538=5,"SIM","")</f>
        <v/>
      </c>
      <c r="P538" s="76">
        <f>A538&amp;B538&amp;C538&amp;E538&amp;G538&amp;EDATE(J538,0)</f>
        <v/>
      </c>
      <c r="Q538" s="68">
        <f>IF(A538=0,"",VLOOKUP($A538,RESUMO!$A$8:$B$107,2,FALSE))</f>
        <v/>
      </c>
    </row>
    <row r="539">
      <c r="A539" s="52" t="n">
        <v>44900</v>
      </c>
      <c r="B539" s="68" t="n">
        <v>3</v>
      </c>
      <c r="C539" s="50" t="inlineStr">
        <is>
          <t>17155730000164</t>
        </is>
      </c>
      <c r="D539" s="73" t="inlineStr">
        <is>
          <t>CEMIG</t>
        </is>
      </c>
      <c r="E539" s="74" t="inlineStr">
        <is>
          <t>COMPETENCIA 11/2022</t>
        </is>
      </c>
      <c r="G539" s="75" t="n">
        <v>147.62</v>
      </c>
      <c r="I539" s="75" t="n">
        <v>147.62</v>
      </c>
      <c r="J539" s="54" t="n">
        <v>44892</v>
      </c>
      <c r="K539" s="54" t="inlineStr">
        <is>
          <t>TP</t>
        </is>
      </c>
      <c r="N539">
        <f>IF(ISERROR(SEARCH("NF",E539,1)),"NÃO","SIM")</f>
        <v/>
      </c>
      <c r="O539">
        <f>IF($B539=5,"SIM","")</f>
        <v/>
      </c>
      <c r="P539" s="76">
        <f>A539&amp;B539&amp;C539&amp;E539&amp;G539&amp;EDATE(J539,0)</f>
        <v/>
      </c>
      <c r="Q539" s="68">
        <f>IF(A539=0,"",VLOOKUP($A539,RESUMO!$A$8:$B$107,2,FALSE))</f>
        <v/>
      </c>
    </row>
    <row r="540">
      <c r="A540" s="52" t="n">
        <v>44900</v>
      </c>
      <c r="B540" s="68" t="n">
        <v>3</v>
      </c>
      <c r="C540" s="50" t="inlineStr">
        <is>
          <t>10767401000125</t>
        </is>
      </c>
      <c r="D540" s="73" t="inlineStr">
        <is>
          <t>APOIO UNIFORMES</t>
        </is>
      </c>
      <c r="E540" s="74" t="inlineStr">
        <is>
          <t>UNIFORMES - NF 9364</t>
        </is>
      </c>
      <c r="G540" s="75" t="n">
        <v>795</v>
      </c>
      <c r="I540" s="75" t="n">
        <v>795</v>
      </c>
      <c r="J540" s="54" t="n">
        <v>44901</v>
      </c>
      <c r="K540" s="54" t="inlineStr">
        <is>
          <t>MO</t>
        </is>
      </c>
      <c r="N540">
        <f>IF(ISERROR(SEARCH("NF",E540,1)),"NÃO","SIM")</f>
        <v/>
      </c>
      <c r="O540">
        <f>IF($B540=5,"SIM","")</f>
        <v/>
      </c>
      <c r="P540" s="76">
        <f>A540&amp;B540&amp;C540&amp;E540&amp;G540&amp;EDATE(J540,0)</f>
        <v/>
      </c>
      <c r="Q540" s="68">
        <f>IF(A540=0,"",VLOOKUP($A540,RESUMO!$A$8:$B$107,2,FALSE))</f>
        <v/>
      </c>
    </row>
    <row r="541">
      <c r="A541" s="52" t="n">
        <v>44900</v>
      </c>
      <c r="B541" s="68" t="n">
        <v>3</v>
      </c>
      <c r="C541" s="50" t="inlineStr">
        <is>
          <t>00360305000104</t>
        </is>
      </c>
      <c r="D541" s="73" t="inlineStr">
        <is>
          <t>FGTS</t>
        </is>
      </c>
      <c r="E541" s="74" t="inlineStr">
        <is>
          <t>FGTS - FOLHA DP- 11/2022</t>
        </is>
      </c>
      <c r="G541" s="75" t="n">
        <v>2448.44</v>
      </c>
      <c r="I541" s="75" t="n">
        <v>2448.44</v>
      </c>
      <c r="J541" s="54" t="n">
        <v>44902</v>
      </c>
      <c r="K541" s="54" t="inlineStr">
        <is>
          <t>MO</t>
        </is>
      </c>
      <c r="N541">
        <f>IF(ISERROR(SEARCH("NF",E541,1)),"NÃO","SIM")</f>
        <v/>
      </c>
      <c r="O541">
        <f>IF($B541=5,"SIM","")</f>
        <v/>
      </c>
      <c r="P541" s="76">
        <f>A541&amp;B541&amp;C541&amp;E541&amp;G541&amp;EDATE(J541,0)</f>
        <v/>
      </c>
      <c r="Q541" s="68">
        <f>IF(A541=0,"",VLOOKUP($A541,RESUMO!$A$8:$B$107,2,FALSE))</f>
        <v/>
      </c>
    </row>
    <row r="542">
      <c r="A542" s="52" t="n">
        <v>44900</v>
      </c>
      <c r="B542" s="68" t="n">
        <v>3</v>
      </c>
      <c r="C542" s="50" t="inlineStr">
        <is>
          <t>07409393000130</t>
        </is>
      </c>
      <c r="D542" s="73" t="inlineStr">
        <is>
          <t>LOCFER</t>
        </is>
      </c>
      <c r="E542" s="74" t="inlineStr">
        <is>
          <t>MARTELO - NF 18863</t>
        </is>
      </c>
      <c r="G542" s="75" t="n">
        <v>300</v>
      </c>
      <c r="I542" s="75" t="n">
        <v>300</v>
      </c>
      <c r="J542" s="54" t="n">
        <v>44906</v>
      </c>
      <c r="K542" s="54" t="inlineStr">
        <is>
          <t>LOC</t>
        </is>
      </c>
      <c r="N542">
        <f>IF(ISERROR(SEARCH("NF",E542,1)),"NÃO","SIM")</f>
        <v/>
      </c>
      <c r="O542">
        <f>IF($B542=5,"SIM","")</f>
        <v/>
      </c>
      <c r="P542" s="76">
        <f>A542&amp;B542&amp;C542&amp;E542&amp;G542&amp;EDATE(J542,0)</f>
        <v/>
      </c>
      <c r="Q542" s="68">
        <f>IF(A542=0,"",VLOOKUP($A542,RESUMO!$A$8:$B$107,2,FALSE))</f>
        <v/>
      </c>
    </row>
    <row r="543">
      <c r="A543" s="52" t="n">
        <v>44900</v>
      </c>
      <c r="B543" s="68" t="n">
        <v>3</v>
      </c>
      <c r="C543" s="50" t="inlineStr">
        <is>
          <t>17281106000103</t>
        </is>
      </c>
      <c r="D543" s="73" t="inlineStr">
        <is>
          <t>COPASA MG</t>
        </is>
      </c>
      <c r="E543" s="74" t="inlineStr">
        <is>
          <t>COMPETENCIA 11/2022</t>
        </is>
      </c>
      <c r="G543" s="75" t="n">
        <v>116.02</v>
      </c>
      <c r="I543" s="75" t="n">
        <v>116.02</v>
      </c>
      <c r="J543" s="54" t="n">
        <v>44912</v>
      </c>
      <c r="K543" s="54" t="inlineStr">
        <is>
          <t>TP</t>
        </is>
      </c>
      <c r="N543">
        <f>IF(ISERROR(SEARCH("NF",E543,1)),"NÃO","SIM")</f>
        <v/>
      </c>
      <c r="O543">
        <f>IF($B543=5,"SIM","")</f>
        <v/>
      </c>
      <c r="P543" s="76">
        <f>A543&amp;B543&amp;C543&amp;E543&amp;G543&amp;EDATE(J543,0)</f>
        <v/>
      </c>
      <c r="Q543" s="68">
        <f>IF(A543=0,"",VLOOKUP($A543,RESUMO!$A$8:$B$107,2,FALSE))</f>
        <v/>
      </c>
    </row>
    <row r="544">
      <c r="A544" s="52" t="n">
        <v>44900</v>
      </c>
      <c r="B544" s="68" t="n">
        <v>3</v>
      </c>
      <c r="C544" s="50" t="inlineStr">
        <is>
          <t>32392731000116</t>
        </is>
      </c>
      <c r="D544" s="73" t="inlineStr">
        <is>
          <t xml:space="preserve">EMPÓRIO DA CONSTRUÇÃO 040 EIRELI </t>
        </is>
      </c>
      <c r="E544" s="74" t="inlineStr">
        <is>
          <t>MATERIAIS DIVERSOS - NF 1168</t>
        </is>
      </c>
      <c r="G544" s="75" t="n">
        <v>546.96</v>
      </c>
      <c r="I544" s="75" t="n">
        <v>546.96</v>
      </c>
      <c r="J544" s="54" t="n">
        <v>44915</v>
      </c>
      <c r="K544" s="54" t="inlineStr">
        <is>
          <t>MAT</t>
        </is>
      </c>
      <c r="N544">
        <f>IF(ISERROR(SEARCH("NF",E544,1)),"NÃO","SIM")</f>
        <v/>
      </c>
      <c r="O544">
        <f>IF($B544=5,"SIM","")</f>
        <v/>
      </c>
      <c r="P544" s="76">
        <f>A544&amp;B544&amp;C544&amp;E544&amp;G544&amp;EDATE(J544,0)</f>
        <v/>
      </c>
      <c r="Q544" s="68">
        <f>IF(A544=0,"",VLOOKUP($A544,RESUMO!$A$8:$B$107,2,FALSE))</f>
        <v/>
      </c>
    </row>
    <row r="545">
      <c r="A545" s="52" t="n">
        <v>44900</v>
      </c>
      <c r="B545" s="68" t="n">
        <v>3</v>
      </c>
      <c r="C545" s="50" t="inlineStr">
        <is>
          <t>00394460000141</t>
        </is>
      </c>
      <c r="D545" s="73" t="inlineStr">
        <is>
          <t>INSS/IRRF</t>
        </is>
      </c>
      <c r="E545" s="74" t="inlineStr">
        <is>
          <t>IRRF - FOLHA DP- 11/2022</t>
        </is>
      </c>
      <c r="G545" s="75" t="n">
        <v>564.89</v>
      </c>
      <c r="I545" s="75" t="n">
        <v>564.89</v>
      </c>
      <c r="J545" s="54" t="n">
        <v>44915</v>
      </c>
      <c r="K545" s="54" t="inlineStr">
        <is>
          <t>MO</t>
        </is>
      </c>
      <c r="N545">
        <f>IF(ISERROR(SEARCH("NF",E545,1)),"NÃO","SIM")</f>
        <v/>
      </c>
      <c r="O545">
        <f>IF($B545=5,"SIM","")</f>
        <v/>
      </c>
      <c r="P545" s="76">
        <f>A545&amp;B545&amp;C545&amp;E545&amp;G545&amp;EDATE(J545,0)</f>
        <v/>
      </c>
      <c r="Q545" s="68">
        <f>IF(A545=0,"",VLOOKUP($A545,RESUMO!$A$8:$B$107,2,FALSE))</f>
        <v/>
      </c>
    </row>
    <row r="546">
      <c r="A546" s="52" t="n">
        <v>44900</v>
      </c>
      <c r="B546" s="68" t="n">
        <v>3</v>
      </c>
      <c r="C546" s="50" t="inlineStr">
        <is>
          <t>00394460000141</t>
        </is>
      </c>
      <c r="D546" s="73" t="inlineStr">
        <is>
          <t>INSS/IRRF</t>
        </is>
      </c>
      <c r="E546" s="74" t="inlineStr">
        <is>
          <t>INSS - FOLHA DP- 11/2022</t>
        </is>
      </c>
      <c r="G546" s="75" t="n">
        <v>9991.66</v>
      </c>
      <c r="I546" s="75" t="n">
        <v>9991.66</v>
      </c>
      <c r="J546" s="54" t="n">
        <v>44915</v>
      </c>
      <c r="K546" s="54" t="inlineStr">
        <is>
          <t>MO</t>
        </is>
      </c>
      <c r="N546">
        <f>IF(ISERROR(SEARCH("NF",E546,1)),"NÃO","SIM")</f>
        <v/>
      </c>
      <c r="O546">
        <f>IF($B546=5,"SIM","")</f>
        <v/>
      </c>
      <c r="P546" s="76">
        <f>A546&amp;B546&amp;C546&amp;E546&amp;G546&amp;EDATE(J546,0)</f>
        <v/>
      </c>
      <c r="Q546" s="68">
        <f>IF(A546=0,"",VLOOKUP($A546,RESUMO!$A$8:$B$107,2,FALSE))</f>
        <v/>
      </c>
    </row>
    <row r="547">
      <c r="A547" s="52" t="n">
        <v>44900</v>
      </c>
      <c r="B547" s="68" t="n">
        <v>3</v>
      </c>
      <c r="C547" s="50" t="inlineStr">
        <is>
          <t>42542081000100</t>
        </is>
      </c>
      <c r="D547" s="73" t="inlineStr">
        <is>
          <t>MADEX MADEIRAS E COMPENSADOS LTDA</t>
        </is>
      </c>
      <c r="E547" s="74" t="inlineStr">
        <is>
          <t>MADEIRAS - NF 3558</t>
        </is>
      </c>
      <c r="G547" s="75" t="n">
        <v>4662.5</v>
      </c>
      <c r="I547" s="75" t="n">
        <v>4662.5</v>
      </c>
      <c r="J547" s="54" t="n">
        <v>44918</v>
      </c>
      <c r="K547" s="54" t="inlineStr">
        <is>
          <t>MAT</t>
        </is>
      </c>
      <c r="N547">
        <f>IF(ISERROR(SEARCH("NF",E547,1)),"NÃO","SIM")</f>
        <v/>
      </c>
      <c r="O547">
        <f>IF($B547=5,"SIM","")</f>
        <v/>
      </c>
      <c r="P547" s="76">
        <f>A547&amp;B547&amp;C547&amp;E547&amp;G547&amp;EDATE(J547,0)</f>
        <v/>
      </c>
      <c r="Q547" s="68">
        <f>IF(A547=0,"",VLOOKUP($A547,RESUMO!$A$8:$B$107,2,FALSE))</f>
        <v/>
      </c>
    </row>
    <row r="548">
      <c r="A548" s="52" t="n">
        <v>44900</v>
      </c>
      <c r="B548" s="68" t="n">
        <v>3</v>
      </c>
      <c r="C548" s="50" t="inlineStr">
        <is>
          <t>07409393000130</t>
        </is>
      </c>
      <c r="D548" s="73" t="inlineStr">
        <is>
          <t>LOCFER</t>
        </is>
      </c>
      <c r="E548" s="74" t="inlineStr">
        <is>
          <t>SERRA DE BANCADA - NF 19021</t>
        </is>
      </c>
      <c r="G548" s="75" t="n">
        <v>295</v>
      </c>
      <c r="I548" s="75" t="n">
        <v>295</v>
      </c>
      <c r="J548" s="54" t="n">
        <v>44918</v>
      </c>
      <c r="K548" s="54" t="inlineStr">
        <is>
          <t>LOC</t>
        </is>
      </c>
      <c r="N548">
        <f>IF(ISERROR(SEARCH("NF",E548,1)),"NÃO","SIM")</f>
        <v/>
      </c>
      <c r="O548">
        <f>IF($B548=5,"SIM","")</f>
        <v/>
      </c>
      <c r="P548" s="76">
        <f>A548&amp;B548&amp;C548&amp;E548&amp;G548&amp;EDATE(J548,0)</f>
        <v/>
      </c>
      <c r="Q548" s="68">
        <f>IF(A548=0,"",VLOOKUP($A548,RESUMO!$A$8:$B$107,2,FALSE))</f>
        <v/>
      </c>
    </row>
    <row r="549">
      <c r="A549" s="52" t="n">
        <v>44900</v>
      </c>
      <c r="B549" s="68" t="n">
        <v>5</v>
      </c>
      <c r="C549" s="50" t="inlineStr">
        <is>
          <t>12612612600</t>
        </is>
      </c>
      <c r="D549" s="73" t="inlineStr">
        <is>
          <t>YRVING VINICIUS DA SILVA</t>
        </is>
      </c>
      <c r="E549" s="74" t="inlineStr">
        <is>
          <t>MOTOBOY</t>
        </is>
      </c>
      <c r="G549" s="75" t="n">
        <v>15</v>
      </c>
      <c r="I549" s="75" t="n">
        <v>15</v>
      </c>
      <c r="J549" s="54" t="n">
        <v>44882</v>
      </c>
      <c r="K549" s="54" t="inlineStr">
        <is>
          <t>DIV</t>
        </is>
      </c>
      <c r="N549">
        <f>IF(ISERROR(SEARCH("NF",E549,1)),"NÃO","SIM")</f>
        <v/>
      </c>
      <c r="O549">
        <f>IF($B549=5,"SIM","")</f>
        <v/>
      </c>
      <c r="P549" s="76">
        <f>A549&amp;B549&amp;C549&amp;E549&amp;G549&amp;EDATE(J549,0)</f>
        <v/>
      </c>
      <c r="Q549" s="68">
        <f>IF(A549=0,"",VLOOKUP($A549,RESUMO!$A$8:$B$107,2,FALSE))</f>
        <v/>
      </c>
    </row>
    <row r="550">
      <c r="A550" s="52" t="n">
        <v>44900</v>
      </c>
      <c r="B550" s="68" t="n">
        <v>5</v>
      </c>
      <c r="C550" s="50" t="inlineStr">
        <is>
          <t>42841924000594</t>
        </is>
      </c>
      <c r="D550" s="73" t="inlineStr">
        <is>
          <t>AÇO SANTA CLARA</t>
        </is>
      </c>
      <c r="E550" s="74" t="inlineStr">
        <is>
          <t>AÇO, ARAME, TELA - ORÇAMENTO Nº 502806</t>
        </is>
      </c>
      <c r="G550" s="75" t="n">
        <v>81309.22</v>
      </c>
      <c r="I550" s="75" t="n">
        <v>81309.22</v>
      </c>
      <c r="J550" s="54" t="n">
        <v>44888</v>
      </c>
      <c r="K550" s="54" t="inlineStr">
        <is>
          <t>MAT</t>
        </is>
      </c>
      <c r="N550">
        <f>IF(ISERROR(SEARCH("NF",E550,1)),"NÃO","SIM")</f>
        <v/>
      </c>
      <c r="O550">
        <f>IF($B550=5,"SIM","")</f>
        <v/>
      </c>
      <c r="P550" s="76">
        <f>A550&amp;B550&amp;C550&amp;E550&amp;G550&amp;EDATE(J550,0)</f>
        <v/>
      </c>
      <c r="Q550" s="68">
        <f>IF(A550=0,"",VLOOKUP($A550,RESUMO!$A$8:$B$107,2,FALSE))</f>
        <v/>
      </c>
    </row>
    <row r="551">
      <c r="A551" s="52" t="n">
        <v>44915</v>
      </c>
      <c r="B551" s="68" t="n">
        <v>1</v>
      </c>
      <c r="C551" s="50" t="inlineStr">
        <is>
          <t>00505644630</t>
        </is>
      </c>
      <c r="D551" s="73" t="inlineStr">
        <is>
          <t>JOÃO LUIZ PEREIRA</t>
        </is>
      </c>
      <c r="E551" s="74" t="inlineStr">
        <is>
          <t>SALÁRIO</t>
        </is>
      </c>
      <c r="G551" s="75" t="n">
        <v>2200</v>
      </c>
      <c r="I551" s="75" t="n">
        <v>2200</v>
      </c>
      <c r="J551" s="54" t="n">
        <v>44915</v>
      </c>
      <c r="K551" s="54" t="inlineStr">
        <is>
          <t>MO</t>
        </is>
      </c>
      <c r="L551" s="68" t="inlineStr">
        <is>
          <t>PIX: 00505644630</t>
        </is>
      </c>
      <c r="N551">
        <f>IF(ISERROR(SEARCH("NF",E551,1)),"NÃO","SIM")</f>
        <v/>
      </c>
      <c r="O551">
        <f>IF($B551=5,"SIM","")</f>
        <v/>
      </c>
      <c r="P551" s="76">
        <f>A551&amp;B551&amp;C551&amp;E551&amp;G551&amp;EDATE(J551,0)</f>
        <v/>
      </c>
      <c r="Q551" s="68">
        <f>IF(A551=0,"",VLOOKUP($A551,RESUMO!$A$8:$B$107,2,FALSE))</f>
        <v/>
      </c>
    </row>
    <row r="552">
      <c r="A552" s="52" t="n">
        <v>44915</v>
      </c>
      <c r="B552" s="68" t="n">
        <v>1</v>
      </c>
      <c r="C552" s="50" t="inlineStr">
        <is>
          <t>14844723650</t>
        </is>
      </c>
      <c r="D552" s="73" t="inlineStr">
        <is>
          <t>TAISSON HENRIQUE FERREIRA DOS SANTOS</t>
        </is>
      </c>
      <c r="E552" s="74" t="inlineStr">
        <is>
          <t>SALÁRIO</t>
        </is>
      </c>
      <c r="G552" s="75" t="n">
        <v>576</v>
      </c>
      <c r="I552" s="75" t="n">
        <v>576</v>
      </c>
      <c r="J552" s="54" t="n">
        <v>44915</v>
      </c>
      <c r="K552" s="54" t="inlineStr">
        <is>
          <t>MO</t>
        </is>
      </c>
      <c r="L552" s="68" t="inlineStr">
        <is>
          <t>NUBANK    0001  291500879 - CPF: 14.844.723.6-50</t>
        </is>
      </c>
      <c r="N552">
        <f>IF(ISERROR(SEARCH("NF",E552,1)),"NÃO","SIM")</f>
        <v/>
      </c>
      <c r="O552">
        <f>IF($B552=5,"SIM","")</f>
        <v/>
      </c>
      <c r="P552" s="76">
        <f>A552&amp;B552&amp;C552&amp;E552&amp;G552&amp;EDATE(J552,0)</f>
        <v/>
      </c>
      <c r="Q552" s="68">
        <f>IF(A552=0,"",VLOOKUP($A552,RESUMO!$A$8:$B$107,2,FALSE))</f>
        <v/>
      </c>
    </row>
    <row r="553">
      <c r="A553" s="52" t="n">
        <v>44915</v>
      </c>
      <c r="B553" s="68" t="n">
        <v>1</v>
      </c>
      <c r="C553" s="50" t="inlineStr">
        <is>
          <t>66561442504</t>
        </is>
      </c>
      <c r="D553" s="73" t="inlineStr">
        <is>
          <t>GERALDO RODRIGUES SANTOS</t>
        </is>
      </c>
      <c r="E553" s="74" t="inlineStr">
        <is>
          <t>SALÁRIO</t>
        </is>
      </c>
      <c r="G553" s="75" t="n">
        <v>988</v>
      </c>
      <c r="I553" s="75" t="n">
        <v>988</v>
      </c>
      <c r="J553" s="54" t="n">
        <v>44915</v>
      </c>
      <c r="K553" s="54" t="inlineStr">
        <is>
          <t>MO</t>
        </is>
      </c>
      <c r="L553" s="68" t="inlineStr">
        <is>
          <t>CEF  013  3814  195702 - CPF: 66.561.442.5-04</t>
        </is>
      </c>
      <c r="N553">
        <f>IF(ISERROR(SEARCH("NF",E553,1)),"NÃO","SIM")</f>
        <v/>
      </c>
      <c r="O553">
        <f>IF($B553=5,"SIM","")</f>
        <v/>
      </c>
      <c r="P553" s="76">
        <f>A553&amp;B553&amp;C553&amp;E553&amp;G553&amp;EDATE(J553,0)</f>
        <v/>
      </c>
      <c r="Q553" s="68">
        <f>IF(A553=0,"",VLOOKUP($A553,RESUMO!$A$8:$B$107,2,FALSE))</f>
        <v/>
      </c>
    </row>
    <row r="554">
      <c r="A554" s="52" t="n">
        <v>44915</v>
      </c>
      <c r="B554" s="68" t="n">
        <v>1</v>
      </c>
      <c r="C554" s="50" t="inlineStr">
        <is>
          <t>11591941652</t>
        </is>
      </c>
      <c r="D554" s="73" t="inlineStr">
        <is>
          <t>ANDERSON CUSTODIO DE SOUZA</t>
        </is>
      </c>
      <c r="E554" s="74" t="inlineStr">
        <is>
          <t>SALÁRIO</t>
        </is>
      </c>
      <c r="G554" s="75" t="n">
        <v>988</v>
      </c>
      <c r="I554" s="75" t="n">
        <v>988</v>
      </c>
      <c r="J554" s="54" t="n">
        <v>44915</v>
      </c>
      <c r="K554" s="54" t="inlineStr">
        <is>
          <t>MO</t>
        </is>
      </c>
      <c r="L554" s="68" t="inlineStr">
        <is>
          <t>PIX: 31989816299</t>
        </is>
      </c>
      <c r="N554">
        <f>IF(ISERROR(SEARCH("NF",E554,1)),"NÃO","SIM")</f>
        <v/>
      </c>
      <c r="O554">
        <f>IF($B554=5,"SIM","")</f>
        <v/>
      </c>
      <c r="P554" s="76">
        <f>A554&amp;B554&amp;C554&amp;E554&amp;G554&amp;EDATE(J554,0)</f>
        <v/>
      </c>
      <c r="Q554" s="68">
        <f>IF(A554=0,"",VLOOKUP($A554,RESUMO!$A$8:$B$107,2,FALSE))</f>
        <v/>
      </c>
    </row>
    <row r="555">
      <c r="A555" s="52" t="n">
        <v>44915</v>
      </c>
      <c r="B555" s="68" t="n">
        <v>1</v>
      </c>
      <c r="C555" s="50" t="inlineStr">
        <is>
          <t>12212212200</t>
        </is>
      </c>
      <c r="D555" s="73" t="inlineStr">
        <is>
          <t>VALMIR BISPO DA SILVA</t>
        </is>
      </c>
      <c r="E555" s="74" t="inlineStr">
        <is>
          <t>SALÁRIO</t>
        </is>
      </c>
      <c r="G555" s="75" t="n">
        <v>988</v>
      </c>
      <c r="I555" s="75" t="n">
        <v>988</v>
      </c>
      <c r="J555" s="54" t="n">
        <v>44915</v>
      </c>
      <c r="K555" s="54" t="inlineStr">
        <is>
          <t>MO</t>
        </is>
      </c>
      <c r="L555" s="68" t="inlineStr">
        <is>
          <t>PIX: 38998060567</t>
        </is>
      </c>
      <c r="N555">
        <f>IF(ISERROR(SEARCH("NF",E555,1)),"NÃO","SIM")</f>
        <v/>
      </c>
      <c r="O555">
        <f>IF($B555=5,"SIM","")</f>
        <v/>
      </c>
      <c r="P555" s="76">
        <f>A555&amp;B555&amp;C555&amp;E555&amp;G555&amp;EDATE(J555,0)</f>
        <v/>
      </c>
      <c r="Q555" s="68">
        <f>IF(A555=0,"",VLOOKUP($A555,RESUMO!$A$8:$B$107,2,FALSE))</f>
        <v/>
      </c>
    </row>
    <row r="556">
      <c r="A556" s="52" t="n">
        <v>44915</v>
      </c>
      <c r="B556" s="68" t="n">
        <v>1</v>
      </c>
      <c r="C556" s="50" t="inlineStr">
        <is>
          <t>13568423642</t>
        </is>
      </c>
      <c r="D556" s="73" t="inlineStr">
        <is>
          <t xml:space="preserve">WELINGTON PEREIRA DOS SANTOS    </t>
        </is>
      </c>
      <c r="E556" s="74" t="inlineStr">
        <is>
          <t>SALÁRIO</t>
        </is>
      </c>
      <c r="G556" s="75" t="n">
        <v>988</v>
      </c>
      <c r="I556" s="75" t="n">
        <v>988</v>
      </c>
      <c r="J556" s="54" t="n">
        <v>44915</v>
      </c>
      <c r="K556" s="54" t="inlineStr">
        <is>
          <t>MO</t>
        </is>
      </c>
      <c r="L556" s="68" t="inlineStr">
        <is>
          <t>ITAÚ    7349  201434 - CPF: 13.568.423.6-42</t>
        </is>
      </c>
      <c r="N556">
        <f>IF(ISERROR(SEARCH("NF",E556,1)),"NÃO","SIM")</f>
        <v/>
      </c>
      <c r="O556">
        <f>IF($B556=5,"SIM","")</f>
        <v/>
      </c>
      <c r="P556" s="76">
        <f>A556&amp;B556&amp;C556&amp;E556&amp;G556&amp;EDATE(J556,0)</f>
        <v/>
      </c>
      <c r="Q556" s="68">
        <f>IF(A556=0,"",VLOOKUP($A556,RESUMO!$A$8:$B$107,2,FALSE))</f>
        <v/>
      </c>
    </row>
    <row r="557">
      <c r="A557" s="52" t="n">
        <v>44915</v>
      </c>
      <c r="B557" s="68" t="n">
        <v>1</v>
      </c>
      <c r="C557" s="50" t="inlineStr">
        <is>
          <t>07026622676</t>
        </is>
      </c>
      <c r="D557" s="73" t="inlineStr">
        <is>
          <t>DOUGLAS JUNIO AZEVEDO LARA REZENDE</t>
        </is>
      </c>
      <c r="E557" s="74" t="inlineStr">
        <is>
          <t>SALÁRIO</t>
        </is>
      </c>
      <c r="G557" s="75" t="n">
        <v>576</v>
      </c>
      <c r="I557" s="75" t="n">
        <v>576</v>
      </c>
      <c r="J557" s="54" t="n">
        <v>44915</v>
      </c>
      <c r="K557" s="54" t="inlineStr">
        <is>
          <t>MO</t>
        </is>
      </c>
      <c r="L557" s="68" t="inlineStr">
        <is>
          <t>NUBANK    0001  304649995 - CPF: 07.026.622.6-76</t>
        </is>
      </c>
      <c r="N557">
        <f>IF(ISERROR(SEARCH("NF",E557,1)),"NÃO","SIM")</f>
        <v/>
      </c>
      <c r="O557">
        <f>IF($B557=5,"SIM","")</f>
        <v/>
      </c>
      <c r="P557" s="76">
        <f>A557&amp;B557&amp;C557&amp;E557&amp;G557&amp;EDATE(J557,0)</f>
        <v/>
      </c>
      <c r="Q557" s="68">
        <f>IF(A557=0,"",VLOOKUP($A557,RESUMO!$A$8:$B$107,2,FALSE))</f>
        <v/>
      </c>
    </row>
    <row r="558">
      <c r="A558" s="52" t="n">
        <v>44915</v>
      </c>
      <c r="B558" s="68" t="n">
        <v>1</v>
      </c>
      <c r="C558" s="50" t="inlineStr">
        <is>
          <t>13351596650</t>
        </is>
      </c>
      <c r="D558" s="73" t="inlineStr">
        <is>
          <t>VALERIO BATISTA DE JESUS</t>
        </is>
      </c>
      <c r="E558" s="74" t="inlineStr">
        <is>
          <t>SALÁRIO</t>
        </is>
      </c>
      <c r="G558" s="75" t="n">
        <v>576</v>
      </c>
      <c r="I558" s="75" t="n">
        <v>576</v>
      </c>
      <c r="J558" s="54" t="n">
        <v>44915</v>
      </c>
      <c r="K558" s="54" t="inlineStr">
        <is>
          <t>MO</t>
        </is>
      </c>
      <c r="L558" s="68" t="inlineStr">
        <is>
          <t>NUBANK    0001  17746019 - CPF: 13.351.596.6-50</t>
        </is>
      </c>
      <c r="N558">
        <f>IF(ISERROR(SEARCH("NF",E558,1)),"NÃO","SIM")</f>
        <v/>
      </c>
      <c r="O558">
        <f>IF($B558=5,"SIM","")</f>
        <v/>
      </c>
      <c r="P558" s="76">
        <f>A558&amp;B558&amp;C558&amp;E558&amp;G558&amp;EDATE(J558,0)</f>
        <v/>
      </c>
      <c r="Q558" s="68">
        <f>IF(A558=0,"",VLOOKUP($A558,RESUMO!$A$8:$B$107,2,FALSE))</f>
        <v/>
      </c>
    </row>
    <row r="559">
      <c r="A559" s="52" t="n">
        <v>44915</v>
      </c>
      <c r="B559" s="68" t="n">
        <v>1</v>
      </c>
      <c r="C559" s="50" t="inlineStr">
        <is>
          <t>96830123615</t>
        </is>
      </c>
      <c r="D559" s="73" t="inlineStr">
        <is>
          <t>WANDERLEY DE SOUZA MAIA</t>
        </is>
      </c>
      <c r="E559" s="74" t="inlineStr">
        <is>
          <t>SALÁRIO</t>
        </is>
      </c>
      <c r="G559" s="75" t="n">
        <v>988</v>
      </c>
      <c r="I559" s="75" t="n">
        <v>988</v>
      </c>
      <c r="J559" s="54" t="n">
        <v>44915</v>
      </c>
      <c r="K559" s="54" t="inlineStr">
        <is>
          <t>MO</t>
        </is>
      </c>
      <c r="L559" s="68" t="inlineStr">
        <is>
          <t>CEF  013  1486  735602 - CPF: 96.830.123.6-15</t>
        </is>
      </c>
      <c r="N559">
        <f>IF(ISERROR(SEARCH("NF",E559,1)),"NÃO","SIM")</f>
        <v/>
      </c>
      <c r="O559">
        <f>IF($B559=5,"SIM","")</f>
        <v/>
      </c>
      <c r="P559" s="76">
        <f>A559&amp;B559&amp;C559&amp;E559&amp;G559&amp;EDATE(J559,0)</f>
        <v/>
      </c>
      <c r="Q559" s="68">
        <f>IF(A559=0,"",VLOOKUP($A559,RESUMO!$A$8:$B$107,2,FALSE))</f>
        <v/>
      </c>
    </row>
    <row r="560">
      <c r="A560" s="52" t="n">
        <v>44915</v>
      </c>
      <c r="B560" s="68" t="n">
        <v>1</v>
      </c>
      <c r="C560" s="50" t="inlineStr">
        <is>
          <t>04472952688</t>
        </is>
      </c>
      <c r="D560" s="73" t="inlineStr">
        <is>
          <t>GLEBSON SILVA RAMOS</t>
        </is>
      </c>
      <c r="E560" s="74" t="inlineStr">
        <is>
          <t>SALÁRIO</t>
        </is>
      </c>
      <c r="G560" s="75" t="n">
        <v>576</v>
      </c>
      <c r="I560" s="75" t="n">
        <v>576</v>
      </c>
      <c r="J560" s="54" t="n">
        <v>44915</v>
      </c>
      <c r="K560" s="54" t="inlineStr">
        <is>
          <t>MO</t>
        </is>
      </c>
      <c r="L560" s="68" t="inlineStr">
        <is>
          <t>PIX: 04472952688</t>
        </is>
      </c>
      <c r="N560">
        <f>IF(ISERROR(SEARCH("NF",E560,1)),"NÃO","SIM")</f>
        <v/>
      </c>
      <c r="O560">
        <f>IF($B560=5,"SIM","")</f>
        <v/>
      </c>
      <c r="P560" s="76">
        <f>A560&amp;B560&amp;C560&amp;E560&amp;G560&amp;EDATE(J560,0)</f>
        <v/>
      </c>
      <c r="Q560" s="68">
        <f>IF(A560=0,"",VLOOKUP($A560,RESUMO!$A$8:$B$107,2,FALSE))</f>
        <v/>
      </c>
    </row>
    <row r="561">
      <c r="A561" s="52" t="n">
        <v>44915</v>
      </c>
      <c r="B561" s="68" t="n">
        <v>1</v>
      </c>
      <c r="C561" s="50" t="inlineStr">
        <is>
          <t>05318038646</t>
        </is>
      </c>
      <c r="D561" s="73" t="inlineStr">
        <is>
          <t>JOÃO CARLOS DOS SANTOS BARBOSA</t>
        </is>
      </c>
      <c r="E561" s="74" t="inlineStr">
        <is>
          <t>SALÁRIO</t>
        </is>
      </c>
      <c r="G561" s="75" t="n">
        <v>988</v>
      </c>
      <c r="I561" s="75" t="n">
        <v>988</v>
      </c>
      <c r="J561" s="54" t="n">
        <v>44915</v>
      </c>
      <c r="K561" s="54" t="inlineStr">
        <is>
          <t>MO</t>
        </is>
      </c>
      <c r="L561" s="68" t="inlineStr">
        <is>
          <t>PIX: 05318038646</t>
        </is>
      </c>
      <c r="N561">
        <f>IF(ISERROR(SEARCH("NF",E561,1)),"NÃO","SIM")</f>
        <v/>
      </c>
      <c r="O561">
        <f>IF($B561=5,"SIM","")</f>
        <v/>
      </c>
      <c r="P561" s="76">
        <f>A561&amp;B561&amp;C561&amp;E561&amp;G561&amp;EDATE(J561,0)</f>
        <v/>
      </c>
      <c r="Q561" s="68">
        <f>IF(A561=0,"",VLOOKUP($A561,RESUMO!$A$8:$B$107,2,FALSE))</f>
        <v/>
      </c>
    </row>
    <row r="562">
      <c r="A562" s="52" t="n">
        <v>44915</v>
      </c>
      <c r="B562" s="68" t="n">
        <v>1</v>
      </c>
      <c r="C562" s="50" t="inlineStr">
        <is>
          <t>00505644630</t>
        </is>
      </c>
      <c r="D562" s="73" t="inlineStr">
        <is>
          <t>JOÃO LUIZ PEREIRA</t>
        </is>
      </c>
      <c r="E562" s="74" t="inlineStr">
        <is>
          <t>13º SALÁRIO</t>
        </is>
      </c>
      <c r="G562" s="75" t="n">
        <v>1446.93</v>
      </c>
      <c r="I562" s="75" t="n">
        <v>1446.93</v>
      </c>
      <c r="J562" s="54" t="n">
        <v>44915</v>
      </c>
      <c r="K562" s="54" t="inlineStr">
        <is>
          <t>MO</t>
        </is>
      </c>
      <c r="L562" s="68" t="inlineStr">
        <is>
          <t>PIX: 00505644630</t>
        </is>
      </c>
      <c r="M562" s="50" t="inlineStr">
        <is>
          <t>2ª PARCELA</t>
        </is>
      </c>
      <c r="N562">
        <f>IF(ISERROR(SEARCH("NF",E562,1)),"NÃO","SIM")</f>
        <v/>
      </c>
      <c r="O562">
        <f>IF($B562=5,"SIM","")</f>
        <v/>
      </c>
      <c r="P562" s="76">
        <f>A562&amp;B562&amp;C562&amp;E562&amp;G562&amp;EDATE(J562,0)</f>
        <v/>
      </c>
      <c r="Q562" s="68">
        <f>IF(A562=0,"",VLOOKUP($A562,RESUMO!$A$8:$B$107,2,FALSE))</f>
        <v/>
      </c>
    </row>
    <row r="563">
      <c r="A563" s="52" t="n">
        <v>44915</v>
      </c>
      <c r="B563" s="68" t="n">
        <v>1</v>
      </c>
      <c r="C563" s="50" t="inlineStr">
        <is>
          <t>14844723650</t>
        </is>
      </c>
      <c r="D563" s="73" t="inlineStr">
        <is>
          <t>TAISSON HENRIQUE FERREIRA DOS SANTOS</t>
        </is>
      </c>
      <c r="E563" s="74" t="inlineStr">
        <is>
          <t>13º SALÁRIO</t>
        </is>
      </c>
      <c r="G563" s="75" t="n">
        <v>408</v>
      </c>
      <c r="I563" s="75" t="n">
        <v>408</v>
      </c>
      <c r="J563" s="54" t="n">
        <v>44915</v>
      </c>
      <c r="K563" s="54" t="inlineStr">
        <is>
          <t>MO</t>
        </is>
      </c>
      <c r="L563" s="68" t="inlineStr">
        <is>
          <t>NUBANK    0001  291500879 - CPF: 14.844.723.6-50</t>
        </is>
      </c>
      <c r="M563" s="50" t="inlineStr">
        <is>
          <t>2ª PARCELA</t>
        </is>
      </c>
      <c r="N563">
        <f>IF(ISERROR(SEARCH("NF",E563,1)),"NÃO","SIM")</f>
        <v/>
      </c>
      <c r="O563">
        <f>IF($B563=5,"SIM","")</f>
        <v/>
      </c>
      <c r="P563" s="76">
        <f>A563&amp;B563&amp;C563&amp;E563&amp;G563&amp;EDATE(J563,0)</f>
        <v/>
      </c>
      <c r="Q563" s="68">
        <f>IF(A563=0,"",VLOOKUP($A563,RESUMO!$A$8:$B$107,2,FALSE))</f>
        <v/>
      </c>
    </row>
    <row r="564">
      <c r="A564" s="52" t="n">
        <v>44915</v>
      </c>
      <c r="B564" s="68" t="n">
        <v>1</v>
      </c>
      <c r="C564" s="50" t="inlineStr">
        <is>
          <t>66561442504</t>
        </is>
      </c>
      <c r="D564" s="73" t="inlineStr">
        <is>
          <t>GERALDO RODRIGUES SANTOS</t>
        </is>
      </c>
      <c r="E564" s="74" t="inlineStr">
        <is>
          <t>13º SALÁRIO</t>
        </is>
      </c>
      <c r="G564" s="75" t="n">
        <v>693.3200000000001</v>
      </c>
      <c r="I564" s="75" t="n">
        <v>693.3200000000001</v>
      </c>
      <c r="J564" s="54" t="n">
        <v>44915</v>
      </c>
      <c r="K564" s="54" t="inlineStr">
        <is>
          <t>MO</t>
        </is>
      </c>
      <c r="L564" s="68" t="inlineStr">
        <is>
          <t>CEF  013  3814  195702 - CPF: 66.561.442.5-04</t>
        </is>
      </c>
      <c r="M564" s="50" t="inlineStr">
        <is>
          <t>2ª PARCELA</t>
        </is>
      </c>
      <c r="N564">
        <f>IF(ISERROR(SEARCH("NF",E564,1)),"NÃO","SIM")</f>
        <v/>
      </c>
      <c r="O564">
        <f>IF($B564=5,"SIM","")</f>
        <v/>
      </c>
      <c r="P564" s="76">
        <f>A564&amp;B564&amp;C564&amp;E564&amp;G564&amp;EDATE(J564,0)</f>
        <v/>
      </c>
      <c r="Q564" s="68">
        <f>IF(A564=0,"",VLOOKUP($A564,RESUMO!$A$8:$B$107,2,FALSE))</f>
        <v/>
      </c>
    </row>
    <row r="565">
      <c r="A565" s="52" t="n">
        <v>44915</v>
      </c>
      <c r="B565" s="68" t="n">
        <v>1</v>
      </c>
      <c r="C565" s="50" t="inlineStr">
        <is>
          <t>11591941652</t>
        </is>
      </c>
      <c r="D565" s="73" t="inlineStr">
        <is>
          <t>ANDERSON CUSTODIO DE SOUZA</t>
        </is>
      </c>
      <c r="E565" s="74" t="inlineStr">
        <is>
          <t>13º SALÁRIO</t>
        </is>
      </c>
      <c r="G565" s="75" t="n">
        <v>693.3200000000001</v>
      </c>
      <c r="I565" s="75" t="n">
        <v>693.3200000000001</v>
      </c>
      <c r="J565" s="54" t="n">
        <v>44915</v>
      </c>
      <c r="K565" s="54" t="inlineStr">
        <is>
          <t>MO</t>
        </is>
      </c>
      <c r="L565" s="68" t="inlineStr">
        <is>
          <t>PIX: 31989816299</t>
        </is>
      </c>
      <c r="M565" s="50" t="inlineStr">
        <is>
          <t>2ª PARCELA</t>
        </is>
      </c>
      <c r="N565">
        <f>IF(ISERROR(SEARCH("NF",E565,1)),"NÃO","SIM")</f>
        <v/>
      </c>
      <c r="O565">
        <f>IF($B565=5,"SIM","")</f>
        <v/>
      </c>
      <c r="P565" s="76">
        <f>A565&amp;B565&amp;C565&amp;E565&amp;G565&amp;EDATE(J565,0)</f>
        <v/>
      </c>
      <c r="Q565" s="68">
        <f>IF(A565=0,"",VLOOKUP($A565,RESUMO!$A$8:$B$107,2,FALSE))</f>
        <v/>
      </c>
    </row>
    <row r="566">
      <c r="A566" s="52" t="n">
        <v>44915</v>
      </c>
      <c r="B566" s="68" t="n">
        <v>1</v>
      </c>
      <c r="C566" s="50" t="inlineStr">
        <is>
          <t>12212212200</t>
        </is>
      </c>
      <c r="D566" s="73" t="inlineStr">
        <is>
          <t>VALMIR BISPO DA SILVA</t>
        </is>
      </c>
      <c r="E566" s="74" t="inlineStr">
        <is>
          <t>13º SALÁRIO</t>
        </is>
      </c>
      <c r="G566" s="75" t="n">
        <v>608.92</v>
      </c>
      <c r="I566" s="75" t="n">
        <v>608.92</v>
      </c>
      <c r="J566" s="54" t="n">
        <v>44915</v>
      </c>
      <c r="K566" s="54" t="inlineStr">
        <is>
          <t>MO</t>
        </is>
      </c>
      <c r="L566" s="68" t="inlineStr">
        <is>
          <t>PIX: 38998060567</t>
        </is>
      </c>
      <c r="M566" s="50" t="inlineStr">
        <is>
          <t>2ª PARCELA</t>
        </is>
      </c>
      <c r="N566">
        <f>IF(ISERROR(SEARCH("NF",E566,1)),"NÃO","SIM")</f>
        <v/>
      </c>
      <c r="O566">
        <f>IF($B566=5,"SIM","")</f>
        <v/>
      </c>
      <c r="P566" s="76">
        <f>A566&amp;B566&amp;C566&amp;E566&amp;G566&amp;EDATE(J566,0)</f>
        <v/>
      </c>
      <c r="Q566" s="68">
        <f>IF(A566=0,"",VLOOKUP($A566,RESUMO!$A$8:$B$107,2,FALSE))</f>
        <v/>
      </c>
    </row>
    <row r="567">
      <c r="A567" s="52" t="n">
        <v>44915</v>
      </c>
      <c r="B567" s="68" t="n">
        <v>1</v>
      </c>
      <c r="C567" s="50" t="inlineStr">
        <is>
          <t>13568423642</t>
        </is>
      </c>
      <c r="D567" s="73" t="inlineStr">
        <is>
          <t xml:space="preserve">WELINGTON PEREIRA DOS SANTOS    </t>
        </is>
      </c>
      <c r="E567" s="74" t="inlineStr">
        <is>
          <t>13º SALÁRIO</t>
        </is>
      </c>
      <c r="G567" s="75" t="n">
        <v>608.92</v>
      </c>
      <c r="I567" s="75" t="n">
        <v>608.92</v>
      </c>
      <c r="J567" s="54" t="n">
        <v>44915</v>
      </c>
      <c r="K567" s="54" t="inlineStr">
        <is>
          <t>MO</t>
        </is>
      </c>
      <c r="L567" s="68" t="inlineStr">
        <is>
          <t>ITAÚ    7349  201434 - CPF: 13.568.423.6-42</t>
        </is>
      </c>
      <c r="M567" s="50" t="inlineStr">
        <is>
          <t>2ª PARCELA</t>
        </is>
      </c>
      <c r="N567">
        <f>IF(ISERROR(SEARCH("NF",E567,1)),"NÃO","SIM")</f>
        <v/>
      </c>
      <c r="O567">
        <f>IF($B567=5,"SIM","")</f>
        <v/>
      </c>
      <c r="P567" s="76">
        <f>A567&amp;B567&amp;C567&amp;E567&amp;G567&amp;EDATE(J567,0)</f>
        <v/>
      </c>
      <c r="Q567" s="68">
        <f>IF(A567=0,"",VLOOKUP($A567,RESUMO!$A$8:$B$107,2,FALSE))</f>
        <v/>
      </c>
    </row>
    <row r="568">
      <c r="A568" s="52" t="n">
        <v>44915</v>
      </c>
      <c r="B568" s="68" t="n">
        <v>1</v>
      </c>
      <c r="C568" s="50" t="inlineStr">
        <is>
          <t>07026622676</t>
        </is>
      </c>
      <c r="D568" s="73" t="inlineStr">
        <is>
          <t>DOUGLAS JUNIO AZEVEDO LARA REZENDE</t>
        </is>
      </c>
      <c r="E568" s="74" t="inlineStr">
        <is>
          <t>13º SALÁRIO</t>
        </is>
      </c>
      <c r="G568" s="75" t="n">
        <v>306</v>
      </c>
      <c r="I568" s="75" t="n">
        <v>306</v>
      </c>
      <c r="J568" s="54" t="n">
        <v>44915</v>
      </c>
      <c r="K568" s="54" t="inlineStr">
        <is>
          <t>MO</t>
        </is>
      </c>
      <c r="L568" s="68" t="inlineStr">
        <is>
          <t>NUBANK    0001  304649995 - CPF: 07.026.622.6-76</t>
        </is>
      </c>
      <c r="M568" s="50" t="inlineStr">
        <is>
          <t>2ª PARCELA</t>
        </is>
      </c>
      <c r="N568">
        <f>IF(ISERROR(SEARCH("NF",E568,1)),"NÃO","SIM")</f>
        <v/>
      </c>
      <c r="O568">
        <f>IF($B568=5,"SIM","")</f>
        <v/>
      </c>
      <c r="P568" s="76">
        <f>A568&amp;B568&amp;C568&amp;E568&amp;G568&amp;EDATE(J568,0)</f>
        <v/>
      </c>
      <c r="Q568" s="68">
        <f>IF(A568=0,"",VLOOKUP($A568,RESUMO!$A$8:$B$107,2,FALSE))</f>
        <v/>
      </c>
    </row>
    <row r="569">
      <c r="A569" s="52" t="n">
        <v>44915</v>
      </c>
      <c r="B569" s="68" t="n">
        <v>1</v>
      </c>
      <c r="C569" s="50" t="inlineStr">
        <is>
          <t>13351596650</t>
        </is>
      </c>
      <c r="D569" s="73" t="inlineStr">
        <is>
          <t>VALERIO BATISTA DE JESUS</t>
        </is>
      </c>
      <c r="E569" s="74" t="inlineStr">
        <is>
          <t>13º SALÁRIO</t>
        </is>
      </c>
      <c r="G569" s="75" t="n">
        <v>306</v>
      </c>
      <c r="I569" s="75" t="n">
        <v>306</v>
      </c>
      <c r="J569" s="54" t="n">
        <v>44915</v>
      </c>
      <c r="K569" s="54" t="inlineStr">
        <is>
          <t>MO</t>
        </is>
      </c>
      <c r="L569" s="68" t="inlineStr">
        <is>
          <t>NUBANK    0001  17746019 - CPF: 13.351.596.6-50</t>
        </is>
      </c>
      <c r="M569" s="50" t="inlineStr">
        <is>
          <t>2ª PARCELA</t>
        </is>
      </c>
      <c r="N569">
        <f>IF(ISERROR(SEARCH("NF",E569,1)),"NÃO","SIM")</f>
        <v/>
      </c>
      <c r="O569">
        <f>IF($B569=5,"SIM","")</f>
        <v/>
      </c>
      <c r="P569" s="76">
        <f>A569&amp;B569&amp;C569&amp;E569&amp;G569&amp;EDATE(J569,0)</f>
        <v/>
      </c>
      <c r="Q569" s="68">
        <f>IF(A569=0,"",VLOOKUP($A569,RESUMO!$A$8:$B$107,2,FALSE))</f>
        <v/>
      </c>
    </row>
    <row r="570">
      <c r="A570" s="52" t="n">
        <v>44915</v>
      </c>
      <c r="B570" s="68" t="n">
        <v>1</v>
      </c>
      <c r="C570" s="50" t="inlineStr">
        <is>
          <t>96830123615</t>
        </is>
      </c>
      <c r="D570" s="73" t="inlineStr">
        <is>
          <t>WANDERLEY DE SOUZA MAIA</t>
        </is>
      </c>
      <c r="E570" s="74" t="inlineStr">
        <is>
          <t>13º SALÁRIO</t>
        </is>
      </c>
      <c r="G570" s="75" t="n">
        <v>524.53</v>
      </c>
      <c r="I570" s="75" t="n">
        <v>524.53</v>
      </c>
      <c r="J570" s="54" t="n">
        <v>44915</v>
      </c>
      <c r="K570" s="54" t="inlineStr">
        <is>
          <t>MO</t>
        </is>
      </c>
      <c r="L570" s="68" t="inlineStr">
        <is>
          <t>CEF  013  1486  735602 - CPF: 96.830.123.6-15</t>
        </is>
      </c>
      <c r="M570" s="50" t="inlineStr">
        <is>
          <t>2ª PARCELA</t>
        </is>
      </c>
      <c r="N570">
        <f>IF(ISERROR(SEARCH("NF",E570,1)),"NÃO","SIM")</f>
        <v/>
      </c>
      <c r="O570">
        <f>IF($B570=5,"SIM","")</f>
        <v/>
      </c>
      <c r="P570" s="76">
        <f>A570&amp;B570&amp;C570&amp;E570&amp;G570&amp;EDATE(J570,0)</f>
        <v/>
      </c>
      <c r="Q570" s="68">
        <f>IF(A570=0,"",VLOOKUP($A570,RESUMO!$A$8:$B$107,2,FALSE))</f>
        <v/>
      </c>
    </row>
    <row r="571">
      <c r="A571" s="52" t="n">
        <v>44915</v>
      </c>
      <c r="B571" s="68" t="n">
        <v>1</v>
      </c>
      <c r="C571" s="50" t="inlineStr">
        <is>
          <t>04472952688</t>
        </is>
      </c>
      <c r="D571" s="73" t="inlineStr">
        <is>
          <t>GLEBSON SILVA RAMOS</t>
        </is>
      </c>
      <c r="E571" s="74" t="inlineStr">
        <is>
          <t>13º SALÁRIO</t>
        </is>
      </c>
      <c r="G571" s="75" t="n">
        <v>111</v>
      </c>
      <c r="I571" s="75" t="n">
        <v>111</v>
      </c>
      <c r="J571" s="54" t="n">
        <v>44915</v>
      </c>
      <c r="K571" s="54" t="inlineStr">
        <is>
          <t>MO</t>
        </is>
      </c>
      <c r="L571" s="68" t="inlineStr">
        <is>
          <t>PIX: 04472952688</t>
        </is>
      </c>
      <c r="M571" s="50" t="inlineStr">
        <is>
          <t>2ª PARCELA</t>
        </is>
      </c>
      <c r="N571">
        <f>IF(ISERROR(SEARCH("NF",E571,1)),"NÃO","SIM")</f>
        <v/>
      </c>
      <c r="O571">
        <f>IF($B571=5,"SIM","")</f>
        <v/>
      </c>
      <c r="P571" s="76">
        <f>A571&amp;B571&amp;C571&amp;E571&amp;G571&amp;EDATE(J571,0)</f>
        <v/>
      </c>
      <c r="Q571" s="68">
        <f>IF(A571=0,"",VLOOKUP($A571,RESUMO!$A$8:$B$107,2,FALSE))</f>
        <v/>
      </c>
    </row>
    <row r="572">
      <c r="A572" s="52" t="n">
        <v>44915</v>
      </c>
      <c r="B572" s="68" t="n">
        <v>1</v>
      </c>
      <c r="C572" s="50" t="inlineStr">
        <is>
          <t>05318038646</t>
        </is>
      </c>
      <c r="D572" s="73" t="inlineStr">
        <is>
          <t>JOÃO CARLOS DOS SANTOS BARBOSA</t>
        </is>
      </c>
      <c r="E572" s="74" t="inlineStr">
        <is>
          <t>13º SALÁRIO</t>
        </is>
      </c>
      <c r="G572" s="75" t="n">
        <v>190.4</v>
      </c>
      <c r="I572" s="75" t="n">
        <v>190.4</v>
      </c>
      <c r="J572" s="54" t="n">
        <v>44915</v>
      </c>
      <c r="K572" s="54" t="inlineStr">
        <is>
          <t>MO</t>
        </is>
      </c>
      <c r="L572" s="68" t="inlineStr">
        <is>
          <t>PIX: 05318038646</t>
        </is>
      </c>
      <c r="M572" s="50" t="inlineStr">
        <is>
          <t>2ª PARCELA</t>
        </is>
      </c>
      <c r="N572">
        <f>IF(ISERROR(SEARCH("NF",E572,1)),"NÃO","SIM")</f>
        <v/>
      </c>
      <c r="O572">
        <f>IF($B572=5,"SIM","")</f>
        <v/>
      </c>
      <c r="P572" s="76">
        <f>A572&amp;B572&amp;C572&amp;E572&amp;G572&amp;EDATE(J572,0)</f>
        <v/>
      </c>
      <c r="Q572" s="68">
        <f>IF(A572=0,"",VLOOKUP($A572,RESUMO!$A$8:$B$107,2,FALSE))</f>
        <v/>
      </c>
    </row>
    <row r="573">
      <c r="A573" s="52" t="n">
        <v>44915</v>
      </c>
      <c r="B573" s="68" t="n">
        <v>2</v>
      </c>
      <c r="C573" s="50" t="inlineStr">
        <is>
          <t>37052904870</t>
        </is>
      </c>
      <c r="D573" s="73" t="inlineStr">
        <is>
          <t>VINICIUS SANTANA RINALDI</t>
        </is>
      </c>
      <c r="E573" s="74" t="inlineStr">
        <is>
          <t>DIARIAS BOBCAT</t>
        </is>
      </c>
      <c r="G573" s="75" t="n">
        <v>4550</v>
      </c>
      <c r="I573" s="75" t="n">
        <v>4550</v>
      </c>
      <c r="J573" s="54" t="n">
        <v>44915</v>
      </c>
      <c r="K573" s="54" t="inlineStr">
        <is>
          <t>MAT</t>
        </is>
      </c>
      <c r="L573" s="68" t="inlineStr">
        <is>
          <t>C6 BANK    0001  19363893 - CPF: 37.052.904.8-70</t>
        </is>
      </c>
      <c r="N573">
        <f>IF(ISERROR(SEARCH("NF",E573,1)),"NÃO","SIM")</f>
        <v/>
      </c>
      <c r="O573">
        <f>IF($B573=5,"SIM","")</f>
        <v/>
      </c>
      <c r="P573" s="76">
        <f>A573&amp;B573&amp;C573&amp;E573&amp;G573&amp;EDATE(J573,0)</f>
        <v/>
      </c>
      <c r="Q573" s="68">
        <f>IF(A573=0,"",VLOOKUP($A573,RESUMO!$A$8:$B$107,2,FALSE))</f>
        <v/>
      </c>
    </row>
    <row r="574">
      <c r="A574" s="52" t="n">
        <v>44915</v>
      </c>
      <c r="B574" s="68" t="n">
        <v>2</v>
      </c>
      <c r="C574" s="50" t="inlineStr">
        <is>
          <t>18635713000197</t>
        </is>
      </c>
      <c r="D574" s="73" t="inlineStr">
        <is>
          <t>VENEZA TERRAPLENAGEM</t>
        </is>
      </c>
      <c r="E574" s="74" t="inlineStr">
        <is>
          <t>DIARIAS RETROESCAVADEIRA - 01/12 A 13/12</t>
        </is>
      </c>
      <c r="G574" s="75" t="n">
        <v>8400</v>
      </c>
      <c r="I574" s="75" t="n">
        <v>8400</v>
      </c>
      <c r="J574" s="54" t="n">
        <v>44915</v>
      </c>
      <c r="K574" s="54" t="inlineStr">
        <is>
          <t>SERV</t>
        </is>
      </c>
      <c r="L574" s="68" t="inlineStr">
        <is>
          <t>PIX: terraplanagemdj@outlook.com</t>
        </is>
      </c>
      <c r="N574">
        <f>IF(ISERROR(SEARCH("NF",E574,1)),"NÃO","SIM")</f>
        <v/>
      </c>
      <c r="O574">
        <f>IF($B574=5,"SIM","")</f>
        <v/>
      </c>
      <c r="P574" s="76">
        <f>A574&amp;B574&amp;C574&amp;E574&amp;G574&amp;EDATE(J574,0)</f>
        <v/>
      </c>
      <c r="Q574" s="68">
        <f>IF(A574=0,"",VLOOKUP($A574,RESUMO!$A$8:$B$107,2,FALSE))</f>
        <v/>
      </c>
    </row>
    <row r="575">
      <c r="A575" s="52" t="n">
        <v>44915</v>
      </c>
      <c r="B575" s="68" t="n">
        <v>2</v>
      </c>
      <c r="C575" s="50" t="inlineStr">
        <is>
          <t>18635713000197</t>
        </is>
      </c>
      <c r="D575" s="73" t="inlineStr">
        <is>
          <t>VENEZA TERRAPLENAGEM</t>
        </is>
      </c>
      <c r="E575" s="74" t="inlineStr">
        <is>
          <t>DIARIAS RETROESCAVADEIRA - 21/11 A 25/11</t>
        </is>
      </c>
      <c r="G575" s="75" t="n">
        <v>3900</v>
      </c>
      <c r="I575" s="75" t="n">
        <v>3900</v>
      </c>
      <c r="J575" s="54" t="n">
        <v>44915</v>
      </c>
      <c r="K575" s="54" t="inlineStr">
        <is>
          <t>SERV</t>
        </is>
      </c>
      <c r="L575" s="68" t="inlineStr">
        <is>
          <t>PIX: terraplanagemdj@outlook.com</t>
        </is>
      </c>
      <c r="N575">
        <f>IF(ISERROR(SEARCH("NF",E575,1)),"NÃO","SIM")</f>
        <v/>
      </c>
      <c r="O575">
        <f>IF($B575=5,"SIM","")</f>
        <v/>
      </c>
      <c r="P575" s="76">
        <f>A575&amp;B575&amp;C575&amp;E575&amp;G575&amp;EDATE(J575,0)</f>
        <v/>
      </c>
      <c r="Q575" s="68">
        <f>IF(A575=0,"",VLOOKUP($A575,RESUMO!$A$8:$B$107,2,FALSE))</f>
        <v/>
      </c>
    </row>
    <row r="576">
      <c r="A576" s="52" t="n">
        <v>44915</v>
      </c>
      <c r="B576" s="68" t="n">
        <v>2</v>
      </c>
      <c r="C576" s="50" t="inlineStr">
        <is>
          <t>27648990687</t>
        </is>
      </c>
      <c r="D576" s="73" t="inlineStr">
        <is>
          <t>ROGÉRIO VASCONCELOS SANTOS</t>
        </is>
      </c>
      <c r="E576" s="74" t="inlineStr">
        <is>
          <t>MHS SEGURANÇA E MEDICINA DO TRABALHO</t>
        </is>
      </c>
      <c r="G576" s="75" t="n">
        <v>120</v>
      </c>
      <c r="I576" s="75" t="n">
        <v>120</v>
      </c>
      <c r="J576" s="54" t="n">
        <v>44915</v>
      </c>
      <c r="K576" s="54" t="inlineStr">
        <is>
          <t>ADM</t>
        </is>
      </c>
      <c r="L576" s="68" t="inlineStr">
        <is>
          <t>PIX: 31995901635</t>
        </is>
      </c>
      <c r="M576" s="50" t="inlineStr">
        <is>
          <t>EVENTOS SST E-SOCIAL - 20/12</t>
        </is>
      </c>
      <c r="N576">
        <f>IF(ISERROR(SEARCH("NF",E576,1)),"NÃO","SIM")</f>
        <v/>
      </c>
      <c r="O576">
        <f>IF($B576=5,"SIM","")</f>
        <v/>
      </c>
      <c r="P576" s="76">
        <f>A576&amp;B576&amp;C576&amp;E576&amp;G576&amp;EDATE(J576,0)</f>
        <v/>
      </c>
      <c r="Q576" s="68">
        <f>IF(A576=0,"",VLOOKUP($A576,RESUMO!$A$8:$B$107,2,FALSE))</f>
        <v/>
      </c>
    </row>
    <row r="577">
      <c r="A577" s="52" t="n">
        <v>44915</v>
      </c>
      <c r="B577" s="68" t="n">
        <v>2</v>
      </c>
      <c r="C577" s="50" t="inlineStr">
        <is>
          <t>05761924650</t>
        </is>
      </c>
      <c r="D577" s="73" t="inlineStr">
        <is>
          <t>RENATO OLIVEIRA SANTOS</t>
        </is>
      </c>
      <c r="E577" s="74" t="inlineStr">
        <is>
          <t>FOLHA DP- 13º/2022</t>
        </is>
      </c>
      <c r="G577" s="75" t="n">
        <v>727.2</v>
      </c>
      <c r="I577" s="75" t="n">
        <v>727.2</v>
      </c>
      <c r="J577" s="54" t="n">
        <v>44915</v>
      </c>
      <c r="K577" s="54" t="inlineStr">
        <is>
          <t>MO</t>
        </is>
      </c>
      <c r="L577" s="68" t="inlineStr">
        <is>
          <t>PIX: 05761924650</t>
        </is>
      </c>
      <c r="N577">
        <f>IF(ISERROR(SEARCH("NF",E577,1)),"NÃO","SIM")</f>
        <v/>
      </c>
      <c r="O577">
        <f>IF($B577=5,"SIM","")</f>
        <v/>
      </c>
      <c r="P577" s="76">
        <f>A577&amp;B577&amp;C577&amp;E577&amp;G577&amp;EDATE(J577,0)</f>
        <v/>
      </c>
      <c r="Q577" s="68">
        <f>IF(A577=0,"",VLOOKUP($A577,RESUMO!$A$8:$B$107,2,FALSE))</f>
        <v/>
      </c>
    </row>
    <row r="578">
      <c r="A578" s="52" t="n">
        <v>44915</v>
      </c>
      <c r="B578" s="68" t="n">
        <v>2</v>
      </c>
      <c r="C578" s="50" t="inlineStr">
        <is>
          <t>37052904870</t>
        </is>
      </c>
      <c r="D578" s="73" t="inlineStr">
        <is>
          <t>VINICIUS SANTANA RINALDI</t>
        </is>
      </c>
      <c r="E578" s="74" t="inlineStr">
        <is>
          <t>BRITA - PED. Nº 2919/2907/2918/2913 - NF A EMITIR</t>
        </is>
      </c>
      <c r="G578" s="75" t="n">
        <v>4658.92</v>
      </c>
      <c r="I578" s="75" t="n">
        <v>4658.92</v>
      </c>
      <c r="J578" s="54" t="n">
        <v>44915</v>
      </c>
      <c r="K578" s="54" t="inlineStr">
        <is>
          <t>MAT</t>
        </is>
      </c>
      <c r="L578" s="68" t="inlineStr">
        <is>
          <t>C6 BANK    0001  19363893 - CPF: 37.052.904.8-70</t>
        </is>
      </c>
      <c r="N578">
        <f>IF(ISERROR(SEARCH("NF",E578,1)),"NÃO","SIM")</f>
        <v/>
      </c>
      <c r="O578">
        <f>IF($B578=5,"SIM","")</f>
        <v/>
      </c>
      <c r="P578" s="76">
        <f>A578&amp;B578&amp;C578&amp;E578&amp;G578&amp;EDATE(J578,0)</f>
        <v/>
      </c>
      <c r="Q578" s="68">
        <f>IF(A578=0,"",VLOOKUP($A578,RESUMO!$A$8:$B$107,2,FALSE))</f>
        <v/>
      </c>
    </row>
    <row r="579">
      <c r="A579" s="52" t="n">
        <v>44915</v>
      </c>
      <c r="B579" s="68" t="n">
        <v>3</v>
      </c>
      <c r="C579" s="50" t="inlineStr">
        <is>
          <t>00394460000141</t>
        </is>
      </c>
      <c r="D579" s="73" t="inlineStr">
        <is>
          <t>INSS/IRRF</t>
        </is>
      </c>
      <c r="E579" s="74" t="inlineStr">
        <is>
          <t>INSS - FOLHA DP- 13º/2022</t>
        </is>
      </c>
      <c r="G579" s="75" t="n">
        <v>5301.18</v>
      </c>
      <c r="I579" s="75" t="n">
        <v>5301.18</v>
      </c>
      <c r="J579" s="54" t="n">
        <v>44915</v>
      </c>
      <c r="K579" s="54" t="inlineStr">
        <is>
          <t>MO</t>
        </is>
      </c>
      <c r="N579">
        <f>IF(ISERROR(SEARCH("NF",E579,1)),"NÃO","SIM")</f>
        <v/>
      </c>
      <c r="O579">
        <f>IF($B579=5,"SIM","")</f>
        <v/>
      </c>
      <c r="P579" s="76">
        <f>A579&amp;B579&amp;C579&amp;E579&amp;G579&amp;EDATE(J579,0)</f>
        <v/>
      </c>
      <c r="Q579" s="68">
        <f>IF(A579=0,"",VLOOKUP($A579,RESUMO!$A$8:$B$107,2,FALSE))</f>
        <v/>
      </c>
    </row>
    <row r="580">
      <c r="A580" s="52" t="n">
        <v>44915</v>
      </c>
      <c r="B580" s="68" t="n">
        <v>3</v>
      </c>
      <c r="C580" s="50" t="inlineStr">
        <is>
          <t>17155730000164</t>
        </is>
      </c>
      <c r="D580" s="73" t="inlineStr">
        <is>
          <t>CEMIG</t>
        </is>
      </c>
      <c r="E580" s="74" t="inlineStr">
        <is>
          <t>COMPETENCIA 12/2022</t>
        </is>
      </c>
      <c r="G580" s="75" t="n">
        <v>152.89</v>
      </c>
      <c r="I580" s="75" t="n">
        <v>152.89</v>
      </c>
      <c r="J580" s="54" t="n">
        <v>44922</v>
      </c>
      <c r="K580" s="54" t="inlineStr">
        <is>
          <t>TP</t>
        </is>
      </c>
      <c r="N580">
        <f>IF(ISERROR(SEARCH("NF",E580,1)),"NÃO","SIM")</f>
        <v/>
      </c>
      <c r="O580">
        <f>IF($B580=5,"SIM","")</f>
        <v/>
      </c>
      <c r="P580" s="76">
        <f>A580&amp;B580&amp;C580&amp;E580&amp;G580&amp;EDATE(J580,0)</f>
        <v/>
      </c>
      <c r="Q580" s="68">
        <f>IF(A580=0,"",VLOOKUP($A580,RESUMO!$A$8:$B$107,2,FALSE))</f>
        <v/>
      </c>
    </row>
    <row r="581">
      <c r="A581" s="52" t="n">
        <v>44915</v>
      </c>
      <c r="B581" s="68" t="n">
        <v>3</v>
      </c>
      <c r="C581" s="50" t="inlineStr">
        <is>
          <t>38727707000177</t>
        </is>
      </c>
      <c r="D581" s="73" t="inlineStr">
        <is>
          <t>SEGURO PASI</t>
        </is>
      </c>
      <c r="E581" s="74" t="inlineStr">
        <is>
          <t>SEGURO COLABORADORES</t>
        </is>
      </c>
      <c r="G581" s="75" t="n">
        <v>272.09</v>
      </c>
      <c r="I581" s="75" t="n">
        <v>272.09</v>
      </c>
      <c r="J581" s="54" t="n">
        <v>44926</v>
      </c>
      <c r="K581" s="54" t="inlineStr">
        <is>
          <t>ADM</t>
        </is>
      </c>
      <c r="N581">
        <f>IF(ISERROR(SEARCH("NF",E581,1)),"NÃO","SIM")</f>
        <v/>
      </c>
      <c r="O581">
        <f>IF($B581=5,"SIM","")</f>
        <v/>
      </c>
      <c r="P581" s="76">
        <f>A581&amp;B581&amp;C581&amp;E581&amp;G581&amp;EDATE(J581,0)</f>
        <v/>
      </c>
      <c r="Q581" s="68">
        <f>IF(A581=0,"",VLOOKUP($A581,RESUMO!$A$8:$B$107,2,FALSE))</f>
        <v/>
      </c>
    </row>
    <row r="582">
      <c r="A582" s="52" t="n">
        <v>44915</v>
      </c>
      <c r="B582" s="68" t="n">
        <v>3</v>
      </c>
      <c r="C582" s="50" t="inlineStr">
        <is>
          <t>07409393000130</t>
        </is>
      </c>
      <c r="D582" s="73" t="inlineStr">
        <is>
          <t>LOCFER</t>
        </is>
      </c>
      <c r="E582" s="74" t="inlineStr">
        <is>
          <t>MOTOR E MANGOTE - NF 19120</t>
        </is>
      </c>
      <c r="G582" s="75" t="n">
        <v>210</v>
      </c>
      <c r="I582" s="75" t="n">
        <v>210</v>
      </c>
      <c r="J582" s="54" t="n">
        <v>44929</v>
      </c>
      <c r="K582" s="54" t="inlineStr">
        <is>
          <t>LOC</t>
        </is>
      </c>
      <c r="N582">
        <f>IF(ISERROR(SEARCH("NF",E582,1)),"NÃO","SIM")</f>
        <v/>
      </c>
      <c r="O582">
        <f>IF($B582=5,"SIM","")</f>
        <v/>
      </c>
      <c r="P582" s="76">
        <f>A582&amp;B582&amp;C582&amp;E582&amp;G582&amp;EDATE(J582,0)</f>
        <v/>
      </c>
      <c r="Q582" s="68">
        <f>IF(A582=0,"",VLOOKUP($A582,RESUMO!$A$8:$B$107,2,FALSE))</f>
        <v/>
      </c>
    </row>
    <row r="583">
      <c r="A583" s="52" t="n">
        <v>44915</v>
      </c>
      <c r="B583" s="68" t="n">
        <v>5</v>
      </c>
      <c r="C583" s="50" t="inlineStr">
        <is>
          <t>10767401000125</t>
        </is>
      </c>
      <c r="D583" s="73" t="inlineStr">
        <is>
          <t>APOIO UNIFORMES</t>
        </is>
      </c>
      <c r="E583" s="74" t="inlineStr">
        <is>
          <t>UNIFORMES</t>
        </is>
      </c>
      <c r="G583" s="75" t="n">
        <v>233.5</v>
      </c>
      <c r="I583" s="75" t="n">
        <v>233.5</v>
      </c>
      <c r="J583" s="54" t="n">
        <v>44900</v>
      </c>
      <c r="K583" s="54" t="inlineStr">
        <is>
          <t>MO</t>
        </is>
      </c>
      <c r="N583">
        <f>IF(ISERROR(SEARCH("NF",E583,1)),"NÃO","SIM")</f>
        <v/>
      </c>
      <c r="O583">
        <f>IF($B583=5,"SIM","")</f>
        <v/>
      </c>
      <c r="P583" s="76">
        <f>A583&amp;B583&amp;C583&amp;E583&amp;G583&amp;EDATE(J583,0)</f>
        <v/>
      </c>
      <c r="Q583" s="68">
        <f>IF(A583=0,"",VLOOKUP($A583,RESUMO!$A$8:$B$107,2,FALSE))</f>
        <v/>
      </c>
    </row>
    <row r="584">
      <c r="A584" s="52" t="n">
        <v>44931</v>
      </c>
      <c r="B584" s="68" t="n">
        <v>1</v>
      </c>
      <c r="C584" s="50" t="inlineStr">
        <is>
          <t>00505644630</t>
        </is>
      </c>
      <c r="D584" s="73" t="inlineStr">
        <is>
          <t>JOÃO LUIZ PEREIRA</t>
        </is>
      </c>
      <c r="E584" s="74" t="inlineStr">
        <is>
          <t>SALÁRIO</t>
        </is>
      </c>
      <c r="G584" s="75" t="n">
        <v>2217.39</v>
      </c>
      <c r="I584" s="75" t="n">
        <v>2217.39</v>
      </c>
      <c r="J584" s="54" t="n">
        <v>44932</v>
      </c>
      <c r="K584" s="54" t="inlineStr">
        <is>
          <t>MO</t>
        </is>
      </c>
      <c r="L584" s="68" t="inlineStr">
        <is>
          <t>PIX: 00505644630</t>
        </is>
      </c>
      <c r="N584">
        <f>IF(ISERROR(SEARCH("NF",E584,1)),"NÃO","SIM")</f>
        <v/>
      </c>
      <c r="O584">
        <f>IF($B584=5,"SIM","")</f>
        <v/>
      </c>
      <c r="P584" s="76">
        <f>A584&amp;B584&amp;C584&amp;E584&amp;G584&amp;EDATE(J584,0)</f>
        <v/>
      </c>
      <c r="Q584" s="68">
        <f>IF(A584=0,"",VLOOKUP($A584,RESUMO!$A$8:$B$107,2,FALSE))</f>
        <v/>
      </c>
    </row>
    <row r="585">
      <c r="A585" s="52" t="n">
        <v>44931</v>
      </c>
      <c r="B585" s="68" t="n">
        <v>1</v>
      </c>
      <c r="C585" s="50" t="inlineStr">
        <is>
          <t>14844723650</t>
        </is>
      </c>
      <c r="D585" s="73" t="inlineStr">
        <is>
          <t>TAISSON HENRIQUE FERREIRA DOS SANTOS</t>
        </is>
      </c>
      <c r="E585" s="74" t="inlineStr">
        <is>
          <t>SALÁRIO</t>
        </is>
      </c>
      <c r="G585" s="75" t="n">
        <v>708.9</v>
      </c>
      <c r="I585" s="75" t="n">
        <v>708.9</v>
      </c>
      <c r="J585" s="54" t="n">
        <v>44932</v>
      </c>
      <c r="K585" s="54" t="inlineStr">
        <is>
          <t>MO</t>
        </is>
      </c>
      <c r="L585" s="68" t="inlineStr">
        <is>
          <t>NUBANK    0001  291500879 - CPF: 14.844.723.6-50</t>
        </is>
      </c>
      <c r="N585">
        <f>IF(ISERROR(SEARCH("NF",E585,1)),"NÃO","SIM")</f>
        <v/>
      </c>
      <c r="O585">
        <f>IF($B585=5,"SIM","")</f>
        <v/>
      </c>
      <c r="P585" s="76">
        <f>A585&amp;B585&amp;C585&amp;E585&amp;G585&amp;EDATE(J585,0)</f>
        <v/>
      </c>
      <c r="Q585" s="68">
        <f>IF(A585=0,"",VLOOKUP($A585,RESUMO!$A$8:$B$107,2,FALSE))</f>
        <v/>
      </c>
    </row>
    <row r="586">
      <c r="A586" s="52" t="n">
        <v>44931</v>
      </c>
      <c r="B586" s="68" t="n">
        <v>1</v>
      </c>
      <c r="C586" s="50" t="inlineStr">
        <is>
          <t>66561442504</t>
        </is>
      </c>
      <c r="D586" s="73" t="inlineStr">
        <is>
          <t>GERALDO RODRIGUES SANTOS</t>
        </is>
      </c>
      <c r="E586" s="74" t="inlineStr">
        <is>
          <t>SALÁRIO</t>
        </is>
      </c>
      <c r="G586" s="75" t="n">
        <v>1249.56</v>
      </c>
      <c r="I586" s="75" t="n">
        <v>1249.56</v>
      </c>
      <c r="J586" s="54" t="n">
        <v>44932</v>
      </c>
      <c r="K586" s="54" t="inlineStr">
        <is>
          <t>MO</t>
        </is>
      </c>
      <c r="L586" s="68" t="inlineStr">
        <is>
          <t>CEF  013  3814  195702 - CPF: 66.561.442.5-04</t>
        </is>
      </c>
      <c r="N586">
        <f>IF(ISERROR(SEARCH("NF",E586,1)),"NÃO","SIM")</f>
        <v/>
      </c>
      <c r="O586">
        <f>IF($B586=5,"SIM","")</f>
        <v/>
      </c>
      <c r="P586" s="76">
        <f>A586&amp;B586&amp;C586&amp;E586&amp;G586&amp;EDATE(J586,0)</f>
        <v/>
      </c>
      <c r="Q586" s="68">
        <f>IF(A586=0,"",VLOOKUP($A586,RESUMO!$A$8:$B$107,2,FALSE))</f>
        <v/>
      </c>
    </row>
    <row r="587">
      <c r="A587" s="52" t="n">
        <v>44931</v>
      </c>
      <c r="B587" s="68" t="n">
        <v>1</v>
      </c>
      <c r="C587" s="50" t="inlineStr">
        <is>
          <t>11591941652</t>
        </is>
      </c>
      <c r="D587" s="73" t="inlineStr">
        <is>
          <t>ANDERSON CUSTODIO DE SOUZA</t>
        </is>
      </c>
      <c r="E587" s="74" t="inlineStr">
        <is>
          <t>SALÁRIO</t>
        </is>
      </c>
      <c r="G587" s="75" t="n">
        <v>1249.56</v>
      </c>
      <c r="I587" s="75" t="n">
        <v>1249.56</v>
      </c>
      <c r="J587" s="54" t="n">
        <v>44932</v>
      </c>
      <c r="K587" s="54" t="inlineStr">
        <is>
          <t>MO</t>
        </is>
      </c>
      <c r="L587" s="68" t="inlineStr">
        <is>
          <t>PIX: 31989816299</t>
        </is>
      </c>
      <c r="N587">
        <f>IF(ISERROR(SEARCH("NF",E587,1)),"NÃO","SIM")</f>
        <v/>
      </c>
      <c r="O587">
        <f>IF($B587=5,"SIM","")</f>
        <v/>
      </c>
      <c r="P587" s="76">
        <f>A587&amp;B587&amp;C587&amp;E587&amp;G587&amp;EDATE(J587,0)</f>
        <v/>
      </c>
      <c r="Q587" s="68">
        <f>IF(A587=0,"",VLOOKUP($A587,RESUMO!$A$8:$B$107,2,FALSE))</f>
        <v/>
      </c>
    </row>
    <row r="588">
      <c r="A588" s="52" t="n">
        <v>44931</v>
      </c>
      <c r="B588" s="68" t="n">
        <v>1</v>
      </c>
      <c r="C588" s="50" t="inlineStr">
        <is>
          <t>12212212200</t>
        </is>
      </c>
      <c r="D588" s="73" t="inlineStr">
        <is>
          <t>VALMIR BISPO DA SILVA</t>
        </is>
      </c>
      <c r="E588" s="74" t="inlineStr">
        <is>
          <t>SALÁRIO</t>
        </is>
      </c>
      <c r="G588" s="75" t="n">
        <v>903.27</v>
      </c>
      <c r="I588" s="75" t="n">
        <v>903.27</v>
      </c>
      <c r="J588" s="54" t="n">
        <v>44932</v>
      </c>
      <c r="K588" s="54" t="inlineStr">
        <is>
          <t>MO</t>
        </is>
      </c>
      <c r="L588" s="68" t="inlineStr">
        <is>
          <t>PIX: 38998060567</t>
        </is>
      </c>
      <c r="N588">
        <f>IF(ISERROR(SEARCH("NF",E588,1)),"NÃO","SIM")</f>
        <v/>
      </c>
      <c r="O588">
        <f>IF($B588=5,"SIM","")</f>
        <v/>
      </c>
      <c r="P588" s="76">
        <f>A588&amp;B588&amp;C588&amp;E588&amp;G588&amp;EDATE(J588,0)</f>
        <v/>
      </c>
      <c r="Q588" s="68">
        <f>IF(A588=0,"",VLOOKUP($A588,RESUMO!$A$8:$B$107,2,FALSE))</f>
        <v/>
      </c>
    </row>
    <row r="589">
      <c r="A589" s="52" t="n">
        <v>44931</v>
      </c>
      <c r="B589" s="68" t="n">
        <v>1</v>
      </c>
      <c r="C589" s="50" t="inlineStr">
        <is>
          <t>13568423642</t>
        </is>
      </c>
      <c r="D589" s="73" t="inlineStr">
        <is>
          <t xml:space="preserve">WELINGTON PEREIRA DOS SANTOS    </t>
        </is>
      </c>
      <c r="E589" s="74" t="inlineStr">
        <is>
          <t>SALÁRIO</t>
        </is>
      </c>
      <c r="G589" s="75" t="n">
        <v>903.27</v>
      </c>
      <c r="I589" s="75" t="n">
        <v>903.27</v>
      </c>
      <c r="J589" s="54" t="n">
        <v>44932</v>
      </c>
      <c r="K589" s="54" t="inlineStr">
        <is>
          <t>MO</t>
        </is>
      </c>
      <c r="L589" s="68" t="inlineStr">
        <is>
          <t>ITAÚ    7349  201434 - CPF: 13.568.423.6-42</t>
        </is>
      </c>
      <c r="N589">
        <f>IF(ISERROR(SEARCH("NF",E589,1)),"NÃO","SIM")</f>
        <v/>
      </c>
      <c r="O589">
        <f>IF($B589=5,"SIM","")</f>
        <v/>
      </c>
      <c r="P589" s="76">
        <f>A589&amp;B589&amp;C589&amp;E589&amp;G589&amp;EDATE(J589,0)</f>
        <v/>
      </c>
      <c r="Q589" s="68">
        <f>IF(A589=0,"",VLOOKUP($A589,RESUMO!$A$8:$B$107,2,FALSE))</f>
        <v/>
      </c>
    </row>
    <row r="590">
      <c r="A590" s="52" t="n">
        <v>44931</v>
      </c>
      <c r="B590" s="68" t="n">
        <v>1</v>
      </c>
      <c r="C590" s="50" t="inlineStr">
        <is>
          <t>07026622676</t>
        </is>
      </c>
      <c r="D590" s="73" t="inlineStr">
        <is>
          <t>DOUGLAS JUNIO AZEVEDO LARA REZENDE</t>
        </is>
      </c>
      <c r="E590" s="74" t="inlineStr">
        <is>
          <t>SALÁRIO</t>
        </is>
      </c>
      <c r="G590" s="75" t="n">
        <v>708.9</v>
      </c>
      <c r="I590" s="75" t="n">
        <v>708.9</v>
      </c>
      <c r="J590" s="54" t="n">
        <v>44932</v>
      </c>
      <c r="K590" s="54" t="inlineStr">
        <is>
          <t>MO</t>
        </is>
      </c>
      <c r="L590" s="68" t="inlineStr">
        <is>
          <t>NUBANK    0001  304649995 - CPF: 07.026.622.6-76</t>
        </is>
      </c>
      <c r="N590">
        <f>IF(ISERROR(SEARCH("NF",E590,1)),"NÃO","SIM")</f>
        <v/>
      </c>
      <c r="O590">
        <f>IF($B590=5,"SIM","")</f>
        <v/>
      </c>
      <c r="P590" s="76">
        <f>A590&amp;B590&amp;C590&amp;E590&amp;G590&amp;EDATE(J590,0)</f>
        <v/>
      </c>
      <c r="Q590" s="68">
        <f>IF(A590=0,"",VLOOKUP($A590,RESUMO!$A$8:$B$107,2,FALSE))</f>
        <v/>
      </c>
    </row>
    <row r="591">
      <c r="A591" s="52" t="n">
        <v>44931</v>
      </c>
      <c r="B591" s="68" t="n">
        <v>1</v>
      </c>
      <c r="C591" s="50" t="inlineStr">
        <is>
          <t>13351596650</t>
        </is>
      </c>
      <c r="D591" s="73" t="inlineStr">
        <is>
          <t>VALERIO BATISTA DE JESUS</t>
        </is>
      </c>
      <c r="E591" s="74" t="inlineStr">
        <is>
          <t>SALÁRIO</t>
        </is>
      </c>
      <c r="G591" s="75" t="n">
        <v>865.52</v>
      </c>
      <c r="I591" s="75" t="n">
        <v>865.52</v>
      </c>
      <c r="J591" s="54" t="n">
        <v>44932</v>
      </c>
      <c r="K591" s="54" t="inlineStr">
        <is>
          <t>MO</t>
        </is>
      </c>
      <c r="L591" s="68" t="inlineStr">
        <is>
          <t>NUBANK    0001  17746019 - CPF: 13.351.596.6-50</t>
        </is>
      </c>
      <c r="N591">
        <f>IF(ISERROR(SEARCH("NF",E591,1)),"NÃO","SIM")</f>
        <v/>
      </c>
      <c r="O591">
        <f>IF($B591=5,"SIM","")</f>
        <v/>
      </c>
      <c r="P591" s="76">
        <f>A591&amp;B591&amp;C591&amp;E591&amp;G591&amp;EDATE(J591,0)</f>
        <v/>
      </c>
      <c r="Q591" s="68">
        <f>IF(A591=0,"",VLOOKUP($A591,RESUMO!$A$8:$B$107,2,FALSE))</f>
        <v/>
      </c>
    </row>
    <row r="592">
      <c r="A592" s="52" t="n">
        <v>44931</v>
      </c>
      <c r="B592" s="68" t="n">
        <v>1</v>
      </c>
      <c r="C592" s="50" t="inlineStr">
        <is>
          <t>96830123615</t>
        </is>
      </c>
      <c r="D592" s="73" t="inlineStr">
        <is>
          <t>WANDERLEY DE SOUZA MAIA</t>
        </is>
      </c>
      <c r="E592" s="74" t="inlineStr">
        <is>
          <t>SALÁRIO</t>
        </is>
      </c>
      <c r="G592" s="75" t="n">
        <v>1181.44</v>
      </c>
      <c r="I592" s="75" t="n">
        <v>1181.44</v>
      </c>
      <c r="J592" s="54" t="n">
        <v>44932</v>
      </c>
      <c r="K592" s="54" t="inlineStr">
        <is>
          <t>MO</t>
        </is>
      </c>
      <c r="L592" s="68" t="inlineStr">
        <is>
          <t>CEF  013  1486  735602 - CPF: 96.830.123.6-15</t>
        </is>
      </c>
      <c r="N592">
        <f>IF(ISERROR(SEARCH("NF",E592,1)),"NÃO","SIM")</f>
        <v/>
      </c>
      <c r="O592">
        <f>IF($B592=5,"SIM","")</f>
        <v/>
      </c>
      <c r="P592" s="76">
        <f>A592&amp;B592&amp;C592&amp;E592&amp;G592&amp;EDATE(J592,0)</f>
        <v/>
      </c>
      <c r="Q592" s="68">
        <f>IF(A592=0,"",VLOOKUP($A592,RESUMO!$A$8:$B$107,2,FALSE))</f>
        <v/>
      </c>
    </row>
    <row r="593">
      <c r="A593" s="52" t="n">
        <v>44931</v>
      </c>
      <c r="B593" s="68" t="n">
        <v>1</v>
      </c>
      <c r="C593" s="50" t="inlineStr">
        <is>
          <t>04472952688</t>
        </is>
      </c>
      <c r="D593" s="73" t="inlineStr">
        <is>
          <t>GLEBSON SILVA RAMOS</t>
        </is>
      </c>
      <c r="E593" s="74" t="inlineStr">
        <is>
          <t>SALÁRIO</t>
        </is>
      </c>
      <c r="G593" s="75" t="n">
        <v>621.54</v>
      </c>
      <c r="I593" s="75" t="n">
        <v>621.54</v>
      </c>
      <c r="J593" s="54" t="n">
        <v>44932</v>
      </c>
      <c r="K593" s="54" t="inlineStr">
        <is>
          <t>MO</t>
        </is>
      </c>
      <c r="L593" s="68" t="inlineStr">
        <is>
          <t>PIX: 04472952688</t>
        </is>
      </c>
      <c r="N593">
        <f>IF(ISERROR(SEARCH("NF",E593,1)),"NÃO","SIM")</f>
        <v/>
      </c>
      <c r="O593">
        <f>IF($B593=5,"SIM","")</f>
        <v/>
      </c>
      <c r="P593" s="76">
        <f>A593&amp;B593&amp;C593&amp;E593&amp;G593&amp;EDATE(J593,0)</f>
        <v/>
      </c>
      <c r="Q593" s="68">
        <f>IF(A593=0,"",VLOOKUP($A593,RESUMO!$A$8:$B$107,2,FALSE))</f>
        <v/>
      </c>
    </row>
    <row r="594">
      <c r="A594" s="52" t="n">
        <v>44931</v>
      </c>
      <c r="B594" s="68" t="n">
        <v>1</v>
      </c>
      <c r="C594" s="50" t="inlineStr">
        <is>
          <t>05318038646</t>
        </is>
      </c>
      <c r="D594" s="73" t="inlineStr">
        <is>
          <t>JOÃO CARLOS DOS SANTOS BARBOSA</t>
        </is>
      </c>
      <c r="E594" s="74" t="inlineStr">
        <is>
          <t>SALÁRIO</t>
        </is>
      </c>
      <c r="G594" s="75" t="n">
        <v>1249.56</v>
      </c>
      <c r="I594" s="75" t="n">
        <v>1249.56</v>
      </c>
      <c r="J594" s="54" t="n">
        <v>44932</v>
      </c>
      <c r="K594" s="54" t="inlineStr">
        <is>
          <t>MO</t>
        </is>
      </c>
      <c r="L594" s="68" t="inlineStr">
        <is>
          <t>PIX: 05318038646</t>
        </is>
      </c>
      <c r="N594">
        <f>IF(ISERROR(SEARCH("NF",E594,1)),"NÃO","SIM")</f>
        <v/>
      </c>
      <c r="O594">
        <f>IF($B594=5,"SIM","")</f>
        <v/>
      </c>
      <c r="P594" s="76">
        <f>A594&amp;B594&amp;C594&amp;E594&amp;G594&amp;EDATE(J594,0)</f>
        <v/>
      </c>
      <c r="Q594" s="68">
        <f>IF(A594=0,"",VLOOKUP($A594,RESUMO!$A$8:$B$107,2,FALSE))</f>
        <v/>
      </c>
    </row>
    <row r="595">
      <c r="A595" s="52" t="n">
        <v>44931</v>
      </c>
      <c r="B595" s="68" t="n">
        <v>1</v>
      </c>
      <c r="C595" s="50" t="inlineStr">
        <is>
          <t>00505644630</t>
        </is>
      </c>
      <c r="D595" s="73" t="inlineStr">
        <is>
          <t>JOÃO LUIZ PEREIRA</t>
        </is>
      </c>
      <c r="E595" s="74" t="inlineStr">
        <is>
          <t>TRANSPORTE</t>
        </is>
      </c>
      <c r="G595" s="75" t="n">
        <v>34.8</v>
      </c>
      <c r="H595" s="63" t="n">
        <v>22</v>
      </c>
      <c r="I595" s="75" t="n">
        <v>765.5999999999999</v>
      </c>
      <c r="J595" s="54" t="n">
        <v>44932</v>
      </c>
      <c r="K595" s="54" t="inlineStr">
        <is>
          <t>MO</t>
        </is>
      </c>
      <c r="L595" s="68" t="inlineStr">
        <is>
          <t>PIX: 00505644630</t>
        </is>
      </c>
      <c r="N595">
        <f>IF(ISERROR(SEARCH("NF",E595,1)),"NÃO","SIM")</f>
        <v/>
      </c>
      <c r="O595">
        <f>IF($B595=5,"SIM","")</f>
        <v/>
      </c>
      <c r="P595" s="76">
        <f>A595&amp;B595&amp;C595&amp;E595&amp;G595&amp;EDATE(J595,0)</f>
        <v/>
      </c>
      <c r="Q595" s="68">
        <f>IF(A595=0,"",VLOOKUP($A595,RESUMO!$A$8:$B$107,2,FALSE))</f>
        <v/>
      </c>
    </row>
    <row r="596">
      <c r="A596" s="52" t="n">
        <v>44931</v>
      </c>
      <c r="B596" s="68" t="n">
        <v>1</v>
      </c>
      <c r="C596" s="50" t="inlineStr">
        <is>
          <t>14844723650</t>
        </is>
      </c>
      <c r="D596" s="73" t="inlineStr">
        <is>
          <t>TAISSON HENRIQUE FERREIRA DOS SANTOS</t>
        </is>
      </c>
      <c r="E596" s="74" t="inlineStr">
        <is>
          <t>TRANSPORTE</t>
        </is>
      </c>
      <c r="G596" s="75" t="n">
        <v>34.8</v>
      </c>
      <c r="H596" s="63" t="n">
        <v>21</v>
      </c>
      <c r="I596" s="75" t="n">
        <v>730.8</v>
      </c>
      <c r="J596" s="54" t="n">
        <v>44932</v>
      </c>
      <c r="K596" s="54" t="inlineStr">
        <is>
          <t>MO</t>
        </is>
      </c>
      <c r="L596" s="68" t="inlineStr">
        <is>
          <t>NUBANK    0001  291500879 - CPF: 14.844.723.6-50</t>
        </is>
      </c>
      <c r="N596">
        <f>IF(ISERROR(SEARCH("NF",E596,1)),"NÃO","SIM")</f>
        <v/>
      </c>
      <c r="O596">
        <f>IF($B596=5,"SIM","")</f>
        <v/>
      </c>
      <c r="P596" s="76">
        <f>A596&amp;B596&amp;C596&amp;E596&amp;G596&amp;EDATE(J596,0)</f>
        <v/>
      </c>
      <c r="Q596" s="68">
        <f>IF(A596=0,"",VLOOKUP($A596,RESUMO!$A$8:$B$107,2,FALSE))</f>
        <v/>
      </c>
    </row>
    <row r="597">
      <c r="A597" s="52" t="n">
        <v>44931</v>
      </c>
      <c r="B597" s="68" t="n">
        <v>1</v>
      </c>
      <c r="C597" s="50" t="inlineStr">
        <is>
          <t>66561442504</t>
        </is>
      </c>
      <c r="D597" s="73" t="inlineStr">
        <is>
          <t>GERALDO RODRIGUES SANTOS</t>
        </is>
      </c>
      <c r="E597" s="74" t="inlineStr">
        <is>
          <t>TRANSPORTE</t>
        </is>
      </c>
      <c r="G597" s="75" t="n">
        <v>34.8</v>
      </c>
      <c r="H597" s="63" t="n">
        <v>22</v>
      </c>
      <c r="I597" s="75" t="n">
        <v>765.5999999999999</v>
      </c>
      <c r="J597" s="54" t="n">
        <v>44932</v>
      </c>
      <c r="K597" s="54" t="inlineStr">
        <is>
          <t>MO</t>
        </is>
      </c>
      <c r="L597" s="68" t="inlineStr">
        <is>
          <t>CEF  013  3814  195702 - CPF: 66.561.442.5-04</t>
        </is>
      </c>
      <c r="N597">
        <f>IF(ISERROR(SEARCH("NF",E597,1)),"NÃO","SIM")</f>
        <v/>
      </c>
      <c r="O597">
        <f>IF($B597=5,"SIM","")</f>
        <v/>
      </c>
      <c r="P597" s="76">
        <f>A597&amp;B597&amp;C597&amp;E597&amp;G597&amp;EDATE(J597,0)</f>
        <v/>
      </c>
      <c r="Q597" s="68">
        <f>IF(A597=0,"",VLOOKUP($A597,RESUMO!$A$8:$B$107,2,FALSE))</f>
        <v/>
      </c>
    </row>
    <row r="598">
      <c r="A598" s="52" t="n">
        <v>44931</v>
      </c>
      <c r="B598" s="68" t="n">
        <v>1</v>
      </c>
      <c r="C598" s="50" t="inlineStr">
        <is>
          <t>11591941652</t>
        </is>
      </c>
      <c r="D598" s="73" t="inlineStr">
        <is>
          <t>ANDERSON CUSTODIO DE SOUZA</t>
        </is>
      </c>
      <c r="E598" s="74" t="inlineStr">
        <is>
          <t>TRANSPORTE</t>
        </is>
      </c>
      <c r="G598" s="75" t="n">
        <v>46</v>
      </c>
      <c r="H598" s="63" t="n">
        <v>18</v>
      </c>
      <c r="I598" s="75" t="n">
        <v>828</v>
      </c>
      <c r="J598" s="54" t="n">
        <v>44932</v>
      </c>
      <c r="K598" s="54" t="inlineStr">
        <is>
          <t>MO</t>
        </is>
      </c>
      <c r="L598" s="68" t="inlineStr">
        <is>
          <t>PIX: 31989816299</t>
        </is>
      </c>
      <c r="N598">
        <f>IF(ISERROR(SEARCH("NF",E598,1)),"NÃO","SIM")</f>
        <v/>
      </c>
      <c r="O598">
        <f>IF($B598=5,"SIM","")</f>
        <v/>
      </c>
      <c r="P598" s="76">
        <f>A598&amp;B598&amp;C598&amp;E598&amp;G598&amp;EDATE(J598,0)</f>
        <v/>
      </c>
      <c r="Q598" s="68">
        <f>IF(A598=0,"",VLOOKUP($A598,RESUMO!$A$8:$B$107,2,FALSE))</f>
        <v/>
      </c>
    </row>
    <row r="599">
      <c r="A599" s="52" t="n">
        <v>44931</v>
      </c>
      <c r="B599" s="68" t="n">
        <v>1</v>
      </c>
      <c r="C599" s="50" t="inlineStr">
        <is>
          <t>12212212200</t>
        </is>
      </c>
      <c r="D599" s="73" t="inlineStr">
        <is>
          <t>VALMIR BISPO DA SILVA</t>
        </is>
      </c>
      <c r="E599" s="74" t="inlineStr">
        <is>
          <t>TRANSPORTE</t>
        </is>
      </c>
      <c r="G599" s="75" t="n">
        <v>34.8</v>
      </c>
      <c r="H599" s="63" t="n">
        <v>17</v>
      </c>
      <c r="I599" s="75" t="n">
        <v>591.5999999999999</v>
      </c>
      <c r="J599" s="54" t="n">
        <v>44932</v>
      </c>
      <c r="K599" s="54" t="inlineStr">
        <is>
          <t>MO</t>
        </is>
      </c>
      <c r="L599" s="68" t="inlineStr">
        <is>
          <t>PIX: 38998060567</t>
        </is>
      </c>
      <c r="N599">
        <f>IF(ISERROR(SEARCH("NF",E599,1)),"NÃO","SIM")</f>
        <v/>
      </c>
      <c r="O599">
        <f>IF($B599=5,"SIM","")</f>
        <v/>
      </c>
      <c r="P599" s="76">
        <f>A599&amp;B599&amp;C599&amp;E599&amp;G599&amp;EDATE(J599,0)</f>
        <v/>
      </c>
      <c r="Q599" s="68">
        <f>IF(A599=0,"",VLOOKUP($A599,RESUMO!$A$8:$B$107,2,FALSE))</f>
        <v/>
      </c>
    </row>
    <row r="600">
      <c r="A600" s="52" t="n">
        <v>44931</v>
      </c>
      <c r="B600" s="68" t="n">
        <v>1</v>
      </c>
      <c r="C600" s="50" t="inlineStr">
        <is>
          <t>13568423642</t>
        </is>
      </c>
      <c r="D600" s="73" t="inlineStr">
        <is>
          <t xml:space="preserve">WELINGTON PEREIRA DOS SANTOS    </t>
        </is>
      </c>
      <c r="E600" s="74" t="inlineStr">
        <is>
          <t>TRANSPORTE</t>
        </is>
      </c>
      <c r="G600" s="75" t="n">
        <v>34.8</v>
      </c>
      <c r="H600" s="63" t="n">
        <v>17</v>
      </c>
      <c r="I600" s="75" t="n">
        <v>591.5999999999999</v>
      </c>
      <c r="J600" s="54" t="n">
        <v>44932</v>
      </c>
      <c r="K600" s="54" t="inlineStr">
        <is>
          <t>MO</t>
        </is>
      </c>
      <c r="L600" s="68" t="inlineStr">
        <is>
          <t>ITAÚ    7349  201434 - CPF: 13.568.423.6-42</t>
        </is>
      </c>
      <c r="N600">
        <f>IF(ISERROR(SEARCH("NF",E600,1)),"NÃO","SIM")</f>
        <v/>
      </c>
      <c r="O600">
        <f>IF($B600=5,"SIM","")</f>
        <v/>
      </c>
      <c r="P600" s="76">
        <f>A600&amp;B600&amp;C600&amp;E600&amp;G600&amp;EDATE(J600,0)</f>
        <v/>
      </c>
      <c r="Q600" s="68">
        <f>IF(A600=0,"",VLOOKUP($A600,RESUMO!$A$8:$B$107,2,FALSE))</f>
        <v/>
      </c>
    </row>
    <row r="601">
      <c r="A601" s="52" t="n">
        <v>44931</v>
      </c>
      <c r="B601" s="68" t="n">
        <v>1</v>
      </c>
      <c r="C601" s="50" t="inlineStr">
        <is>
          <t>07026622676</t>
        </is>
      </c>
      <c r="D601" s="73" t="inlineStr">
        <is>
          <t>DOUGLAS JUNIO AZEVEDO LARA REZENDE</t>
        </is>
      </c>
      <c r="E601" s="74" t="inlineStr">
        <is>
          <t>TRANSPORTE</t>
        </is>
      </c>
      <c r="G601" s="75" t="n">
        <v>34.8</v>
      </c>
      <c r="H601" s="63" t="n">
        <v>21</v>
      </c>
      <c r="I601" s="75" t="n">
        <v>730.8</v>
      </c>
      <c r="J601" s="54" t="n">
        <v>44932</v>
      </c>
      <c r="K601" s="54" t="inlineStr">
        <is>
          <t>MO</t>
        </is>
      </c>
      <c r="L601" s="68" t="inlineStr">
        <is>
          <t>NUBANK    0001  304649995 - CPF: 07.026.622.6-76</t>
        </is>
      </c>
      <c r="N601">
        <f>IF(ISERROR(SEARCH("NF",E601,1)),"NÃO","SIM")</f>
        <v/>
      </c>
      <c r="O601">
        <f>IF($B601=5,"SIM","")</f>
        <v/>
      </c>
      <c r="P601" s="76">
        <f>A601&amp;B601&amp;C601&amp;E601&amp;G601&amp;EDATE(J601,0)</f>
        <v/>
      </c>
      <c r="Q601" s="68">
        <f>IF(A601=0,"",VLOOKUP($A601,RESUMO!$A$8:$B$107,2,FALSE))</f>
        <v/>
      </c>
    </row>
    <row r="602">
      <c r="A602" s="52" t="n">
        <v>44931</v>
      </c>
      <c r="B602" s="68" t="n">
        <v>1</v>
      </c>
      <c r="C602" s="50" t="inlineStr">
        <is>
          <t>13351596650</t>
        </is>
      </c>
      <c r="D602" s="73" t="inlineStr">
        <is>
          <t>VALERIO BATISTA DE JESUS</t>
        </is>
      </c>
      <c r="E602" s="74" t="inlineStr">
        <is>
          <t>TRANSPORTE</t>
        </is>
      </c>
      <c r="G602" s="75" t="n">
        <v>27.5</v>
      </c>
      <c r="H602" s="63" t="n">
        <v>20</v>
      </c>
      <c r="I602" s="75" t="n">
        <v>550</v>
      </c>
      <c r="J602" s="54" t="n">
        <v>44932</v>
      </c>
      <c r="K602" s="54" t="inlineStr">
        <is>
          <t>MO</t>
        </is>
      </c>
      <c r="L602" s="68" t="inlineStr">
        <is>
          <t>NUBANK    0001  17746019 - CPF: 13.351.596.6-50</t>
        </is>
      </c>
      <c r="N602">
        <f>IF(ISERROR(SEARCH("NF",E602,1)),"NÃO","SIM")</f>
        <v/>
      </c>
      <c r="O602">
        <f>IF($B602=5,"SIM","")</f>
        <v/>
      </c>
      <c r="P602" s="76">
        <f>A602&amp;B602&amp;C602&amp;E602&amp;G602&amp;EDATE(J602,0)</f>
        <v/>
      </c>
      <c r="Q602" s="68">
        <f>IF(A602=0,"",VLOOKUP($A602,RESUMO!$A$8:$B$107,2,FALSE))</f>
        <v/>
      </c>
    </row>
    <row r="603">
      <c r="A603" s="52" t="n">
        <v>44931</v>
      </c>
      <c r="B603" s="68" t="n">
        <v>1</v>
      </c>
      <c r="C603" s="50" t="inlineStr">
        <is>
          <t>96830123615</t>
        </is>
      </c>
      <c r="D603" s="73" t="inlineStr">
        <is>
          <t>WANDERLEY DE SOUZA MAIA</t>
        </is>
      </c>
      <c r="E603" s="74" t="inlineStr">
        <is>
          <t>TRANSPORTE</t>
        </is>
      </c>
      <c r="G603" s="75" t="n">
        <v>32.9</v>
      </c>
      <c r="H603" s="63" t="n">
        <v>20</v>
      </c>
      <c r="I603" s="75" t="n">
        <v>658</v>
      </c>
      <c r="J603" s="54" t="n">
        <v>44932</v>
      </c>
      <c r="K603" s="54" t="inlineStr">
        <is>
          <t>MO</t>
        </is>
      </c>
      <c r="L603" s="68" t="inlineStr">
        <is>
          <t>CEF  013  1486  735602 - CPF: 96.830.123.6-15</t>
        </is>
      </c>
      <c r="N603">
        <f>IF(ISERROR(SEARCH("NF",E603,1)),"NÃO","SIM")</f>
        <v/>
      </c>
      <c r="O603">
        <f>IF($B603=5,"SIM","")</f>
        <v/>
      </c>
      <c r="P603" s="76">
        <f>A603&amp;B603&amp;C603&amp;E603&amp;G603&amp;EDATE(J603,0)</f>
        <v/>
      </c>
      <c r="Q603" s="68">
        <f>IF(A603=0,"",VLOOKUP($A603,RESUMO!$A$8:$B$107,2,FALSE))</f>
        <v/>
      </c>
    </row>
    <row r="604">
      <c r="A604" s="52" t="n">
        <v>44931</v>
      </c>
      <c r="B604" s="68" t="n">
        <v>1</v>
      </c>
      <c r="C604" s="50" t="inlineStr">
        <is>
          <t>04472952688</t>
        </is>
      </c>
      <c r="D604" s="73" t="inlineStr">
        <is>
          <t>GLEBSON SILVA RAMOS</t>
        </is>
      </c>
      <c r="E604" s="74" t="inlineStr">
        <is>
          <t>TRANSPORTE</t>
        </is>
      </c>
      <c r="G604" s="75" t="n">
        <v>36.3</v>
      </c>
      <c r="H604" s="63" t="n">
        <v>22</v>
      </c>
      <c r="I604" s="75" t="n">
        <v>798.5999999999999</v>
      </c>
      <c r="J604" s="54" t="n">
        <v>44932</v>
      </c>
      <c r="K604" s="54" t="inlineStr">
        <is>
          <t>MO</t>
        </is>
      </c>
      <c r="L604" s="68" t="inlineStr">
        <is>
          <t>PIX: 04472952688</t>
        </is>
      </c>
      <c r="N604">
        <f>IF(ISERROR(SEARCH("NF",E604,1)),"NÃO","SIM")</f>
        <v/>
      </c>
      <c r="O604">
        <f>IF($B604=5,"SIM","")</f>
        <v/>
      </c>
      <c r="P604" s="76">
        <f>A604&amp;B604&amp;C604&amp;E604&amp;G604&amp;EDATE(J604,0)</f>
        <v/>
      </c>
      <c r="Q604" s="68">
        <f>IF(A604=0,"",VLOOKUP($A604,RESUMO!$A$8:$B$107,2,FALSE))</f>
        <v/>
      </c>
    </row>
    <row r="605">
      <c r="A605" s="52" t="n">
        <v>44931</v>
      </c>
      <c r="B605" s="68" t="n">
        <v>1</v>
      </c>
      <c r="C605" s="50" t="inlineStr">
        <is>
          <t>05318038646</t>
        </is>
      </c>
      <c r="D605" s="73" t="inlineStr">
        <is>
          <t>JOÃO CARLOS DOS SANTOS BARBOSA</t>
        </is>
      </c>
      <c r="E605" s="74" t="inlineStr">
        <is>
          <t>TRANSPORTE</t>
        </is>
      </c>
      <c r="G605" s="75" t="n">
        <v>36.3</v>
      </c>
      <c r="H605" s="63" t="n">
        <v>22</v>
      </c>
      <c r="I605" s="75" t="n">
        <v>798.5999999999999</v>
      </c>
      <c r="J605" s="54" t="n">
        <v>44932</v>
      </c>
      <c r="K605" s="54" t="inlineStr">
        <is>
          <t>MO</t>
        </is>
      </c>
      <c r="L605" s="68" t="inlineStr">
        <is>
          <t>PIX: 05318038646</t>
        </is>
      </c>
      <c r="N605">
        <f>IF(ISERROR(SEARCH("NF",E605,1)),"NÃO","SIM")</f>
        <v/>
      </c>
      <c r="O605">
        <f>IF($B605=5,"SIM","")</f>
        <v/>
      </c>
      <c r="P605" s="76">
        <f>A605&amp;B605&amp;C605&amp;E605&amp;G605&amp;EDATE(J605,0)</f>
        <v/>
      </c>
      <c r="Q605" s="68">
        <f>IF(A605=0,"",VLOOKUP($A605,RESUMO!$A$8:$B$107,2,FALSE))</f>
        <v/>
      </c>
    </row>
    <row r="606">
      <c r="A606" s="52" t="n">
        <v>44931</v>
      </c>
      <c r="B606" s="68" t="n">
        <v>1</v>
      </c>
      <c r="C606" s="50" t="inlineStr">
        <is>
          <t>00505644630</t>
        </is>
      </c>
      <c r="D606" s="73" t="inlineStr">
        <is>
          <t>JOÃO LUIZ PEREIRA</t>
        </is>
      </c>
      <c r="E606" s="74" t="inlineStr">
        <is>
          <t>CAFÉ</t>
        </is>
      </c>
      <c r="G606" s="75" t="n">
        <v>4</v>
      </c>
      <c r="H606" s="63" t="n">
        <v>22</v>
      </c>
      <c r="I606" s="75" t="n">
        <v>88</v>
      </c>
      <c r="J606" s="54" t="n">
        <v>44932</v>
      </c>
      <c r="K606" s="54" t="inlineStr">
        <is>
          <t>MO</t>
        </is>
      </c>
      <c r="L606" s="68" t="inlineStr">
        <is>
          <t>PIX: 00505644630</t>
        </is>
      </c>
      <c r="N606">
        <f>IF(ISERROR(SEARCH("NF",E606,1)),"NÃO","SIM")</f>
        <v/>
      </c>
      <c r="O606">
        <f>IF($B606=5,"SIM","")</f>
        <v/>
      </c>
      <c r="P606" s="76">
        <f>A606&amp;B606&amp;C606&amp;E606&amp;G606&amp;EDATE(J606,0)</f>
        <v/>
      </c>
      <c r="Q606" s="68">
        <f>IF(A606=0,"",VLOOKUP($A606,RESUMO!$A$8:$B$107,2,FALSE))</f>
        <v/>
      </c>
    </row>
    <row r="607">
      <c r="A607" s="52" t="n">
        <v>44931</v>
      </c>
      <c r="B607" s="68" t="n">
        <v>1</v>
      </c>
      <c r="C607" s="50" t="inlineStr">
        <is>
          <t>14844723650</t>
        </is>
      </c>
      <c r="D607" s="73" t="inlineStr">
        <is>
          <t>TAISSON HENRIQUE FERREIRA DOS SANTOS</t>
        </is>
      </c>
      <c r="E607" s="74" t="inlineStr">
        <is>
          <t>CAFÉ</t>
        </is>
      </c>
      <c r="G607" s="75" t="n">
        <v>4</v>
      </c>
      <c r="H607" s="63" t="n">
        <v>21</v>
      </c>
      <c r="I607" s="75" t="n">
        <v>84</v>
      </c>
      <c r="J607" s="54" t="n">
        <v>44932</v>
      </c>
      <c r="K607" s="54" t="inlineStr">
        <is>
          <t>MO</t>
        </is>
      </c>
      <c r="L607" s="68" t="inlineStr">
        <is>
          <t>NUBANK    0001  291500879 - CPF: 14.844.723.6-50</t>
        </is>
      </c>
      <c r="N607">
        <f>IF(ISERROR(SEARCH("NF",E607,1)),"NÃO","SIM")</f>
        <v/>
      </c>
      <c r="O607">
        <f>IF($B607=5,"SIM","")</f>
        <v/>
      </c>
      <c r="P607" s="76">
        <f>A607&amp;B607&amp;C607&amp;E607&amp;G607&amp;EDATE(J607,0)</f>
        <v/>
      </c>
      <c r="Q607" s="68">
        <f>IF(A607=0,"",VLOOKUP($A607,RESUMO!$A$8:$B$107,2,FALSE))</f>
        <v/>
      </c>
    </row>
    <row r="608">
      <c r="A608" s="52" t="n">
        <v>44931</v>
      </c>
      <c r="B608" s="68" t="n">
        <v>1</v>
      </c>
      <c r="C608" s="50" t="inlineStr">
        <is>
          <t>66561442504</t>
        </is>
      </c>
      <c r="D608" s="73" t="inlineStr">
        <is>
          <t>GERALDO RODRIGUES SANTOS</t>
        </is>
      </c>
      <c r="E608" s="74" t="inlineStr">
        <is>
          <t>CAFÉ</t>
        </is>
      </c>
      <c r="G608" s="75" t="n">
        <v>4</v>
      </c>
      <c r="H608" s="63" t="n">
        <v>22</v>
      </c>
      <c r="I608" s="75" t="n">
        <v>88</v>
      </c>
      <c r="J608" s="54" t="n">
        <v>44932</v>
      </c>
      <c r="K608" s="54" t="inlineStr">
        <is>
          <t>MO</t>
        </is>
      </c>
      <c r="L608" s="68" t="inlineStr">
        <is>
          <t>CEF  013  3814  195702 - CPF: 66.561.442.5-04</t>
        </is>
      </c>
      <c r="N608">
        <f>IF(ISERROR(SEARCH("NF",E608,1)),"NÃO","SIM")</f>
        <v/>
      </c>
      <c r="O608">
        <f>IF($B608=5,"SIM","")</f>
        <v/>
      </c>
      <c r="P608" s="76">
        <f>A608&amp;B608&amp;C608&amp;E608&amp;G608&amp;EDATE(J608,0)</f>
        <v/>
      </c>
      <c r="Q608" s="68">
        <f>IF(A608=0,"",VLOOKUP($A608,RESUMO!$A$8:$B$107,2,FALSE))</f>
        <v/>
      </c>
    </row>
    <row r="609">
      <c r="A609" s="52" t="n">
        <v>44931</v>
      </c>
      <c r="B609" s="68" t="n">
        <v>1</v>
      </c>
      <c r="C609" s="50" t="inlineStr">
        <is>
          <t>11591941652</t>
        </is>
      </c>
      <c r="D609" s="73" t="inlineStr">
        <is>
          <t>ANDERSON CUSTODIO DE SOUZA</t>
        </is>
      </c>
      <c r="E609" s="74" t="inlineStr">
        <is>
          <t>CAFÉ</t>
        </is>
      </c>
      <c r="G609" s="75" t="n">
        <v>4</v>
      </c>
      <c r="H609" s="63" t="n">
        <v>18</v>
      </c>
      <c r="I609" s="75" t="n">
        <v>72</v>
      </c>
      <c r="J609" s="54" t="n">
        <v>44932</v>
      </c>
      <c r="K609" s="54" t="inlineStr">
        <is>
          <t>MO</t>
        </is>
      </c>
      <c r="L609" s="68" t="inlineStr">
        <is>
          <t>PIX: 31989816299</t>
        </is>
      </c>
      <c r="N609">
        <f>IF(ISERROR(SEARCH("NF",E609,1)),"NÃO","SIM")</f>
        <v/>
      </c>
      <c r="O609">
        <f>IF($B609=5,"SIM","")</f>
        <v/>
      </c>
      <c r="P609" s="76">
        <f>A609&amp;B609&amp;C609&amp;E609&amp;G609&amp;EDATE(J609,0)</f>
        <v/>
      </c>
      <c r="Q609" s="68">
        <f>IF(A609=0,"",VLOOKUP($A609,RESUMO!$A$8:$B$107,2,FALSE))</f>
        <v/>
      </c>
    </row>
    <row r="610">
      <c r="A610" s="52" t="n">
        <v>44931</v>
      </c>
      <c r="B610" s="68" t="n">
        <v>1</v>
      </c>
      <c r="C610" s="50" t="inlineStr">
        <is>
          <t>12212212200</t>
        </is>
      </c>
      <c r="D610" s="73" t="inlineStr">
        <is>
          <t>VALMIR BISPO DA SILVA</t>
        </is>
      </c>
      <c r="E610" s="74" t="inlineStr">
        <is>
          <t>CAFÉ</t>
        </is>
      </c>
      <c r="G610" s="75" t="n">
        <v>4</v>
      </c>
      <c r="H610" s="63" t="n">
        <v>17</v>
      </c>
      <c r="I610" s="75" t="n">
        <v>68</v>
      </c>
      <c r="J610" s="54" t="n">
        <v>44932</v>
      </c>
      <c r="K610" s="54" t="inlineStr">
        <is>
          <t>MO</t>
        </is>
      </c>
      <c r="L610" s="68" t="inlineStr">
        <is>
          <t>PIX: 38998060567</t>
        </is>
      </c>
      <c r="N610">
        <f>IF(ISERROR(SEARCH("NF",E610,1)),"NÃO","SIM")</f>
        <v/>
      </c>
      <c r="O610">
        <f>IF($B610=5,"SIM","")</f>
        <v/>
      </c>
      <c r="P610" s="76">
        <f>A610&amp;B610&amp;C610&amp;E610&amp;G610&amp;EDATE(J610,0)</f>
        <v/>
      </c>
      <c r="Q610" s="68">
        <f>IF(A610=0,"",VLOOKUP($A610,RESUMO!$A$8:$B$107,2,FALSE))</f>
        <v/>
      </c>
    </row>
    <row r="611">
      <c r="A611" s="52" t="n">
        <v>44931</v>
      </c>
      <c r="B611" s="68" t="n">
        <v>1</v>
      </c>
      <c r="C611" s="50" t="inlineStr">
        <is>
          <t>13568423642</t>
        </is>
      </c>
      <c r="D611" s="73" t="inlineStr">
        <is>
          <t xml:space="preserve">WELINGTON PEREIRA DOS SANTOS    </t>
        </is>
      </c>
      <c r="E611" s="74" t="inlineStr">
        <is>
          <t>CAFÉ</t>
        </is>
      </c>
      <c r="G611" s="75" t="n">
        <v>4</v>
      </c>
      <c r="H611" s="63" t="n">
        <v>17</v>
      </c>
      <c r="I611" s="75" t="n">
        <v>68</v>
      </c>
      <c r="J611" s="54" t="n">
        <v>44932</v>
      </c>
      <c r="K611" s="54" t="inlineStr">
        <is>
          <t>MO</t>
        </is>
      </c>
      <c r="L611" s="68" t="inlineStr">
        <is>
          <t>ITAÚ    7349  201434 - CPF: 13.568.423.6-42</t>
        </is>
      </c>
      <c r="N611">
        <f>IF(ISERROR(SEARCH("NF",E611,1)),"NÃO","SIM")</f>
        <v/>
      </c>
      <c r="O611">
        <f>IF($B611=5,"SIM","")</f>
        <v/>
      </c>
      <c r="P611" s="76">
        <f>A611&amp;B611&amp;C611&amp;E611&amp;G611&amp;EDATE(J611,0)</f>
        <v/>
      </c>
      <c r="Q611" s="68">
        <f>IF(A611=0,"",VLOOKUP($A611,RESUMO!$A$8:$B$107,2,FALSE))</f>
        <v/>
      </c>
    </row>
    <row r="612">
      <c r="A612" s="52" t="n">
        <v>44931</v>
      </c>
      <c r="B612" s="68" t="n">
        <v>1</v>
      </c>
      <c r="C612" s="50" t="inlineStr">
        <is>
          <t>07026622676</t>
        </is>
      </c>
      <c r="D612" s="73" t="inlineStr">
        <is>
          <t>DOUGLAS JUNIO AZEVEDO LARA REZENDE</t>
        </is>
      </c>
      <c r="E612" s="74" t="inlineStr">
        <is>
          <t>CAFÉ</t>
        </is>
      </c>
      <c r="G612" s="75" t="n">
        <v>4</v>
      </c>
      <c r="H612" s="63" t="n">
        <v>21</v>
      </c>
      <c r="I612" s="75" t="n">
        <v>84</v>
      </c>
      <c r="J612" s="54" t="n">
        <v>44932</v>
      </c>
      <c r="K612" s="54" t="inlineStr">
        <is>
          <t>MO</t>
        </is>
      </c>
      <c r="L612" s="68" t="inlineStr">
        <is>
          <t>NUBANK    0001  304649995 - CPF: 07.026.622.6-76</t>
        </is>
      </c>
      <c r="N612">
        <f>IF(ISERROR(SEARCH("NF",E612,1)),"NÃO","SIM")</f>
        <v/>
      </c>
      <c r="O612">
        <f>IF($B612=5,"SIM","")</f>
        <v/>
      </c>
      <c r="P612" s="76">
        <f>A612&amp;B612&amp;C612&amp;E612&amp;G612&amp;EDATE(J612,0)</f>
        <v/>
      </c>
      <c r="Q612" s="68">
        <f>IF(A612=0,"",VLOOKUP($A612,RESUMO!$A$8:$B$107,2,FALSE))</f>
        <v/>
      </c>
    </row>
    <row r="613">
      <c r="A613" s="52" t="n">
        <v>44931</v>
      </c>
      <c r="B613" s="68" t="n">
        <v>1</v>
      </c>
      <c r="C613" s="50" t="inlineStr">
        <is>
          <t>13351596650</t>
        </is>
      </c>
      <c r="D613" s="73" t="inlineStr">
        <is>
          <t>VALERIO BATISTA DE JESUS</t>
        </is>
      </c>
      <c r="E613" s="74" t="inlineStr">
        <is>
          <t>CAFÉ</t>
        </is>
      </c>
      <c r="G613" s="75" t="n">
        <v>4</v>
      </c>
      <c r="H613" s="63" t="n">
        <v>20</v>
      </c>
      <c r="I613" s="75" t="n">
        <v>80</v>
      </c>
      <c r="J613" s="54" t="n">
        <v>44932</v>
      </c>
      <c r="K613" s="54" t="inlineStr">
        <is>
          <t>MO</t>
        </is>
      </c>
      <c r="L613" s="68" t="inlineStr">
        <is>
          <t>NUBANK    0001  17746019 - CPF: 13.351.596.6-50</t>
        </is>
      </c>
      <c r="N613">
        <f>IF(ISERROR(SEARCH("NF",E613,1)),"NÃO","SIM")</f>
        <v/>
      </c>
      <c r="O613">
        <f>IF($B613=5,"SIM","")</f>
        <v/>
      </c>
      <c r="P613" s="76">
        <f>A613&amp;B613&amp;C613&amp;E613&amp;G613&amp;EDATE(J613,0)</f>
        <v/>
      </c>
      <c r="Q613" s="68">
        <f>IF(A613=0,"",VLOOKUP($A613,RESUMO!$A$8:$B$107,2,FALSE))</f>
        <v/>
      </c>
    </row>
    <row r="614">
      <c r="A614" s="52" t="n">
        <v>44931</v>
      </c>
      <c r="B614" s="68" t="n">
        <v>1</v>
      </c>
      <c r="C614" s="50" t="inlineStr">
        <is>
          <t>96830123615</t>
        </is>
      </c>
      <c r="D614" s="73" t="inlineStr">
        <is>
          <t>WANDERLEY DE SOUZA MAIA</t>
        </is>
      </c>
      <c r="E614" s="74" t="inlineStr">
        <is>
          <t>CAFÉ</t>
        </is>
      </c>
      <c r="G614" s="75" t="n">
        <v>4</v>
      </c>
      <c r="H614" s="63" t="n">
        <v>20</v>
      </c>
      <c r="I614" s="75" t="n">
        <v>80</v>
      </c>
      <c r="J614" s="54" t="n">
        <v>44932</v>
      </c>
      <c r="K614" s="54" t="inlineStr">
        <is>
          <t>MO</t>
        </is>
      </c>
      <c r="L614" s="68" t="inlineStr">
        <is>
          <t>CEF  013  1486  735602 - CPF: 96.830.123.6-15</t>
        </is>
      </c>
      <c r="N614">
        <f>IF(ISERROR(SEARCH("NF",E614,1)),"NÃO","SIM")</f>
        <v/>
      </c>
      <c r="O614">
        <f>IF($B614=5,"SIM","")</f>
        <v/>
      </c>
      <c r="P614" s="76">
        <f>A614&amp;B614&amp;C614&amp;E614&amp;G614&amp;EDATE(J614,0)</f>
        <v/>
      </c>
      <c r="Q614" s="68">
        <f>IF(A614=0,"",VLOOKUP($A614,RESUMO!$A$8:$B$107,2,FALSE))</f>
        <v/>
      </c>
    </row>
    <row r="615">
      <c r="A615" s="52" t="n">
        <v>44931</v>
      </c>
      <c r="B615" s="68" t="n">
        <v>1</v>
      </c>
      <c r="C615" s="50" t="inlineStr">
        <is>
          <t>04472952688</t>
        </is>
      </c>
      <c r="D615" s="73" t="inlineStr">
        <is>
          <t>GLEBSON SILVA RAMOS</t>
        </is>
      </c>
      <c r="E615" s="74" t="inlineStr">
        <is>
          <t>CAFÉ</t>
        </is>
      </c>
      <c r="G615" s="75" t="n">
        <v>4</v>
      </c>
      <c r="H615" s="63" t="n">
        <v>22</v>
      </c>
      <c r="I615" s="75" t="n">
        <v>88</v>
      </c>
      <c r="J615" s="54" t="n">
        <v>44932</v>
      </c>
      <c r="K615" s="54" t="inlineStr">
        <is>
          <t>MO</t>
        </is>
      </c>
      <c r="L615" s="68" t="inlineStr">
        <is>
          <t>PIX: 04472952688</t>
        </is>
      </c>
      <c r="N615">
        <f>IF(ISERROR(SEARCH("NF",E615,1)),"NÃO","SIM")</f>
        <v/>
      </c>
      <c r="O615">
        <f>IF($B615=5,"SIM","")</f>
        <v/>
      </c>
      <c r="P615" s="76">
        <f>A615&amp;B615&amp;C615&amp;E615&amp;G615&amp;EDATE(J615,0)</f>
        <v/>
      </c>
      <c r="Q615" s="68">
        <f>IF(A615=0,"",VLOOKUP($A615,RESUMO!$A$8:$B$107,2,FALSE))</f>
        <v/>
      </c>
    </row>
    <row r="616">
      <c r="A616" s="52" t="n">
        <v>44931</v>
      </c>
      <c r="B616" s="68" t="n">
        <v>1</v>
      </c>
      <c r="C616" s="50" t="inlineStr">
        <is>
          <t>05318038646</t>
        </is>
      </c>
      <c r="D616" s="73" t="inlineStr">
        <is>
          <t>JOÃO CARLOS DOS SANTOS BARBOSA</t>
        </is>
      </c>
      <c r="E616" s="74" t="inlineStr">
        <is>
          <t>CAFÉ</t>
        </is>
      </c>
      <c r="G616" s="75" t="n">
        <v>4</v>
      </c>
      <c r="H616" s="63" t="n">
        <v>22</v>
      </c>
      <c r="I616" s="75" t="n">
        <v>88</v>
      </c>
      <c r="J616" s="54" t="n">
        <v>44932</v>
      </c>
      <c r="K616" s="54" t="inlineStr">
        <is>
          <t>MO</t>
        </is>
      </c>
      <c r="L616" s="68" t="inlineStr">
        <is>
          <t>PIX: 05318038646</t>
        </is>
      </c>
      <c r="N616">
        <f>IF(ISERROR(SEARCH("NF",E616,1)),"NÃO","SIM")</f>
        <v/>
      </c>
      <c r="O616">
        <f>IF($B616=5,"SIM","")</f>
        <v/>
      </c>
      <c r="P616" s="76">
        <f>A616&amp;B616&amp;C616&amp;E616&amp;G616&amp;EDATE(J616,0)</f>
        <v/>
      </c>
      <c r="Q616" s="68">
        <f>IF(A616=0,"",VLOOKUP($A616,RESUMO!$A$8:$B$107,2,FALSE))</f>
        <v/>
      </c>
    </row>
    <row r="617">
      <c r="A617" s="52" t="n">
        <v>44931</v>
      </c>
      <c r="B617" s="68" t="n">
        <v>2</v>
      </c>
      <c r="C617" s="50" t="inlineStr">
        <is>
          <t>48050920097</t>
        </is>
      </c>
      <c r="D617" s="73" t="inlineStr">
        <is>
          <t xml:space="preserve">TERRA DE MINAS TERRAPLANAGEM </t>
        </is>
      </c>
      <c r="E617" s="74" t="inlineStr">
        <is>
          <t>DIARIAS DE RETROESCAVADEIRA</t>
        </is>
      </c>
      <c r="G617" s="75" t="n">
        <v>1200</v>
      </c>
      <c r="I617" s="75" t="n">
        <v>1200</v>
      </c>
      <c r="J617" s="54" t="n">
        <v>44932</v>
      </c>
      <c r="K617" s="54" t="inlineStr">
        <is>
          <t>SERV</t>
        </is>
      </c>
      <c r="L617" s="68" t="inlineStr">
        <is>
          <t>PIX: 48050920097</t>
        </is>
      </c>
      <c r="N617">
        <f>IF(ISERROR(SEARCH("NF",E617,1)),"NÃO","SIM")</f>
        <v/>
      </c>
      <c r="O617">
        <f>IF($B617=5,"SIM","")</f>
        <v/>
      </c>
      <c r="P617" s="76">
        <f>A617&amp;B617&amp;C617&amp;E617&amp;G617&amp;EDATE(J617,0)</f>
        <v/>
      </c>
      <c r="Q617" s="68">
        <f>IF(A617=0,"",VLOOKUP($A617,RESUMO!$A$8:$B$107,2,FALSE))</f>
        <v/>
      </c>
    </row>
    <row r="618">
      <c r="A618" s="52" t="n">
        <v>44931</v>
      </c>
      <c r="B618" s="68" t="n">
        <v>2</v>
      </c>
      <c r="C618" s="50" t="inlineStr">
        <is>
          <t>37052904870</t>
        </is>
      </c>
      <c r="D618" s="73" t="inlineStr">
        <is>
          <t>VINICIUS SANTANA RINALDI</t>
        </is>
      </c>
      <c r="E618" s="74" t="inlineStr">
        <is>
          <t>6 VIAGENS CAMINHÃO TRUCADO E TOCO</t>
        </is>
      </c>
      <c r="G618" s="75" t="n">
        <v>15650</v>
      </c>
      <c r="I618" s="75" t="n">
        <v>15650</v>
      </c>
      <c r="J618" s="54" t="n">
        <v>44932</v>
      </c>
      <c r="K618" s="54" t="inlineStr">
        <is>
          <t>MAT</t>
        </is>
      </c>
      <c r="L618" s="68" t="inlineStr">
        <is>
          <t>C6 BANK    0001  19363893 - CPF: 37.052.904.8-70</t>
        </is>
      </c>
      <c r="N618">
        <f>IF(ISERROR(SEARCH("NF",E618,1)),"NÃO","SIM")</f>
        <v/>
      </c>
      <c r="O618">
        <f>IF($B618=5,"SIM","")</f>
        <v/>
      </c>
      <c r="P618" s="76">
        <f>A618&amp;B618&amp;C618&amp;E618&amp;G618&amp;EDATE(J618,0)</f>
        <v/>
      </c>
      <c r="Q618" s="68">
        <f>IF(A618=0,"",VLOOKUP($A618,RESUMO!$A$8:$B$107,2,FALSE))</f>
        <v/>
      </c>
    </row>
    <row r="619">
      <c r="A619" s="52" t="n">
        <v>44931</v>
      </c>
      <c r="B619" s="68" t="n">
        <v>2</v>
      </c>
      <c r="C619" s="50" t="inlineStr">
        <is>
          <t>05761924650</t>
        </is>
      </c>
      <c r="D619" s="73" t="inlineStr">
        <is>
          <t>RENATO OLIVEIRA SANTOS</t>
        </is>
      </c>
      <c r="E619" s="74" t="inlineStr">
        <is>
          <t>FOLHA DP- 12/2022</t>
        </is>
      </c>
      <c r="G619" s="75" t="n">
        <v>727.2</v>
      </c>
      <c r="I619" s="75" t="n">
        <v>727.2</v>
      </c>
      <c r="J619" s="54" t="n">
        <v>44932</v>
      </c>
      <c r="K619" s="54" t="inlineStr">
        <is>
          <t>MO</t>
        </is>
      </c>
      <c r="L619" s="68" t="inlineStr">
        <is>
          <t>PIX: 05761924650</t>
        </is>
      </c>
      <c r="N619">
        <f>IF(ISERROR(SEARCH("NF",E619,1)),"NÃO","SIM")</f>
        <v/>
      </c>
      <c r="O619">
        <f>IF($B619=5,"SIM","")</f>
        <v/>
      </c>
      <c r="P619" s="76">
        <f>A619&amp;B619&amp;C619&amp;E619&amp;G619&amp;EDATE(J619,0)</f>
        <v/>
      </c>
      <c r="Q619" s="68">
        <f>IF(A619=0,"",VLOOKUP($A619,RESUMO!$A$8:$B$107,2,FALSE))</f>
        <v/>
      </c>
    </row>
    <row r="620">
      <c r="A620" s="52" t="n">
        <v>44931</v>
      </c>
      <c r="B620" s="68" t="n">
        <v>2</v>
      </c>
      <c r="C620" s="50" t="inlineStr">
        <is>
          <t>27648990687</t>
        </is>
      </c>
      <c r="D620" s="73" t="inlineStr">
        <is>
          <t>ROGÉRIO VASCONCELOS SANTOS</t>
        </is>
      </c>
      <c r="E620" s="74" t="inlineStr">
        <is>
          <t>MOTOBOY OBRA - 12/2022</t>
        </is>
      </c>
      <c r="G620" s="75" t="n">
        <v>96</v>
      </c>
      <c r="I620" s="75" t="n">
        <v>96</v>
      </c>
      <c r="J620" s="54" t="n">
        <v>44932</v>
      </c>
      <c r="K620" s="54" t="inlineStr">
        <is>
          <t>ADM</t>
        </is>
      </c>
      <c r="L620" s="68" t="inlineStr">
        <is>
          <t>PIX: 31995901635</t>
        </is>
      </c>
      <c r="N620">
        <f>IF(ISERROR(SEARCH("NF",E620,1)),"NÃO","SIM")</f>
        <v/>
      </c>
      <c r="O620">
        <f>IF($B620=5,"SIM","")</f>
        <v/>
      </c>
      <c r="P620" s="76">
        <f>A620&amp;B620&amp;C620&amp;E620&amp;G620&amp;EDATE(J620,0)</f>
        <v/>
      </c>
      <c r="Q620" s="68">
        <f>IF(A620=0,"",VLOOKUP($A620,RESUMO!$A$8:$B$107,2,FALSE))</f>
        <v/>
      </c>
    </row>
    <row r="621">
      <c r="A621" s="52" t="n">
        <v>44931</v>
      </c>
      <c r="B621" s="68" t="n">
        <v>2</v>
      </c>
      <c r="C621" s="50" t="inlineStr">
        <is>
          <t>27648990687</t>
        </is>
      </c>
      <c r="D621" s="73" t="inlineStr">
        <is>
          <t>ROGÉRIO VASCONCELOS SANTOS</t>
        </is>
      </c>
      <c r="E621" s="74" t="inlineStr">
        <is>
          <t>MHS SEGURANÇA E MEDICINA DO TRABALHO</t>
        </is>
      </c>
      <c r="G621" s="75" t="n">
        <v>225</v>
      </c>
      <c r="I621" s="75" t="n">
        <v>225</v>
      </c>
      <c r="J621" s="54" t="n">
        <v>44932</v>
      </c>
      <c r="K621" s="54" t="inlineStr">
        <is>
          <t>ADM</t>
        </is>
      </c>
      <c r="L621" s="68" t="inlineStr">
        <is>
          <t>PIX: 31995901635</t>
        </is>
      </c>
      <c r="M621" s="50" t="inlineStr">
        <is>
          <t>MENSALIDADE 01/2023</t>
        </is>
      </c>
      <c r="N621">
        <f>IF(ISERROR(SEARCH("NF",E621,1)),"NÃO","SIM")</f>
        <v/>
      </c>
      <c r="O621">
        <f>IF($B621=5,"SIM","")</f>
        <v/>
      </c>
      <c r="P621" s="76">
        <f>A621&amp;B621&amp;C621&amp;E621&amp;G621&amp;EDATE(J621,0)</f>
        <v/>
      </c>
      <c r="Q621" s="68">
        <f>IF(A621=0,"",VLOOKUP($A621,RESUMO!$A$8:$B$107,2,FALSE))</f>
        <v/>
      </c>
    </row>
    <row r="622">
      <c r="A622" s="52" t="n">
        <v>44931</v>
      </c>
      <c r="B622" s="68" t="n">
        <v>2</v>
      </c>
      <c r="C622" s="50" t="inlineStr">
        <is>
          <t>12312312300</t>
        </is>
      </c>
      <c r="D622" s="73" t="inlineStr">
        <is>
          <t xml:space="preserve">LEANDRO RIBEIRO MARTINS </t>
        </is>
      </c>
      <c r="E622" s="74" t="inlineStr">
        <is>
          <t>ENTREGA DO CERTIFICADO</t>
        </is>
      </c>
      <c r="G622" s="75" t="n">
        <v>12</v>
      </c>
      <c r="I622" s="75" t="n">
        <v>12</v>
      </c>
      <c r="J622" s="54" t="n">
        <v>44932</v>
      </c>
      <c r="K622" s="54" t="inlineStr">
        <is>
          <t>DIV</t>
        </is>
      </c>
      <c r="L622" s="68" t="inlineStr">
        <is>
          <t>PIX: leandrorm91@gmail.com</t>
        </is>
      </c>
      <c r="N622">
        <f>IF(ISERROR(SEARCH("NF",E622,1)),"NÃO","SIM")</f>
        <v/>
      </c>
      <c r="O622">
        <f>IF($B622=5,"SIM","")</f>
        <v/>
      </c>
      <c r="P622" s="76">
        <f>A622&amp;B622&amp;C622&amp;E622&amp;G622&amp;EDATE(J622,0)</f>
        <v/>
      </c>
      <c r="Q622" s="68">
        <f>IF(A622=0,"",VLOOKUP($A622,RESUMO!$A$8:$B$107,2,FALSE))</f>
        <v/>
      </c>
    </row>
    <row r="623">
      <c r="A623" s="52" t="n">
        <v>44931</v>
      </c>
      <c r="B623" s="68" t="n">
        <v>2</v>
      </c>
      <c r="C623" s="50" t="inlineStr">
        <is>
          <t>07834753000141</t>
        </is>
      </c>
      <c r="D623" s="73" t="inlineStr">
        <is>
          <t>ANCORA PAPELARIA</t>
        </is>
      </c>
      <c r="E623" s="74" t="inlineStr">
        <is>
          <t>PLOTAGENS - NFS-e 2023/04</t>
        </is>
      </c>
      <c r="G623" s="75" t="n">
        <v>80</v>
      </c>
      <c r="I623" s="75" t="n">
        <v>80</v>
      </c>
      <c r="J623" s="54" t="n">
        <v>44932</v>
      </c>
      <c r="K623" s="54" t="inlineStr">
        <is>
          <t>ADM</t>
        </is>
      </c>
      <c r="L623" s="68" t="inlineStr">
        <is>
          <t>PIX: ancorapapelaria@gmail.com</t>
        </is>
      </c>
      <c r="N623">
        <f>IF(ISERROR(SEARCH("NF",E623,1)),"NÃO","SIM")</f>
        <v/>
      </c>
      <c r="O623">
        <f>IF($B623=5,"SIM","")</f>
        <v/>
      </c>
      <c r="P623" s="76">
        <f>A623&amp;B623&amp;C623&amp;E623&amp;G623&amp;EDATE(J623,0)</f>
        <v/>
      </c>
      <c r="Q623" s="68">
        <f>IF(A623=0,"",VLOOKUP($A623,RESUMO!$A$8:$B$107,2,FALSE))</f>
        <v/>
      </c>
    </row>
    <row r="624">
      <c r="A624" s="52" t="n">
        <v>44931</v>
      </c>
      <c r="B624" s="68" t="n">
        <v>3</v>
      </c>
      <c r="C624" s="50" t="inlineStr">
        <is>
          <t>30996544000116</t>
        </is>
      </c>
      <c r="D624" s="73" t="inlineStr">
        <is>
          <t>WORK MED</t>
        </is>
      </c>
      <c r="E624" s="74" t="inlineStr">
        <is>
          <t>REALIZAÇÃO DE EXAMES - NF 1613</t>
        </is>
      </c>
      <c r="G624" s="75" t="n">
        <v>262</v>
      </c>
      <c r="I624" s="75" t="n">
        <v>262</v>
      </c>
      <c r="J624" s="54" t="n">
        <v>44933</v>
      </c>
      <c r="K624" s="54" t="inlineStr">
        <is>
          <t>MO</t>
        </is>
      </c>
      <c r="N624">
        <f>IF(ISERROR(SEARCH("NF",E624,1)),"NÃO","SIM")</f>
        <v/>
      </c>
      <c r="O624">
        <f>IF($B624=5,"SIM","")</f>
        <v/>
      </c>
      <c r="P624" s="76">
        <f>A624&amp;B624&amp;C624&amp;E624&amp;G624&amp;EDATE(J624,0)</f>
        <v/>
      </c>
      <c r="Q624" s="68">
        <f>IF(A624=0,"",VLOOKUP($A624,RESUMO!$A$8:$B$107,2,FALSE))</f>
        <v/>
      </c>
    </row>
    <row r="625">
      <c r="A625" s="52" t="n">
        <v>44931</v>
      </c>
      <c r="B625" s="68" t="n">
        <v>3</v>
      </c>
      <c r="C625" s="50" t="inlineStr">
        <is>
          <t>00360305000104</t>
        </is>
      </c>
      <c r="D625" s="73" t="inlineStr">
        <is>
          <t>FGTS</t>
        </is>
      </c>
      <c r="E625" s="74" t="inlineStr">
        <is>
          <t>FGTS - FOLHA DP- 12/2022</t>
        </is>
      </c>
      <c r="G625" s="75" t="n">
        <v>2578.21</v>
      </c>
      <c r="I625" s="75" t="n">
        <v>2578.21</v>
      </c>
      <c r="J625" s="54" t="n">
        <v>44933</v>
      </c>
      <c r="K625" s="54" t="inlineStr">
        <is>
          <t>MO</t>
        </is>
      </c>
      <c r="N625">
        <f>IF(ISERROR(SEARCH("NF",E625,1)),"NÃO","SIM")</f>
        <v/>
      </c>
      <c r="O625">
        <f>IF($B625=5,"SIM","")</f>
        <v/>
      </c>
      <c r="P625" s="76">
        <f>A625&amp;B625&amp;C625&amp;E625&amp;G625&amp;EDATE(J625,0)</f>
        <v/>
      </c>
      <c r="Q625" s="68">
        <f>IF(A625=0,"",VLOOKUP($A625,RESUMO!$A$8:$B$107,2,FALSE))</f>
        <v/>
      </c>
    </row>
    <row r="626">
      <c r="A626" s="52" t="n">
        <v>44931</v>
      </c>
      <c r="B626" s="68" t="n">
        <v>3</v>
      </c>
      <c r="C626" s="50" t="inlineStr">
        <is>
          <t>24654133000220</t>
        </is>
      </c>
      <c r="D626" s="73" t="inlineStr">
        <is>
          <t xml:space="preserve">PLIMAX PERSONA </t>
        </is>
      </c>
      <c r="E626" s="74" t="inlineStr">
        <is>
          <t>CESTAS BASICAS - NF 184756</t>
        </is>
      </c>
      <c r="G626" s="75" t="n">
        <v>2373.7</v>
      </c>
      <c r="I626" s="75" t="n">
        <v>2373.7</v>
      </c>
      <c r="J626" s="54" t="n">
        <v>44935</v>
      </c>
      <c r="K626" s="54" t="inlineStr">
        <is>
          <t>MO</t>
        </is>
      </c>
      <c r="N626">
        <f>IF(ISERROR(SEARCH("NF",E626,1)),"NÃO","SIM")</f>
        <v/>
      </c>
      <c r="O626">
        <f>IF($B626=5,"SIM","")</f>
        <v/>
      </c>
      <c r="P626" s="76">
        <f>A626&amp;B626&amp;C626&amp;E626&amp;G626&amp;EDATE(J626,0)</f>
        <v/>
      </c>
      <c r="Q626" s="68">
        <f>IF(A626=0,"",VLOOKUP($A626,RESUMO!$A$8:$B$107,2,FALSE))</f>
        <v/>
      </c>
    </row>
    <row r="627">
      <c r="A627" s="52" t="n">
        <v>44931</v>
      </c>
      <c r="B627" s="68" t="n">
        <v>3</v>
      </c>
      <c r="C627" s="50" t="inlineStr">
        <is>
          <t>07409393000130</t>
        </is>
      </c>
      <c r="D627" s="73" t="inlineStr">
        <is>
          <t>LOCFER</t>
        </is>
      </c>
      <c r="E627" s="74" t="inlineStr">
        <is>
          <t>MARTELO BOSH - NF 19187</t>
        </is>
      </c>
      <c r="G627" s="75" t="n">
        <v>300</v>
      </c>
      <c r="I627" s="75" t="n">
        <v>300</v>
      </c>
      <c r="J627" s="54" t="n">
        <v>44936</v>
      </c>
      <c r="K627" s="54" t="inlineStr">
        <is>
          <t>LOC</t>
        </is>
      </c>
      <c r="N627">
        <f>IF(ISERROR(SEARCH("NF",E627,1)),"NÃO","SIM")</f>
        <v/>
      </c>
      <c r="O627">
        <f>IF($B627=5,"SIM","")</f>
        <v/>
      </c>
      <c r="P627" s="76">
        <f>A627&amp;B627&amp;C627&amp;E627&amp;G627&amp;EDATE(J627,0)</f>
        <v/>
      </c>
      <c r="Q627" s="68">
        <f>IF(A627=0,"",VLOOKUP($A627,RESUMO!$A$8:$B$107,2,FALSE))</f>
        <v/>
      </c>
    </row>
    <row r="628">
      <c r="A628" s="52" t="n">
        <v>44931</v>
      </c>
      <c r="B628" s="68" t="n">
        <v>3</v>
      </c>
      <c r="C628" s="50" t="inlineStr">
        <is>
          <t>24654133000220</t>
        </is>
      </c>
      <c r="D628" s="73" t="inlineStr">
        <is>
          <t xml:space="preserve">PLIMAX PERSONA </t>
        </is>
      </c>
      <c r="E628" s="74" t="inlineStr">
        <is>
          <t>CESTA BASICA - NF 186476</t>
        </is>
      </c>
      <c r="G628" s="75" t="n">
        <v>245.37</v>
      </c>
      <c r="I628" s="75" t="n">
        <v>245.37</v>
      </c>
      <c r="J628" s="54" t="n">
        <v>44939</v>
      </c>
      <c r="K628" s="54" t="inlineStr">
        <is>
          <t>MO</t>
        </is>
      </c>
      <c r="N628">
        <f>IF(ISERROR(SEARCH("NF",E628,1)),"NÃO","SIM")</f>
        <v/>
      </c>
      <c r="O628">
        <f>IF($B628=5,"SIM","")</f>
        <v/>
      </c>
      <c r="P628" s="76">
        <f>A628&amp;B628&amp;C628&amp;E628&amp;G628&amp;EDATE(J628,0)</f>
        <v/>
      </c>
      <c r="Q628" s="68">
        <f>IF(A628=0,"",VLOOKUP($A628,RESUMO!$A$8:$B$107,2,FALSE))</f>
        <v/>
      </c>
    </row>
    <row r="629">
      <c r="A629" s="52" t="n">
        <v>44931</v>
      </c>
      <c r="B629" s="68" t="n">
        <v>3</v>
      </c>
      <c r="C629" s="50" t="inlineStr">
        <is>
          <t>00394460000141</t>
        </is>
      </c>
      <c r="D629" s="73" t="inlineStr">
        <is>
          <t>INSS/IRRF</t>
        </is>
      </c>
      <c r="E629" s="74" t="inlineStr">
        <is>
          <t>IRRF - FOLHA DP- 12/2022</t>
        </is>
      </c>
      <c r="G629" s="75" t="n">
        <v>781.01</v>
      </c>
      <c r="I629" s="75" t="n">
        <v>781.01</v>
      </c>
      <c r="J629" s="54" t="n">
        <v>44946</v>
      </c>
      <c r="K629" s="54" t="inlineStr">
        <is>
          <t>MO</t>
        </is>
      </c>
      <c r="N629">
        <f>IF(ISERROR(SEARCH("NF",E629,1)),"NÃO","SIM")</f>
        <v/>
      </c>
      <c r="O629">
        <f>IF($B629=5,"SIM","")</f>
        <v/>
      </c>
      <c r="P629" s="76">
        <f>A629&amp;B629&amp;C629&amp;E629&amp;G629&amp;EDATE(J629,0)</f>
        <v/>
      </c>
      <c r="Q629" s="68">
        <f>IF(A629=0,"",VLOOKUP($A629,RESUMO!$A$8:$B$107,2,FALSE))</f>
        <v/>
      </c>
    </row>
    <row r="630">
      <c r="A630" s="52" t="n">
        <v>44931</v>
      </c>
      <c r="B630" s="68" t="n">
        <v>3</v>
      </c>
      <c r="C630" s="50" t="inlineStr">
        <is>
          <t>00394460000141</t>
        </is>
      </c>
      <c r="D630" s="73" t="inlineStr">
        <is>
          <t>INSS/IRRF</t>
        </is>
      </c>
      <c r="E630" s="74" t="inlineStr">
        <is>
          <t>INSS - FOLHA DP- 12/2022</t>
        </is>
      </c>
      <c r="G630" s="75" t="n">
        <v>9245.35</v>
      </c>
      <c r="I630" s="75" t="n">
        <v>9245.35</v>
      </c>
      <c r="J630" s="54" t="n">
        <v>44946</v>
      </c>
      <c r="K630" s="54" t="inlineStr">
        <is>
          <t>MO</t>
        </is>
      </c>
      <c r="N630">
        <f>IF(ISERROR(SEARCH("NF",E630,1)),"NÃO","SIM")</f>
        <v/>
      </c>
      <c r="O630">
        <f>IF($B630=5,"SIM","")</f>
        <v/>
      </c>
      <c r="P630" s="76">
        <f>A630&amp;B630&amp;C630&amp;E630&amp;G630&amp;EDATE(J630,0)</f>
        <v/>
      </c>
      <c r="Q630" s="68">
        <f>IF(A630=0,"",VLOOKUP($A630,RESUMO!$A$8:$B$107,2,FALSE))</f>
        <v/>
      </c>
    </row>
    <row r="631">
      <c r="A631" s="52" t="n">
        <v>44931</v>
      </c>
      <c r="B631" s="68" t="n">
        <v>3</v>
      </c>
      <c r="C631" s="50" t="inlineStr">
        <is>
          <t>03562661000107</t>
        </is>
      </c>
      <c r="D631" s="73" t="inlineStr">
        <is>
          <t>SAO JOSE DISTRIBUIDORA DE CIMENTO</t>
        </is>
      </c>
      <c r="E631" s="74" t="inlineStr">
        <is>
          <t>CIMENTO - NF 116335</t>
        </is>
      </c>
      <c r="G631" s="75" t="n">
        <v>3110</v>
      </c>
      <c r="I631" s="75" t="n">
        <v>3110</v>
      </c>
      <c r="J631" s="54" t="n">
        <v>44949</v>
      </c>
      <c r="K631" s="54" t="inlineStr">
        <is>
          <t>MAT</t>
        </is>
      </c>
      <c r="N631">
        <f>IF(ISERROR(SEARCH("NF",E631,1)),"NÃO","SIM")</f>
        <v/>
      </c>
      <c r="O631">
        <f>IF($B631=5,"SIM","")</f>
        <v/>
      </c>
      <c r="P631" s="76">
        <f>A631&amp;B631&amp;C631&amp;E631&amp;G631&amp;EDATE(J631,0)</f>
        <v/>
      </c>
      <c r="Q631" s="68">
        <f>IF(A631=0,"",VLOOKUP($A631,RESUMO!$A$8:$B$107,2,FALSE))</f>
        <v/>
      </c>
    </row>
    <row r="632">
      <c r="A632" s="52" t="n">
        <v>44931</v>
      </c>
      <c r="B632" s="68" t="n">
        <v>3</v>
      </c>
      <c r="C632" s="50" t="inlineStr">
        <is>
          <t>07409393000130</t>
        </is>
      </c>
      <c r="D632" s="73" t="inlineStr">
        <is>
          <t>LOCFER</t>
        </is>
      </c>
      <c r="E632" s="74" t="inlineStr">
        <is>
          <t>SERRA DE BANCADA - NF 19322</t>
        </is>
      </c>
      <c r="G632" s="75" t="n">
        <v>295</v>
      </c>
      <c r="I632" s="75" t="n">
        <v>295</v>
      </c>
      <c r="J632" s="54" t="n">
        <v>44949</v>
      </c>
      <c r="K632" s="54" t="inlineStr">
        <is>
          <t>LOC</t>
        </is>
      </c>
      <c r="N632">
        <f>IF(ISERROR(SEARCH("NF",E632,1)),"NÃO","SIM")</f>
        <v/>
      </c>
      <c r="O632">
        <f>IF($B632=5,"SIM","")</f>
        <v/>
      </c>
      <c r="P632" s="76">
        <f>A632&amp;B632&amp;C632&amp;E632&amp;G632&amp;EDATE(J632,0)</f>
        <v/>
      </c>
      <c r="Q632" s="68">
        <f>IF(A632=0,"",VLOOKUP($A632,RESUMO!$A$8:$B$107,2,FALSE))</f>
        <v/>
      </c>
    </row>
    <row r="633">
      <c r="A633" s="52" t="n">
        <v>44946</v>
      </c>
      <c r="B633" s="68" t="n">
        <v>1</v>
      </c>
      <c r="C633" s="50" t="inlineStr">
        <is>
          <t>00505644630</t>
        </is>
      </c>
      <c r="D633" s="73" t="inlineStr">
        <is>
          <t>JOÃO LUIZ PEREIRA</t>
        </is>
      </c>
      <c r="E633" s="74" t="inlineStr">
        <is>
          <t>SALÁRIO</t>
        </is>
      </c>
      <c r="G633" s="75" t="n">
        <v>2200</v>
      </c>
      <c r="I633" s="75" t="n">
        <v>2200</v>
      </c>
      <c r="J633" s="54" t="n">
        <v>44946</v>
      </c>
      <c r="K633" s="54" t="inlineStr">
        <is>
          <t>MO</t>
        </is>
      </c>
      <c r="L633" s="68" t="inlineStr">
        <is>
          <t>PIX: 00505644630</t>
        </is>
      </c>
      <c r="N633">
        <f>IF(ISERROR(SEARCH("NF",E633,1)),"NÃO","SIM")</f>
        <v/>
      </c>
      <c r="O633">
        <f>IF($B633=5,"SIM","")</f>
        <v/>
      </c>
      <c r="P633" s="76">
        <f>A633&amp;B633&amp;C633&amp;E633&amp;G633&amp;EDATE(J633,0)</f>
        <v/>
      </c>
      <c r="Q633" s="68">
        <f>IF(A633=0,"",VLOOKUP($A633,RESUMO!$A$8:$B$107,2,FALSE))</f>
        <v/>
      </c>
    </row>
    <row r="634">
      <c r="A634" s="52" t="n">
        <v>44946</v>
      </c>
      <c r="B634" s="68" t="n">
        <v>1</v>
      </c>
      <c r="C634" s="50" t="inlineStr">
        <is>
          <t>14844723650</t>
        </is>
      </c>
      <c r="D634" s="73" t="inlineStr">
        <is>
          <t>TAISSON HENRIQUE FERREIRA DOS SANTOS</t>
        </is>
      </c>
      <c r="E634" s="74" t="inlineStr">
        <is>
          <t>SALÁRIO</t>
        </is>
      </c>
      <c r="G634" s="75" t="n">
        <v>576</v>
      </c>
      <c r="I634" s="75" t="n">
        <v>576</v>
      </c>
      <c r="J634" s="54" t="n">
        <v>44946</v>
      </c>
      <c r="K634" s="54" t="inlineStr">
        <is>
          <t>MO</t>
        </is>
      </c>
      <c r="L634" s="68" t="inlineStr">
        <is>
          <t>NUBANK    0001  291500879 - CPF: 14.844.723.6-50</t>
        </is>
      </c>
      <c r="N634">
        <f>IF(ISERROR(SEARCH("NF",E634,1)),"NÃO","SIM")</f>
        <v/>
      </c>
      <c r="O634">
        <f>IF($B634=5,"SIM","")</f>
        <v/>
      </c>
      <c r="P634" s="76">
        <f>A634&amp;B634&amp;C634&amp;E634&amp;G634&amp;EDATE(J634,0)</f>
        <v/>
      </c>
      <c r="Q634" s="68">
        <f>IF(A634=0,"",VLOOKUP($A634,RESUMO!$A$8:$B$107,2,FALSE))</f>
        <v/>
      </c>
    </row>
    <row r="635">
      <c r="A635" s="52" t="n">
        <v>44946</v>
      </c>
      <c r="B635" s="68" t="n">
        <v>1</v>
      </c>
      <c r="C635" s="50" t="inlineStr">
        <is>
          <t>66561442504</t>
        </is>
      </c>
      <c r="D635" s="73" t="inlineStr">
        <is>
          <t>GERALDO RODRIGUES SANTOS</t>
        </is>
      </c>
      <c r="E635" s="74" t="inlineStr">
        <is>
          <t>SALÁRIO</t>
        </is>
      </c>
      <c r="G635" s="75" t="n">
        <v>988</v>
      </c>
      <c r="I635" s="75" t="n">
        <v>988</v>
      </c>
      <c r="J635" s="54" t="n">
        <v>44946</v>
      </c>
      <c r="K635" s="54" t="inlineStr">
        <is>
          <t>MO</t>
        </is>
      </c>
      <c r="L635" s="68" t="inlineStr">
        <is>
          <t>CEF  013  3814  195702 - CPF: 66.561.442.5-04</t>
        </is>
      </c>
      <c r="N635">
        <f>IF(ISERROR(SEARCH("NF",E635,1)),"NÃO","SIM")</f>
        <v/>
      </c>
      <c r="O635">
        <f>IF($B635=5,"SIM","")</f>
        <v/>
      </c>
      <c r="P635" s="76">
        <f>A635&amp;B635&amp;C635&amp;E635&amp;G635&amp;EDATE(J635,0)</f>
        <v/>
      </c>
      <c r="Q635" s="68">
        <f>IF(A635=0,"",VLOOKUP($A635,RESUMO!$A$8:$B$107,2,FALSE))</f>
        <v/>
      </c>
    </row>
    <row r="636">
      <c r="A636" s="52" t="n">
        <v>44946</v>
      </c>
      <c r="B636" s="68" t="n">
        <v>1</v>
      </c>
      <c r="C636" s="50" t="inlineStr">
        <is>
          <t>11591941652</t>
        </is>
      </c>
      <c r="D636" s="73" t="inlineStr">
        <is>
          <t>ANDERSON CUSTODIO DE SOUZA</t>
        </is>
      </c>
      <c r="E636" s="74" t="inlineStr">
        <is>
          <t>SALÁRIO</t>
        </is>
      </c>
      <c r="G636" s="75" t="n">
        <v>988</v>
      </c>
      <c r="I636" s="75" t="n">
        <v>988</v>
      </c>
      <c r="J636" s="54" t="n">
        <v>44946</v>
      </c>
      <c r="K636" s="54" t="inlineStr">
        <is>
          <t>MO</t>
        </is>
      </c>
      <c r="L636" s="68" t="inlineStr">
        <is>
          <t>PIX: 31989816299</t>
        </is>
      </c>
      <c r="N636">
        <f>IF(ISERROR(SEARCH("NF",E636,1)),"NÃO","SIM")</f>
        <v/>
      </c>
      <c r="O636">
        <f>IF($B636=5,"SIM","")</f>
        <v/>
      </c>
      <c r="P636" s="76">
        <f>A636&amp;B636&amp;C636&amp;E636&amp;G636&amp;EDATE(J636,0)</f>
        <v/>
      </c>
      <c r="Q636" s="68">
        <f>IF(A636=0,"",VLOOKUP($A636,RESUMO!$A$8:$B$107,2,FALSE))</f>
        <v/>
      </c>
    </row>
    <row r="637">
      <c r="A637" s="52" t="n">
        <v>44946</v>
      </c>
      <c r="B637" s="68" t="n">
        <v>1</v>
      </c>
      <c r="C637" s="50" t="inlineStr">
        <is>
          <t>12212212200</t>
        </is>
      </c>
      <c r="D637" s="73" t="inlineStr">
        <is>
          <t>VALMIR BISPO DA SILVA</t>
        </is>
      </c>
      <c r="E637" s="74" t="inlineStr">
        <is>
          <t>SALÁRIO</t>
        </is>
      </c>
      <c r="G637" s="75" t="n">
        <v>988</v>
      </c>
      <c r="I637" s="75" t="n">
        <v>988</v>
      </c>
      <c r="J637" s="54" t="n">
        <v>44946</v>
      </c>
      <c r="K637" s="54" t="inlineStr">
        <is>
          <t>MO</t>
        </is>
      </c>
      <c r="L637" s="68" t="inlineStr">
        <is>
          <t>PIX: 38998060567</t>
        </is>
      </c>
      <c r="N637">
        <f>IF(ISERROR(SEARCH("NF",E637,1)),"NÃO","SIM")</f>
        <v/>
      </c>
      <c r="O637">
        <f>IF($B637=5,"SIM","")</f>
        <v/>
      </c>
      <c r="P637" s="76">
        <f>A637&amp;B637&amp;C637&amp;E637&amp;G637&amp;EDATE(J637,0)</f>
        <v/>
      </c>
      <c r="Q637" s="68">
        <f>IF(A637=0,"",VLOOKUP($A637,RESUMO!$A$8:$B$107,2,FALSE))</f>
        <v/>
      </c>
    </row>
    <row r="638">
      <c r="A638" s="52" t="n">
        <v>44946</v>
      </c>
      <c r="B638" s="68" t="n">
        <v>1</v>
      </c>
      <c r="C638" s="50" t="inlineStr">
        <is>
          <t>13568423642</t>
        </is>
      </c>
      <c r="D638" s="73" t="inlineStr">
        <is>
          <t xml:space="preserve">WELINGTON PEREIRA DOS SANTOS    </t>
        </is>
      </c>
      <c r="E638" s="74" t="inlineStr">
        <is>
          <t>SALÁRIO</t>
        </is>
      </c>
      <c r="G638" s="75" t="n">
        <v>988</v>
      </c>
      <c r="I638" s="75" t="n">
        <v>988</v>
      </c>
      <c r="J638" s="54" t="n">
        <v>44946</v>
      </c>
      <c r="K638" s="54" t="inlineStr">
        <is>
          <t>MO</t>
        </is>
      </c>
      <c r="L638" s="68" t="inlineStr">
        <is>
          <t>ITAÚ    7349  201434 - CPF: 13.568.423.6-42</t>
        </is>
      </c>
      <c r="N638">
        <f>IF(ISERROR(SEARCH("NF",E638,1)),"NÃO","SIM")</f>
        <v/>
      </c>
      <c r="O638">
        <f>IF($B638=5,"SIM","")</f>
        <v/>
      </c>
      <c r="P638" s="76">
        <f>A638&amp;B638&amp;C638&amp;E638&amp;G638&amp;EDATE(J638,0)</f>
        <v/>
      </c>
      <c r="Q638" s="68">
        <f>IF(A638=0,"",VLOOKUP($A638,RESUMO!$A$8:$B$107,2,FALSE))</f>
        <v/>
      </c>
    </row>
    <row r="639">
      <c r="A639" s="52" t="n">
        <v>44946</v>
      </c>
      <c r="B639" s="68" t="n">
        <v>1</v>
      </c>
      <c r="C639" s="50" t="inlineStr">
        <is>
          <t>07026622676</t>
        </is>
      </c>
      <c r="D639" s="73" t="inlineStr">
        <is>
          <t>DOUGLAS JUNIO AZEVEDO LARA REZENDE</t>
        </is>
      </c>
      <c r="E639" s="74" t="inlineStr">
        <is>
          <t>SALÁRIO</t>
        </is>
      </c>
      <c r="G639" s="75" t="n">
        <v>576</v>
      </c>
      <c r="I639" s="75" t="n">
        <v>576</v>
      </c>
      <c r="J639" s="54" t="n">
        <v>44946</v>
      </c>
      <c r="K639" s="54" t="inlineStr">
        <is>
          <t>MO</t>
        </is>
      </c>
      <c r="L639" s="68" t="inlineStr">
        <is>
          <t>NUBANK    0001  304649995 - CPF: 07.026.622.6-76</t>
        </is>
      </c>
      <c r="N639">
        <f>IF(ISERROR(SEARCH("NF",E639,1)),"NÃO","SIM")</f>
        <v/>
      </c>
      <c r="O639">
        <f>IF($B639=5,"SIM","")</f>
        <v/>
      </c>
      <c r="P639" s="76">
        <f>A639&amp;B639&amp;C639&amp;E639&amp;G639&amp;EDATE(J639,0)</f>
        <v/>
      </c>
      <c r="Q639" s="68">
        <f>IF(A639=0,"",VLOOKUP($A639,RESUMO!$A$8:$B$107,2,FALSE))</f>
        <v/>
      </c>
    </row>
    <row r="640">
      <c r="A640" s="52" t="n">
        <v>44946</v>
      </c>
      <c r="B640" s="68" t="n">
        <v>1</v>
      </c>
      <c r="C640" s="50" t="inlineStr">
        <is>
          <t>13351596650</t>
        </is>
      </c>
      <c r="D640" s="73" t="inlineStr">
        <is>
          <t>VALERIO BATISTA DE JESUS</t>
        </is>
      </c>
      <c r="E640" s="74" t="inlineStr">
        <is>
          <t>SALÁRIO</t>
        </is>
      </c>
      <c r="G640" s="75" t="n">
        <v>576</v>
      </c>
      <c r="I640" s="75" t="n">
        <v>576</v>
      </c>
      <c r="J640" s="54" t="n">
        <v>44946</v>
      </c>
      <c r="K640" s="54" t="inlineStr">
        <is>
          <t>MO</t>
        </is>
      </c>
      <c r="L640" s="68" t="inlineStr">
        <is>
          <t>NUBANK    0001  17746019 - CPF: 13.351.596.6-50</t>
        </is>
      </c>
      <c r="N640">
        <f>IF(ISERROR(SEARCH("NF",E640,1)),"NÃO","SIM")</f>
        <v/>
      </c>
      <c r="O640">
        <f>IF($B640=5,"SIM","")</f>
        <v/>
      </c>
      <c r="P640" s="76">
        <f>A640&amp;B640&amp;C640&amp;E640&amp;G640&amp;EDATE(J640,0)</f>
        <v/>
      </c>
      <c r="Q640" s="68">
        <f>IF(A640=0,"",VLOOKUP($A640,RESUMO!$A$8:$B$107,2,FALSE))</f>
        <v/>
      </c>
    </row>
    <row r="641">
      <c r="A641" s="52" t="n">
        <v>44946</v>
      </c>
      <c r="B641" s="68" t="n">
        <v>1</v>
      </c>
      <c r="C641" s="50" t="inlineStr">
        <is>
          <t>96830123615</t>
        </is>
      </c>
      <c r="D641" s="73" t="inlineStr">
        <is>
          <t>WANDERLEY DE SOUZA MAIA</t>
        </is>
      </c>
      <c r="E641" s="74" t="inlineStr">
        <is>
          <t>SALÁRIO</t>
        </is>
      </c>
      <c r="G641" s="75" t="n">
        <v>988</v>
      </c>
      <c r="I641" s="75" t="n">
        <v>988</v>
      </c>
      <c r="J641" s="54" t="n">
        <v>44946</v>
      </c>
      <c r="K641" s="54" t="inlineStr">
        <is>
          <t>MO</t>
        </is>
      </c>
      <c r="L641" s="68" t="inlineStr">
        <is>
          <t>CEF  013  1486  735602 - CPF: 96.830.123.6-15</t>
        </is>
      </c>
      <c r="N641">
        <f>IF(ISERROR(SEARCH("NF",E641,1)),"NÃO","SIM")</f>
        <v/>
      </c>
      <c r="O641">
        <f>IF($B641=5,"SIM","")</f>
        <v/>
      </c>
      <c r="P641" s="76">
        <f>A641&amp;B641&amp;C641&amp;E641&amp;G641&amp;EDATE(J641,0)</f>
        <v/>
      </c>
      <c r="Q641" s="68">
        <f>IF(A641=0,"",VLOOKUP($A641,RESUMO!$A$8:$B$107,2,FALSE))</f>
        <v/>
      </c>
    </row>
    <row r="642">
      <c r="A642" s="52" t="n">
        <v>44946</v>
      </c>
      <c r="B642" s="68" t="n">
        <v>1</v>
      </c>
      <c r="C642" s="50" t="inlineStr">
        <is>
          <t>04472952688</t>
        </is>
      </c>
      <c r="D642" s="73" t="inlineStr">
        <is>
          <t>GLEBSON SILVA RAMOS</t>
        </is>
      </c>
      <c r="E642" s="74" t="inlineStr">
        <is>
          <t>SALÁRIO</t>
        </is>
      </c>
      <c r="G642" s="75" t="n">
        <v>576</v>
      </c>
      <c r="I642" s="75" t="n">
        <v>576</v>
      </c>
      <c r="J642" s="54" t="n">
        <v>44946</v>
      </c>
      <c r="K642" s="54" t="inlineStr">
        <is>
          <t>MO</t>
        </is>
      </c>
      <c r="L642" s="68" t="inlineStr">
        <is>
          <t>PIX: 04472952688</t>
        </is>
      </c>
      <c r="N642">
        <f>IF(ISERROR(SEARCH("NF",E642,1)),"NÃO","SIM")</f>
        <v/>
      </c>
      <c r="O642">
        <f>IF($B642=5,"SIM","")</f>
        <v/>
      </c>
      <c r="P642" s="76">
        <f>A642&amp;B642&amp;C642&amp;E642&amp;G642&amp;EDATE(J642,0)</f>
        <v/>
      </c>
      <c r="Q642" s="68">
        <f>IF(A642=0,"",VLOOKUP($A642,RESUMO!$A$8:$B$107,2,FALSE))</f>
        <v/>
      </c>
    </row>
    <row r="643">
      <c r="A643" s="52" t="n">
        <v>44946</v>
      </c>
      <c r="B643" s="68" t="n">
        <v>1</v>
      </c>
      <c r="C643" s="50" t="inlineStr">
        <is>
          <t>05318038646</t>
        </is>
      </c>
      <c r="D643" s="73" t="inlineStr">
        <is>
          <t>JOÃO CARLOS DOS SANTOS BARBOSA</t>
        </is>
      </c>
      <c r="E643" s="74" t="inlineStr">
        <is>
          <t>SALÁRIO</t>
        </is>
      </c>
      <c r="G643" s="75" t="n">
        <v>988</v>
      </c>
      <c r="I643" s="75" t="n">
        <v>988</v>
      </c>
      <c r="J643" s="54" t="n">
        <v>44946</v>
      </c>
      <c r="K643" s="54" t="inlineStr">
        <is>
          <t>MO</t>
        </is>
      </c>
      <c r="L643" s="68" t="inlineStr">
        <is>
          <t>PIX: 05318038646</t>
        </is>
      </c>
      <c r="N643">
        <f>IF(ISERROR(SEARCH("NF",E643,1)),"NÃO","SIM")</f>
        <v/>
      </c>
      <c r="O643">
        <f>IF($B643=5,"SIM","")</f>
        <v/>
      </c>
      <c r="P643" s="76">
        <f>A643&amp;B643&amp;C643&amp;E643&amp;G643&amp;EDATE(J643,0)</f>
        <v/>
      </c>
      <c r="Q643" s="68">
        <f>IF(A643=0,"",VLOOKUP($A643,RESUMO!$A$8:$B$107,2,FALSE))</f>
        <v/>
      </c>
    </row>
    <row r="644">
      <c r="A644" s="52" t="n">
        <v>44946</v>
      </c>
      <c r="B644" s="68" t="n">
        <v>1</v>
      </c>
      <c r="C644" s="50" t="inlineStr">
        <is>
          <t>00505644630</t>
        </is>
      </c>
      <c r="D644" s="73" t="inlineStr">
        <is>
          <t>JOÃO LUIZ PEREIRA</t>
        </is>
      </c>
      <c r="G644" s="75" t="n">
        <v>3.9</v>
      </c>
      <c r="H644" s="63" t="n">
        <v>22</v>
      </c>
      <c r="I644" s="75" t="n">
        <v>85.8</v>
      </c>
      <c r="J644" s="54" t="n">
        <v>44946</v>
      </c>
      <c r="K644" s="54" t="inlineStr">
        <is>
          <t>MO</t>
        </is>
      </c>
      <c r="L644" s="68" t="inlineStr">
        <is>
          <t>PIX: 00505644630</t>
        </is>
      </c>
      <c r="N644">
        <f>IF(ISERROR(SEARCH("NF",E644,1)),"NÃO","SIM")</f>
        <v/>
      </c>
      <c r="O644">
        <f>IF($B644=5,"SIM","")</f>
        <v/>
      </c>
      <c r="P644" s="76">
        <f>A644&amp;B644&amp;C644&amp;E644&amp;G644&amp;EDATE(J644,0)</f>
        <v/>
      </c>
      <c r="Q644" s="68">
        <f>IF(A644=0,"",VLOOKUP($A644,RESUMO!$A$8:$B$107,2,FALSE))</f>
        <v/>
      </c>
    </row>
    <row r="645">
      <c r="A645" s="52" t="n">
        <v>44946</v>
      </c>
      <c r="B645" s="68" t="n">
        <v>1</v>
      </c>
      <c r="C645" s="50" t="inlineStr">
        <is>
          <t>14844723650</t>
        </is>
      </c>
      <c r="D645" s="73" t="inlineStr">
        <is>
          <t>TAISSON HENRIQUE FERREIRA DOS SANTOS</t>
        </is>
      </c>
      <c r="G645" s="75" t="n">
        <v>3.9</v>
      </c>
      <c r="H645" s="63" t="n">
        <v>21</v>
      </c>
      <c r="I645" s="75" t="n">
        <v>81.89999999999999</v>
      </c>
      <c r="J645" s="54" t="n">
        <v>44946</v>
      </c>
      <c r="K645" s="54" t="inlineStr">
        <is>
          <t>MO</t>
        </is>
      </c>
      <c r="L645" s="68" t="inlineStr">
        <is>
          <t>NUBANK    0001  291500879 - CPF: 14.844.723.6-50</t>
        </is>
      </c>
      <c r="N645">
        <f>IF(ISERROR(SEARCH("NF",E645,1)),"NÃO","SIM")</f>
        <v/>
      </c>
      <c r="O645">
        <f>IF($B645=5,"SIM","")</f>
        <v/>
      </c>
      <c r="P645" s="76">
        <f>A645&amp;B645&amp;C645&amp;E645&amp;G645&amp;EDATE(J645,0)</f>
        <v/>
      </c>
      <c r="Q645" s="68">
        <f>IF(A645=0,"",VLOOKUP($A645,RESUMO!$A$8:$B$107,2,FALSE))</f>
        <v/>
      </c>
    </row>
    <row r="646">
      <c r="A646" s="52" t="n">
        <v>44946</v>
      </c>
      <c r="B646" s="68" t="n">
        <v>1</v>
      </c>
      <c r="C646" s="50" t="inlineStr">
        <is>
          <t>66561442504</t>
        </is>
      </c>
      <c r="D646" s="73" t="inlineStr">
        <is>
          <t>GERALDO RODRIGUES SANTOS</t>
        </is>
      </c>
      <c r="G646" s="75" t="n">
        <v>3.9</v>
      </c>
      <c r="H646" s="63" t="n">
        <v>22</v>
      </c>
      <c r="I646" s="75" t="n">
        <v>85.8</v>
      </c>
      <c r="J646" s="54" t="n">
        <v>44946</v>
      </c>
      <c r="K646" s="54" t="inlineStr">
        <is>
          <t>MO</t>
        </is>
      </c>
      <c r="L646" s="68" t="inlineStr">
        <is>
          <t>CEF  013  3814  195702 - CPF: 66.561.442.5-04</t>
        </is>
      </c>
      <c r="N646">
        <f>IF(ISERROR(SEARCH("NF",E646,1)),"NÃO","SIM")</f>
        <v/>
      </c>
      <c r="O646">
        <f>IF($B646=5,"SIM","")</f>
        <v/>
      </c>
      <c r="P646" s="76">
        <f>A646&amp;B646&amp;C646&amp;E646&amp;G646&amp;EDATE(J646,0)</f>
        <v/>
      </c>
      <c r="Q646" s="68">
        <f>IF(A646=0,"",VLOOKUP($A646,RESUMO!$A$8:$B$107,2,FALSE))</f>
        <v/>
      </c>
    </row>
    <row r="647">
      <c r="A647" s="52" t="n">
        <v>44946</v>
      </c>
      <c r="B647" s="68" t="n">
        <v>1</v>
      </c>
      <c r="C647" s="50" t="inlineStr">
        <is>
          <t>11591941652</t>
        </is>
      </c>
      <c r="D647" s="73" t="inlineStr">
        <is>
          <t>ANDERSON CUSTODIO DE SOUZA</t>
        </is>
      </c>
      <c r="G647" s="75" t="n">
        <v>3.9</v>
      </c>
      <c r="H647" s="63" t="n">
        <v>18</v>
      </c>
      <c r="I647" s="75" t="n">
        <v>70.2</v>
      </c>
      <c r="J647" s="54" t="n">
        <v>44946</v>
      </c>
      <c r="K647" s="54" t="inlineStr">
        <is>
          <t>MO</t>
        </is>
      </c>
      <c r="L647" s="68" t="inlineStr">
        <is>
          <t>PIX: 31989816299</t>
        </is>
      </c>
      <c r="N647">
        <f>IF(ISERROR(SEARCH("NF",E647,1)),"NÃO","SIM")</f>
        <v/>
      </c>
      <c r="O647">
        <f>IF($B647=5,"SIM","")</f>
        <v/>
      </c>
      <c r="P647" s="76">
        <f>A647&amp;B647&amp;C647&amp;E647&amp;G647&amp;EDATE(J647,0)</f>
        <v/>
      </c>
      <c r="Q647" s="68">
        <f>IF(A647=0,"",VLOOKUP($A647,RESUMO!$A$8:$B$107,2,FALSE))</f>
        <v/>
      </c>
    </row>
    <row r="648">
      <c r="A648" s="52" t="n">
        <v>44946</v>
      </c>
      <c r="B648" s="68" t="n">
        <v>1</v>
      </c>
      <c r="C648" s="50" t="inlineStr">
        <is>
          <t>12212212200</t>
        </is>
      </c>
      <c r="D648" s="73" t="inlineStr">
        <is>
          <t>VALMIR BISPO DA SILVA</t>
        </is>
      </c>
      <c r="G648" s="75" t="n">
        <v>2.6</v>
      </c>
      <c r="H648" s="63" t="n">
        <v>17</v>
      </c>
      <c r="I648" s="75" t="n">
        <v>44.2</v>
      </c>
      <c r="J648" s="54" t="n">
        <v>44946</v>
      </c>
      <c r="K648" s="54" t="inlineStr">
        <is>
          <t>MO</t>
        </is>
      </c>
      <c r="L648" s="68" t="inlineStr">
        <is>
          <t>PIX: 38998060567</t>
        </is>
      </c>
      <c r="N648">
        <f>IF(ISERROR(SEARCH("NF",E648,1)),"NÃO","SIM")</f>
        <v/>
      </c>
      <c r="O648">
        <f>IF($B648=5,"SIM","")</f>
        <v/>
      </c>
      <c r="P648" s="76">
        <f>A648&amp;B648&amp;C648&amp;E648&amp;G648&amp;EDATE(J648,0)</f>
        <v/>
      </c>
      <c r="Q648" s="68">
        <f>IF(A648=0,"",VLOOKUP($A648,RESUMO!$A$8:$B$107,2,FALSE))</f>
        <v/>
      </c>
    </row>
    <row r="649">
      <c r="A649" s="52" t="n">
        <v>44946</v>
      </c>
      <c r="B649" s="68" t="n">
        <v>1</v>
      </c>
      <c r="C649" s="50" t="inlineStr">
        <is>
          <t>13568423642</t>
        </is>
      </c>
      <c r="D649" s="73" t="inlineStr">
        <is>
          <t xml:space="preserve">WELINGTON PEREIRA DOS SANTOS    </t>
        </is>
      </c>
      <c r="G649" s="75" t="n">
        <v>2.6</v>
      </c>
      <c r="H649" s="63" t="n">
        <v>17</v>
      </c>
      <c r="I649" s="75" t="n">
        <v>44.2</v>
      </c>
      <c r="J649" s="54" t="n">
        <v>44946</v>
      </c>
      <c r="K649" s="54" t="inlineStr">
        <is>
          <t>MO</t>
        </is>
      </c>
      <c r="L649" s="68" t="inlineStr">
        <is>
          <t>ITAÚ    7349  201434 - CPF: 13.568.423.6-42</t>
        </is>
      </c>
      <c r="N649">
        <f>IF(ISERROR(SEARCH("NF",E649,1)),"NÃO","SIM")</f>
        <v/>
      </c>
      <c r="O649">
        <f>IF($B649=5,"SIM","")</f>
        <v/>
      </c>
      <c r="P649" s="76">
        <f>A649&amp;B649&amp;C649&amp;E649&amp;G649&amp;EDATE(J649,0)</f>
        <v/>
      </c>
      <c r="Q649" s="68">
        <f>IF(A649=0,"",VLOOKUP($A649,RESUMO!$A$8:$B$107,2,FALSE))</f>
        <v/>
      </c>
    </row>
    <row r="650">
      <c r="A650" s="52" t="n">
        <v>44946</v>
      </c>
      <c r="B650" s="68" t="n">
        <v>1</v>
      </c>
      <c r="C650" s="50" t="inlineStr">
        <is>
          <t>07026622676</t>
        </is>
      </c>
      <c r="D650" s="73" t="inlineStr">
        <is>
          <t>DOUGLAS JUNIO AZEVEDO LARA REZENDE</t>
        </is>
      </c>
      <c r="G650" s="75" t="n">
        <v>3.9</v>
      </c>
      <c r="H650" s="63" t="n">
        <v>21</v>
      </c>
      <c r="I650" s="75" t="n">
        <v>81.89999999999999</v>
      </c>
      <c r="J650" s="54" t="n">
        <v>44946</v>
      </c>
      <c r="K650" s="54" t="inlineStr">
        <is>
          <t>MO</t>
        </is>
      </c>
      <c r="L650" s="68" t="inlineStr">
        <is>
          <t>NUBANK    0001  304649995 - CPF: 07.026.622.6-76</t>
        </is>
      </c>
      <c r="N650">
        <f>IF(ISERROR(SEARCH("NF",E650,1)),"NÃO","SIM")</f>
        <v/>
      </c>
      <c r="O650">
        <f>IF($B650=5,"SIM","")</f>
        <v/>
      </c>
      <c r="P650" s="76">
        <f>A650&amp;B650&amp;C650&amp;E650&amp;G650&amp;EDATE(J650,0)</f>
        <v/>
      </c>
      <c r="Q650" s="68">
        <f>IF(A650=0,"",VLOOKUP($A650,RESUMO!$A$8:$B$107,2,FALSE))</f>
        <v/>
      </c>
    </row>
    <row r="651">
      <c r="A651" s="52" t="n">
        <v>44946</v>
      </c>
      <c r="B651" s="68" t="n">
        <v>1</v>
      </c>
      <c r="C651" s="50" t="inlineStr">
        <is>
          <t>13351596650</t>
        </is>
      </c>
      <c r="D651" s="73" t="inlineStr">
        <is>
          <t>VALERIO BATISTA DE JESUS</t>
        </is>
      </c>
      <c r="G651" s="75" t="n">
        <v>2.3</v>
      </c>
      <c r="H651" s="63" t="n">
        <v>20</v>
      </c>
      <c r="I651" s="75" t="n">
        <v>46</v>
      </c>
      <c r="J651" s="54" t="n">
        <v>44946</v>
      </c>
      <c r="K651" s="54" t="inlineStr">
        <is>
          <t>MO</t>
        </is>
      </c>
      <c r="L651" s="68" t="inlineStr">
        <is>
          <t>NUBANK    0001  17746019 - CPF: 13.351.596.6-50</t>
        </is>
      </c>
      <c r="N651">
        <f>IF(ISERROR(SEARCH("NF",E651,1)),"NÃO","SIM")</f>
        <v/>
      </c>
      <c r="O651">
        <f>IF($B651=5,"SIM","")</f>
        <v/>
      </c>
      <c r="P651" s="76">
        <f>A651&amp;B651&amp;C651&amp;E651&amp;G651&amp;EDATE(J651,0)</f>
        <v/>
      </c>
      <c r="Q651" s="68">
        <f>IF(A651=0,"",VLOOKUP($A651,RESUMO!$A$8:$B$107,2,FALSE))</f>
        <v/>
      </c>
    </row>
    <row r="652">
      <c r="A652" s="52" t="n">
        <v>44946</v>
      </c>
      <c r="B652" s="68" t="n">
        <v>1</v>
      </c>
      <c r="C652" s="50" t="inlineStr">
        <is>
          <t>96830123615</t>
        </is>
      </c>
      <c r="D652" s="73" t="inlineStr">
        <is>
          <t>WANDERLEY DE SOUZA MAIA</t>
        </is>
      </c>
      <c r="G652" s="75" t="n">
        <v>3.6</v>
      </c>
      <c r="H652" s="63" t="n">
        <v>20</v>
      </c>
      <c r="I652" s="75" t="n">
        <v>72</v>
      </c>
      <c r="J652" s="54" t="n">
        <v>44946</v>
      </c>
      <c r="K652" s="54" t="inlineStr">
        <is>
          <t>MO</t>
        </is>
      </c>
      <c r="L652" s="68" t="inlineStr">
        <is>
          <t>CEF  013  1486  735602 - CPF: 96.830.123.6-15</t>
        </is>
      </c>
      <c r="N652">
        <f>IF(ISERROR(SEARCH("NF",E652,1)),"NÃO","SIM")</f>
        <v/>
      </c>
      <c r="O652">
        <f>IF($B652=5,"SIM","")</f>
        <v/>
      </c>
      <c r="P652" s="76">
        <f>A652&amp;B652&amp;C652&amp;E652&amp;G652&amp;EDATE(J652,0)</f>
        <v/>
      </c>
      <c r="Q652" s="68">
        <f>IF(A652=0,"",VLOOKUP($A652,RESUMO!$A$8:$B$107,2,FALSE))</f>
        <v/>
      </c>
    </row>
    <row r="653">
      <c r="A653" s="52" t="n">
        <v>44946</v>
      </c>
      <c r="B653" s="68" t="n">
        <v>1</v>
      </c>
      <c r="C653" s="50" t="inlineStr">
        <is>
          <t>04472952688</t>
        </is>
      </c>
      <c r="D653" s="73" t="inlineStr">
        <is>
          <t>GLEBSON SILVA RAMOS</t>
        </is>
      </c>
      <c r="G653" s="75" t="n">
        <v>3.3</v>
      </c>
      <c r="H653" s="63" t="n">
        <v>22</v>
      </c>
      <c r="I653" s="75" t="n">
        <v>72.59999999999999</v>
      </c>
      <c r="J653" s="54" t="n">
        <v>44946</v>
      </c>
      <c r="K653" s="54" t="inlineStr">
        <is>
          <t>MO</t>
        </is>
      </c>
      <c r="L653" s="68" t="inlineStr">
        <is>
          <t>PIX: 04472952688</t>
        </is>
      </c>
      <c r="N653">
        <f>IF(ISERROR(SEARCH("NF",E653,1)),"NÃO","SIM")</f>
        <v/>
      </c>
      <c r="O653">
        <f>IF($B653=5,"SIM","")</f>
        <v/>
      </c>
      <c r="P653" s="76">
        <f>A653&amp;B653&amp;C653&amp;E653&amp;G653&amp;EDATE(J653,0)</f>
        <v/>
      </c>
      <c r="Q653" s="68">
        <f>IF(A653=0,"",VLOOKUP($A653,RESUMO!$A$8:$B$107,2,FALSE))</f>
        <v/>
      </c>
    </row>
    <row r="654">
      <c r="A654" s="52" t="n">
        <v>44946</v>
      </c>
      <c r="B654" s="68" t="n">
        <v>1</v>
      </c>
      <c r="C654" s="50" t="inlineStr">
        <is>
          <t>05318038646</t>
        </is>
      </c>
      <c r="D654" s="73" t="inlineStr">
        <is>
          <t>JOÃO CARLOS DOS SANTOS BARBOSA</t>
        </is>
      </c>
      <c r="G654" s="75" t="n">
        <v>3.3</v>
      </c>
      <c r="H654" s="63" t="n">
        <v>22</v>
      </c>
      <c r="I654" s="75" t="n">
        <v>72.59999999999999</v>
      </c>
      <c r="J654" s="54" t="n">
        <v>44946</v>
      </c>
      <c r="K654" s="54" t="inlineStr">
        <is>
          <t>MO</t>
        </is>
      </c>
      <c r="L654" s="68" t="inlineStr">
        <is>
          <t>PIX: 05318038646</t>
        </is>
      </c>
      <c r="N654">
        <f>IF(ISERROR(SEARCH("NF",E654,1)),"NÃO","SIM")</f>
        <v/>
      </c>
      <c r="O654">
        <f>IF($B654=5,"SIM","")</f>
        <v/>
      </c>
      <c r="P654" s="76">
        <f>A654&amp;B654&amp;C654&amp;E654&amp;G654&amp;EDATE(J654,0)</f>
        <v/>
      </c>
      <c r="Q654" s="68">
        <f>IF(A654=0,"",VLOOKUP($A654,RESUMO!$A$8:$B$107,2,FALSE))</f>
        <v/>
      </c>
    </row>
    <row r="655">
      <c r="A655" s="52" t="n">
        <v>44946</v>
      </c>
      <c r="B655" s="68" t="n">
        <v>2</v>
      </c>
      <c r="C655" s="50" t="inlineStr">
        <is>
          <t>27648990687</t>
        </is>
      </c>
      <c r="D655" s="73" t="inlineStr">
        <is>
          <t>ROGÉRIO VASCONCELOS SANTOS</t>
        </is>
      </c>
      <c r="E655" s="74" t="inlineStr">
        <is>
          <t>MHS SEGURANÇA E MEDICINA DO TRABALHO</t>
        </is>
      </c>
      <c r="G655" s="75" t="n">
        <v>110</v>
      </c>
      <c r="I655" s="75" t="n">
        <v>110</v>
      </c>
      <c r="J655" s="54" t="n">
        <v>44946</v>
      </c>
      <c r="K655" s="54" t="inlineStr">
        <is>
          <t>ADM</t>
        </is>
      </c>
      <c r="L655" s="68" t="inlineStr">
        <is>
          <t>PIX: 31995901635</t>
        </is>
      </c>
      <c r="M655" s="50" t="inlineStr">
        <is>
          <t>EVENTOS SST E-SOCIAL - 20/01</t>
        </is>
      </c>
      <c r="N655">
        <f>IF(ISERROR(SEARCH("NF",E655,1)),"NÃO","SIM")</f>
        <v/>
      </c>
      <c r="O655">
        <f>IF($B655=5,"SIM","")</f>
        <v/>
      </c>
      <c r="P655" s="76">
        <f>A655&amp;B655&amp;C655&amp;E655&amp;G655&amp;EDATE(J655,0)</f>
        <v/>
      </c>
      <c r="Q655" s="68">
        <f>IF(A655=0,"",VLOOKUP($A655,RESUMO!$A$8:$B$107,2,FALSE))</f>
        <v/>
      </c>
    </row>
    <row r="656">
      <c r="A656" s="52" t="n">
        <v>44946</v>
      </c>
      <c r="B656" s="68" t="n">
        <v>2</v>
      </c>
      <c r="C656" s="50" t="inlineStr">
        <is>
          <t>37052904870</t>
        </is>
      </c>
      <c r="D656" s="73" t="inlineStr">
        <is>
          <t>VINICIUS SANTANA RINALDI</t>
        </is>
      </c>
      <c r="E656" s="74" t="inlineStr">
        <is>
          <t>AREIA E BRITA - PED. Nº 2953/2954 - NF A EMITIR</t>
        </is>
      </c>
      <c r="G656" s="75" t="n">
        <v>3565.7</v>
      </c>
      <c r="I656" s="75" t="n">
        <v>3565.7</v>
      </c>
      <c r="J656" s="54" t="n">
        <v>44946</v>
      </c>
      <c r="K656" s="54" t="inlineStr">
        <is>
          <t>MAT</t>
        </is>
      </c>
      <c r="L656" s="68" t="inlineStr">
        <is>
          <t>C6 BANK    0001  19363893 - CPF: 37.052.904.8-70</t>
        </is>
      </c>
      <c r="N656">
        <f>IF(ISERROR(SEARCH("NF",E656,1)),"NÃO","SIM")</f>
        <v/>
      </c>
      <c r="O656">
        <f>IF($B656=5,"SIM","")</f>
        <v/>
      </c>
      <c r="P656" s="76">
        <f>A656&amp;B656&amp;C656&amp;E656&amp;G656&amp;EDATE(J656,0)</f>
        <v/>
      </c>
      <c r="Q656" s="68">
        <f>IF(A656=0,"",VLOOKUP($A656,RESUMO!$A$8:$B$107,2,FALSE))</f>
        <v/>
      </c>
    </row>
    <row r="657">
      <c r="A657" s="52" t="n">
        <v>44946</v>
      </c>
      <c r="B657" s="68" t="n">
        <v>2</v>
      </c>
      <c r="C657" s="50" t="inlineStr">
        <is>
          <t>30104762000107</t>
        </is>
      </c>
      <c r="D657" s="73" t="inlineStr">
        <is>
          <t>VASCONCELOS &amp; RINALDI ENGENHARIA</t>
        </is>
      </c>
      <c r="E657" s="74" t="inlineStr">
        <is>
          <t xml:space="preserve">01/19 PARC. ADM.OBRA </t>
        </is>
      </c>
      <c r="G657" s="75" t="n">
        <v>11000</v>
      </c>
      <c r="I657" s="75" t="n">
        <v>11000</v>
      </c>
      <c r="J657" s="54" t="n">
        <v>44946</v>
      </c>
      <c r="K657" s="54" t="inlineStr">
        <is>
          <t>ADM</t>
        </is>
      </c>
      <c r="L657" s="68" t="inlineStr">
        <is>
          <t>PIX: 30104762000107</t>
        </is>
      </c>
      <c r="N657">
        <f>IF(ISERROR(SEARCH("NF",E657,1)),"NÃO","SIM")</f>
        <v/>
      </c>
      <c r="O657">
        <f>IF($B657=5,"SIM","")</f>
        <v/>
      </c>
      <c r="P657" s="76">
        <f>A657&amp;B657&amp;C657&amp;E657&amp;G657&amp;EDATE(J657,0)</f>
        <v/>
      </c>
      <c r="Q657" s="68">
        <f>IF(A657=0,"",VLOOKUP($A657,RESUMO!$A$8:$B$107,2,FALSE))</f>
        <v/>
      </c>
    </row>
    <row r="658">
      <c r="A658" s="52" t="n">
        <v>44946</v>
      </c>
      <c r="B658" s="68" t="n">
        <v>2</v>
      </c>
      <c r="C658" s="50" t="inlineStr">
        <is>
          <t>27648990687</t>
        </is>
      </c>
      <c r="D658" s="73" t="inlineStr">
        <is>
          <t>ROGÉRIO VASCONCELOS SANTOS</t>
        </is>
      </c>
      <c r="E658" s="74" t="inlineStr">
        <is>
          <t xml:space="preserve">01/19 PARC. ADM.OBRA </t>
        </is>
      </c>
      <c r="G658" s="75" t="n">
        <v>16500</v>
      </c>
      <c r="I658" s="75" t="n">
        <v>16500</v>
      </c>
      <c r="J658" s="54" t="n">
        <v>44946</v>
      </c>
      <c r="K658" s="54" t="inlineStr">
        <is>
          <t>ADM</t>
        </is>
      </c>
      <c r="L658" s="68" t="inlineStr">
        <is>
          <t>PIX: 31995901635</t>
        </is>
      </c>
      <c r="N658">
        <f>IF(ISERROR(SEARCH("NF",E658,1)),"NÃO","SIM")</f>
        <v/>
      </c>
      <c r="O658">
        <f>IF($B658=5,"SIM","")</f>
        <v/>
      </c>
      <c r="P658" s="76">
        <f>A658&amp;B658&amp;C658&amp;E658&amp;G658&amp;EDATE(J658,0)</f>
        <v/>
      </c>
      <c r="Q658" s="68">
        <f>IF(A658=0,"",VLOOKUP($A658,RESUMO!$A$8:$B$107,2,FALSE))</f>
        <v/>
      </c>
    </row>
    <row r="659">
      <c r="A659" s="52" t="n">
        <v>44946</v>
      </c>
      <c r="B659" s="68" t="n">
        <v>2</v>
      </c>
      <c r="C659" s="50" t="inlineStr">
        <is>
          <t>30104762000107</t>
        </is>
      </c>
      <c r="D659" s="73" t="inlineStr">
        <is>
          <t>VASCONCELOS &amp; RINALDI ENGENHARIA</t>
        </is>
      </c>
      <c r="E659" s="74" t="inlineStr">
        <is>
          <t xml:space="preserve">02/19 PARC. ADM.OBRA </t>
        </is>
      </c>
      <c r="G659" s="75" t="n">
        <v>5500</v>
      </c>
      <c r="I659" s="75" t="n">
        <v>5500</v>
      </c>
      <c r="J659" s="54" t="n">
        <v>44946</v>
      </c>
      <c r="K659" s="54" t="inlineStr">
        <is>
          <t>ADM</t>
        </is>
      </c>
      <c r="L659" s="68" t="inlineStr">
        <is>
          <t>PIX: 30104762000107</t>
        </is>
      </c>
      <c r="N659">
        <f>IF(ISERROR(SEARCH("NF",E659,1)),"NÃO","SIM")</f>
        <v/>
      </c>
      <c r="O659">
        <f>IF($B659=5,"SIM","")</f>
        <v/>
      </c>
      <c r="P659" s="76">
        <f>A659&amp;B659&amp;C659&amp;E659&amp;G659&amp;EDATE(J659,0)</f>
        <v/>
      </c>
      <c r="Q659" s="68">
        <f>IF(A659=0,"",VLOOKUP($A659,RESUMO!$A$8:$B$107,2,FALSE))</f>
        <v/>
      </c>
    </row>
    <row r="660">
      <c r="A660" s="52" t="n">
        <v>44946</v>
      </c>
      <c r="B660" s="68" t="n">
        <v>2</v>
      </c>
      <c r="C660" s="50" t="inlineStr">
        <is>
          <t>27648990687</t>
        </is>
      </c>
      <c r="D660" s="73" t="inlineStr">
        <is>
          <t>ROGÉRIO VASCONCELOS SANTOS</t>
        </is>
      </c>
      <c r="E660" s="74" t="inlineStr">
        <is>
          <t xml:space="preserve">02/19 PARC. ADM.OBRA </t>
        </is>
      </c>
      <c r="G660" s="75" t="n">
        <v>8250</v>
      </c>
      <c r="I660" s="75" t="n">
        <v>8250</v>
      </c>
      <c r="J660" s="54" t="n">
        <v>44946</v>
      </c>
      <c r="K660" s="54" t="inlineStr">
        <is>
          <t>ADM</t>
        </is>
      </c>
      <c r="L660" s="68" t="inlineStr">
        <is>
          <t>PIX: 31995901635</t>
        </is>
      </c>
      <c r="N660">
        <f>IF(ISERROR(SEARCH("NF",E660,1)),"NÃO","SIM")</f>
        <v/>
      </c>
      <c r="O660">
        <f>IF($B660=5,"SIM","")</f>
        <v/>
      </c>
      <c r="P660" s="76">
        <f>A660&amp;B660&amp;C660&amp;E660&amp;G660&amp;EDATE(J660,0)</f>
        <v/>
      </c>
      <c r="Q660" s="68">
        <f>IF(A660=0,"",VLOOKUP($A660,RESUMO!$A$8:$B$107,2,FALSE))</f>
        <v/>
      </c>
    </row>
    <row r="661">
      <c r="A661" s="52" t="n">
        <v>44946</v>
      </c>
      <c r="B661" s="68" t="n">
        <v>3</v>
      </c>
      <c r="C661" s="50" t="inlineStr">
        <is>
          <t>24654133000220</t>
        </is>
      </c>
      <c r="D661" s="73" t="inlineStr">
        <is>
          <t xml:space="preserve">PLIMAX PERSONA </t>
        </is>
      </c>
      <c r="E661" s="74" t="inlineStr">
        <is>
          <t>CESTAS DE NATAL - NF 185880</t>
        </is>
      </c>
      <c r="G661" s="75" t="n">
        <v>765.9299999999999</v>
      </c>
      <c r="I661" s="75" t="n">
        <v>765.9299999999999</v>
      </c>
      <c r="J661" s="54" t="n">
        <v>44946</v>
      </c>
      <c r="K661" s="54" t="inlineStr">
        <is>
          <t>MO</t>
        </is>
      </c>
      <c r="N661">
        <f>IF(ISERROR(SEARCH("NF",E661,1)),"NÃO","SIM")</f>
        <v/>
      </c>
      <c r="O661">
        <f>IF($B661=5,"SIM","")</f>
        <v/>
      </c>
      <c r="P661" s="76">
        <f>A661&amp;B661&amp;C661&amp;E661&amp;G661&amp;EDATE(J661,0)</f>
        <v/>
      </c>
      <c r="Q661" s="68">
        <f>IF(A661=0,"",VLOOKUP($A661,RESUMO!$A$8:$B$107,2,FALSE))</f>
        <v/>
      </c>
    </row>
    <row r="662">
      <c r="A662" s="52" t="n">
        <v>44946</v>
      </c>
      <c r="B662" s="68" t="n">
        <v>3</v>
      </c>
      <c r="C662" s="50" t="inlineStr">
        <is>
          <t>17155730000164</t>
        </is>
      </c>
      <c r="D662" s="73" t="inlineStr">
        <is>
          <t>CEMIG</t>
        </is>
      </c>
      <c r="E662" s="74" t="inlineStr">
        <is>
          <t>COMPETENCIA 01/23</t>
        </is>
      </c>
      <c r="G662" s="75" t="n">
        <v>152.54</v>
      </c>
      <c r="I662" s="75" t="n">
        <v>152.54</v>
      </c>
      <c r="J662" s="54" t="n">
        <v>44953</v>
      </c>
      <c r="K662" s="54" t="inlineStr">
        <is>
          <t>TP</t>
        </is>
      </c>
      <c r="N662">
        <f>IF(ISERROR(SEARCH("NF",E662,1)),"NÃO","SIM")</f>
        <v/>
      </c>
      <c r="O662">
        <f>IF($B662=5,"SIM","")</f>
        <v/>
      </c>
      <c r="P662" s="76">
        <f>A662&amp;B662&amp;C662&amp;E662&amp;G662&amp;EDATE(J662,0)</f>
        <v/>
      </c>
      <c r="Q662" s="68">
        <f>IF(A662=0,"",VLOOKUP($A662,RESUMO!$A$8:$B$107,2,FALSE))</f>
        <v/>
      </c>
    </row>
    <row r="663">
      <c r="A663" s="52" t="n">
        <v>44946</v>
      </c>
      <c r="B663" s="68" t="n">
        <v>3</v>
      </c>
      <c r="C663" s="50" t="inlineStr">
        <is>
          <t>32392731000116</t>
        </is>
      </c>
      <c r="D663" s="73" t="inlineStr">
        <is>
          <t xml:space="preserve">EMPÓRIO DA CONSTRUÇÃO 040 EIRELI </t>
        </is>
      </c>
      <c r="E663" s="74" t="inlineStr">
        <is>
          <t>LONA E MANGUEIRA - NF 2384</t>
        </is>
      </c>
      <c r="G663" s="75" t="n">
        <v>1257</v>
      </c>
      <c r="I663" s="75" t="n">
        <v>1257</v>
      </c>
      <c r="J663" s="54" t="n">
        <v>44956</v>
      </c>
      <c r="K663" s="54" t="inlineStr">
        <is>
          <t>MAT</t>
        </is>
      </c>
      <c r="N663">
        <f>IF(ISERROR(SEARCH("NF",E663,1)),"NÃO","SIM")</f>
        <v/>
      </c>
      <c r="O663">
        <f>IF($B663=5,"SIM","")</f>
        <v/>
      </c>
      <c r="P663" s="76">
        <f>A663&amp;B663&amp;C663&amp;E663&amp;G663&amp;EDATE(J663,0)</f>
        <v/>
      </c>
      <c r="Q663" s="68">
        <f>IF(A663=0,"",VLOOKUP($A663,RESUMO!$A$8:$B$107,2,FALSE))</f>
        <v/>
      </c>
    </row>
    <row r="664">
      <c r="A664" s="52" t="n">
        <v>44946</v>
      </c>
      <c r="B664" s="68" t="n">
        <v>3</v>
      </c>
      <c r="C664" s="50" t="inlineStr">
        <is>
          <t>38727707000177</t>
        </is>
      </c>
      <c r="D664" s="73" t="inlineStr">
        <is>
          <t>SEGURO PASI</t>
        </is>
      </c>
      <c r="E664" s="74" t="inlineStr">
        <is>
          <t>SEGURO COLABORADORES</t>
        </is>
      </c>
      <c r="G664" s="75" t="n">
        <v>278.23</v>
      </c>
      <c r="I664" s="75" t="n">
        <v>278.23</v>
      </c>
      <c r="J664" s="54" t="n">
        <v>44957</v>
      </c>
      <c r="K664" s="54" t="inlineStr">
        <is>
          <t>ADM</t>
        </is>
      </c>
      <c r="N664">
        <f>IF(ISERROR(SEARCH("NF",E664,1)),"NÃO","SIM")</f>
        <v/>
      </c>
      <c r="O664">
        <f>IF($B664=5,"SIM","")</f>
        <v/>
      </c>
      <c r="P664" s="76">
        <f>A664&amp;B664&amp;C664&amp;E664&amp;G664&amp;EDATE(J664,0)</f>
        <v/>
      </c>
      <c r="Q664" s="68">
        <f>IF(A664=0,"",VLOOKUP($A664,RESUMO!$A$8:$B$107,2,FALSE))</f>
        <v/>
      </c>
    </row>
    <row r="665">
      <c r="A665" s="52" t="n">
        <v>44946</v>
      </c>
      <c r="B665" s="68" t="n">
        <v>3</v>
      </c>
      <c r="C665" s="50" t="inlineStr">
        <is>
          <t>07409393000130</t>
        </is>
      </c>
      <c r="D665" s="73" t="inlineStr">
        <is>
          <t>LOCFER</t>
        </is>
      </c>
      <c r="E665" s="74" t="inlineStr">
        <is>
          <t>MOTOR, MANGOTE E BOMBA - NF 19431</t>
        </is>
      </c>
      <c r="G665" s="75" t="n">
        <v>290</v>
      </c>
      <c r="I665" s="75" t="n">
        <v>290</v>
      </c>
      <c r="J665" s="54" t="n">
        <v>44960</v>
      </c>
      <c r="K665" s="54" t="inlineStr">
        <is>
          <t>LOC</t>
        </is>
      </c>
      <c r="N665">
        <f>IF(ISERROR(SEARCH("NF",E665,1)),"NÃO","SIM")</f>
        <v/>
      </c>
      <c r="O665">
        <f>IF($B665=5,"SIM","")</f>
        <v/>
      </c>
      <c r="P665" s="76">
        <f>A665&amp;B665&amp;C665&amp;E665&amp;G665&amp;EDATE(J665,0)</f>
        <v/>
      </c>
      <c r="Q665" s="68">
        <f>IF(A665=0,"",VLOOKUP($A665,RESUMO!$A$8:$B$107,2,FALSE))</f>
        <v/>
      </c>
    </row>
    <row r="666">
      <c r="A666" s="52" t="n">
        <v>44946</v>
      </c>
      <c r="B666" s="68" t="n">
        <v>3</v>
      </c>
      <c r="C666" s="50" t="inlineStr">
        <is>
          <t>24654133000220</t>
        </is>
      </c>
      <c r="D666" s="73" t="inlineStr">
        <is>
          <t xml:space="preserve">PLIMAX PERSONA </t>
        </is>
      </c>
      <c r="E666" s="74" t="inlineStr">
        <is>
          <t>CESTAS BASICAS - NF 188802</t>
        </is>
      </c>
      <c r="G666" s="75" t="n">
        <v>2630.87</v>
      </c>
      <c r="I666" s="75" t="n">
        <v>2630.87</v>
      </c>
      <c r="J666" s="54" t="n">
        <v>44963</v>
      </c>
      <c r="K666" s="54" t="inlineStr">
        <is>
          <t>MO</t>
        </is>
      </c>
      <c r="N666">
        <f>IF(ISERROR(SEARCH("NF",E666,1)),"NÃO","SIM")</f>
        <v/>
      </c>
      <c r="O666">
        <f>IF($B666=5,"SIM","")</f>
        <v/>
      </c>
      <c r="P666" s="76">
        <f>A666&amp;B666&amp;C666&amp;E666&amp;G666&amp;EDATE(J666,0)</f>
        <v/>
      </c>
      <c r="Q666" s="68">
        <f>IF(A666=0,"",VLOOKUP($A666,RESUMO!$A$8:$B$107,2,FALSE))</f>
        <v/>
      </c>
    </row>
    <row r="667">
      <c r="A667" s="52" t="n">
        <v>44946</v>
      </c>
      <c r="B667" s="68" t="n">
        <v>3</v>
      </c>
      <c r="C667" s="50" t="inlineStr">
        <is>
          <t>18850040000198</t>
        </is>
      </c>
      <c r="D667" s="73" t="inlineStr">
        <is>
          <t>CASA DAS LONAS LTDA</t>
        </is>
      </c>
      <c r="E667" s="74" t="inlineStr">
        <is>
          <t>LONA - NF 23847</t>
        </is>
      </c>
      <c r="G667" s="75" t="n">
        <v>1645</v>
      </c>
      <c r="I667" s="75" t="n">
        <v>1645</v>
      </c>
      <c r="J667" s="54" t="n">
        <v>44966</v>
      </c>
      <c r="K667" s="54" t="inlineStr">
        <is>
          <t>DIV</t>
        </is>
      </c>
      <c r="N667">
        <f>IF(ISERROR(SEARCH("NF",E667,1)),"NÃO","SIM")</f>
        <v/>
      </c>
      <c r="O667">
        <f>IF($B667=5,"SIM","")</f>
        <v/>
      </c>
      <c r="P667" s="76">
        <f>A667&amp;B667&amp;C667&amp;E667&amp;G667&amp;EDATE(J667,0)</f>
        <v/>
      </c>
      <c r="Q667" s="68">
        <f>IF(A667=0,"",VLOOKUP($A667,RESUMO!$A$8:$B$107,2,FALSE))</f>
        <v/>
      </c>
    </row>
    <row r="668">
      <c r="A668" s="52" t="n">
        <v>44946</v>
      </c>
      <c r="B668" s="68" t="n">
        <v>5</v>
      </c>
      <c r="C668" s="50" t="inlineStr">
        <is>
          <t>17281106000103</t>
        </is>
      </c>
      <c r="D668" s="73" t="inlineStr">
        <is>
          <t>COPASA MG</t>
        </is>
      </c>
      <c r="E668" s="74" t="inlineStr">
        <is>
          <t>COMPETENCIA 12/2022</t>
        </is>
      </c>
      <c r="G668" s="75" t="n">
        <v>124.29</v>
      </c>
      <c r="I668" s="75" t="n">
        <v>124.29</v>
      </c>
      <c r="J668" s="54" t="n">
        <v>44942</v>
      </c>
      <c r="K668" s="54" t="inlineStr">
        <is>
          <t>TP</t>
        </is>
      </c>
      <c r="N668">
        <f>IF(ISERROR(SEARCH("NF",E668,1)),"NÃO","SIM")</f>
        <v/>
      </c>
      <c r="O668">
        <f>IF($B668=5,"SIM","")</f>
        <v/>
      </c>
      <c r="P668" s="76">
        <f>A668&amp;B668&amp;C668&amp;E668&amp;G668&amp;EDATE(J668,0)</f>
        <v/>
      </c>
      <c r="Q668" s="68">
        <f>IF(A668=0,"",VLOOKUP($A668,RESUMO!$A$8:$B$107,2,FALSE))</f>
        <v/>
      </c>
    </row>
    <row r="669">
      <c r="A669" s="52" t="n">
        <v>44962</v>
      </c>
      <c r="B669" s="68" t="n">
        <v>1</v>
      </c>
      <c r="C669" s="50" t="inlineStr">
        <is>
          <t>00505644630</t>
        </is>
      </c>
      <c r="D669" s="73" t="inlineStr">
        <is>
          <t>JOÃO LUIZ PEREIRA</t>
        </is>
      </c>
      <c r="E669" s="74" t="inlineStr">
        <is>
          <t>SALÁRIO</t>
        </is>
      </c>
      <c r="G669" s="75" t="n">
        <v>3226.61</v>
      </c>
      <c r="I669" s="75" t="n">
        <v>3226.61</v>
      </c>
      <c r="J669" s="54" t="n">
        <v>44932</v>
      </c>
      <c r="K669" s="54" t="inlineStr">
        <is>
          <t>MO</t>
        </is>
      </c>
      <c r="L669" s="68" t="inlineStr">
        <is>
          <t>PIX: 00505644630</t>
        </is>
      </c>
      <c r="N669">
        <f>IF(ISERROR(SEARCH("NF",E669,1)),"NÃO","SIM")</f>
        <v/>
      </c>
      <c r="O669">
        <f>IF($B669=5,"SIM","")</f>
        <v/>
      </c>
      <c r="P669" s="76">
        <f>A669&amp;B669&amp;C669&amp;E669&amp;G669&amp;EDATE(J669,0)</f>
        <v/>
      </c>
      <c r="Q669" s="68">
        <f>IF(A669=0,"",VLOOKUP($A669,RESUMO!$A$8:$B$107,2,FALSE))</f>
        <v/>
      </c>
    </row>
    <row r="670">
      <c r="A670" s="52" t="n">
        <v>44962</v>
      </c>
      <c r="B670" s="68" t="n">
        <v>1</v>
      </c>
      <c r="C670" s="50" t="inlineStr">
        <is>
          <t>14844723650</t>
        </is>
      </c>
      <c r="D670" s="73" t="inlineStr">
        <is>
          <t>TAISSON HENRIQUE FERREIRA DOS SANTOS</t>
        </is>
      </c>
      <c r="E670" s="74" t="inlineStr">
        <is>
          <t>SALÁRIO</t>
        </is>
      </c>
      <c r="G670" s="75" t="n">
        <v>1043.75</v>
      </c>
      <c r="I670" s="75" t="n">
        <v>1043.75</v>
      </c>
      <c r="J670" s="54" t="n">
        <v>44932</v>
      </c>
      <c r="K670" s="54" t="inlineStr">
        <is>
          <t>MO</t>
        </is>
      </c>
      <c r="L670" s="68" t="inlineStr">
        <is>
          <t>NUBANK    0001  291500879 - CPF: 14.844.723.6-50</t>
        </is>
      </c>
      <c r="N670">
        <f>IF(ISERROR(SEARCH("NF",E670,1)),"NÃO","SIM")</f>
        <v/>
      </c>
      <c r="O670">
        <f>IF($B670=5,"SIM","")</f>
        <v/>
      </c>
      <c r="P670" s="76">
        <f>A670&amp;B670&amp;C670&amp;E670&amp;G670&amp;EDATE(J670,0)</f>
        <v/>
      </c>
      <c r="Q670" s="68">
        <f>IF(A670=0,"",VLOOKUP($A670,RESUMO!$A$8:$B$107,2,FALSE))</f>
        <v/>
      </c>
    </row>
    <row r="671">
      <c r="A671" s="52" t="n">
        <v>44962</v>
      </c>
      <c r="B671" s="68" t="n">
        <v>1</v>
      </c>
      <c r="C671" s="50" t="inlineStr">
        <is>
          <t>66561442504</t>
        </is>
      </c>
      <c r="D671" s="73" t="inlineStr">
        <is>
          <t>GERALDO RODRIGUES SANTOS</t>
        </is>
      </c>
      <c r="E671" s="74" t="inlineStr">
        <is>
          <t>SALÁRIO</t>
        </is>
      </c>
      <c r="G671" s="75" t="n">
        <v>1735.78</v>
      </c>
      <c r="I671" s="75" t="n">
        <v>1735.78</v>
      </c>
      <c r="J671" s="54" t="n">
        <v>44932</v>
      </c>
      <c r="K671" s="54" t="inlineStr">
        <is>
          <t>MO</t>
        </is>
      </c>
      <c r="L671" s="68" t="inlineStr">
        <is>
          <t>CEF  013  3814  195702 - CPF: 66.561.442.5-04</t>
        </is>
      </c>
      <c r="N671">
        <f>IF(ISERROR(SEARCH("NF",E671,1)),"NÃO","SIM")</f>
        <v/>
      </c>
      <c r="O671">
        <f>IF($B671=5,"SIM","")</f>
        <v/>
      </c>
      <c r="P671" s="76">
        <f>A671&amp;B671&amp;C671&amp;E671&amp;G671&amp;EDATE(J671,0)</f>
        <v/>
      </c>
      <c r="Q671" s="68">
        <f>IF(A671=0,"",VLOOKUP($A671,RESUMO!$A$8:$B$107,2,FALSE))</f>
        <v/>
      </c>
    </row>
    <row r="672">
      <c r="A672" s="52" t="n">
        <v>44962</v>
      </c>
      <c r="B672" s="68" t="n">
        <v>1</v>
      </c>
      <c r="C672" s="50" t="inlineStr">
        <is>
          <t>11591941652</t>
        </is>
      </c>
      <c r="D672" s="73" t="inlineStr">
        <is>
          <t>ANDERSON CUSTODIO DE SOUZA</t>
        </is>
      </c>
      <c r="E672" s="74" t="inlineStr">
        <is>
          <t>SALÁRIO</t>
        </is>
      </c>
      <c r="G672" s="75" t="n">
        <v>1733.38</v>
      </c>
      <c r="I672" s="75" t="n">
        <v>1733.38</v>
      </c>
      <c r="J672" s="54" t="n">
        <v>44932</v>
      </c>
      <c r="K672" s="54" t="inlineStr">
        <is>
          <t>MO</t>
        </is>
      </c>
      <c r="L672" s="68" t="inlineStr">
        <is>
          <t>PIX: 31989816299</t>
        </is>
      </c>
      <c r="N672">
        <f>IF(ISERROR(SEARCH("NF",E672,1)),"NÃO","SIM")</f>
        <v/>
      </c>
      <c r="O672">
        <f>IF($B672=5,"SIM","")</f>
        <v/>
      </c>
      <c r="P672" s="76">
        <f>A672&amp;B672&amp;C672&amp;E672&amp;G672&amp;EDATE(J672,0)</f>
        <v/>
      </c>
      <c r="Q672" s="68">
        <f>IF(A672=0,"",VLOOKUP($A672,RESUMO!$A$8:$B$107,2,FALSE))</f>
        <v/>
      </c>
    </row>
    <row r="673">
      <c r="A673" s="52" t="n">
        <v>44962</v>
      </c>
      <c r="B673" s="68" t="n">
        <v>1</v>
      </c>
      <c r="C673" s="50" t="inlineStr">
        <is>
          <t>12212212200</t>
        </is>
      </c>
      <c r="D673" s="73" t="inlineStr">
        <is>
          <t>VALMIR BISPO DA SILVA</t>
        </is>
      </c>
      <c r="E673" s="74" t="inlineStr">
        <is>
          <t>SALÁRIO</t>
        </is>
      </c>
      <c r="G673" s="75" t="n">
        <v>1744.54</v>
      </c>
      <c r="I673" s="75" t="n">
        <v>1744.54</v>
      </c>
      <c r="J673" s="54" t="n">
        <v>44932</v>
      </c>
      <c r="K673" s="54" t="inlineStr">
        <is>
          <t>MO</t>
        </is>
      </c>
      <c r="L673" s="68" t="inlineStr">
        <is>
          <t>PIX: 38998060567</t>
        </is>
      </c>
      <c r="N673">
        <f>IF(ISERROR(SEARCH("NF",E673,1)),"NÃO","SIM")</f>
        <v/>
      </c>
      <c r="O673">
        <f>IF($B673=5,"SIM","")</f>
        <v/>
      </c>
      <c r="P673" s="76">
        <f>A673&amp;B673&amp;C673&amp;E673&amp;G673&amp;EDATE(J673,0)</f>
        <v/>
      </c>
      <c r="Q673" s="68">
        <f>IF(A673=0,"",VLOOKUP($A673,RESUMO!$A$8:$B$107,2,FALSE))</f>
        <v/>
      </c>
    </row>
    <row r="674">
      <c r="A674" s="52" t="n">
        <v>44962</v>
      </c>
      <c r="B674" s="68" t="n">
        <v>1</v>
      </c>
      <c r="C674" s="50" t="inlineStr">
        <is>
          <t>13568423642</t>
        </is>
      </c>
      <c r="D674" s="73" t="inlineStr">
        <is>
          <t xml:space="preserve">WELINGTON PEREIRA DOS SANTOS    </t>
        </is>
      </c>
      <c r="E674" s="74" t="inlineStr">
        <is>
          <t>SALÁRIO</t>
        </is>
      </c>
      <c r="G674" s="75" t="n">
        <v>1724.43</v>
      </c>
      <c r="I674" s="75" t="n">
        <v>1724.43</v>
      </c>
      <c r="J674" s="54" t="n">
        <v>44932</v>
      </c>
      <c r="K674" s="54" t="inlineStr">
        <is>
          <t>MO</t>
        </is>
      </c>
      <c r="L674" s="68" t="inlineStr">
        <is>
          <t>ITAÚ    7349  201434 - CPF: 13.568.423.6-42</t>
        </is>
      </c>
      <c r="N674">
        <f>IF(ISERROR(SEARCH("NF",E674,1)),"NÃO","SIM")</f>
        <v/>
      </c>
      <c r="O674">
        <f>IF($B674=5,"SIM","")</f>
        <v/>
      </c>
      <c r="P674" s="76">
        <f>A674&amp;B674&amp;C674&amp;E674&amp;G674&amp;EDATE(J674,0)</f>
        <v/>
      </c>
      <c r="Q674" s="68">
        <f>IF(A674=0,"",VLOOKUP($A674,RESUMO!$A$8:$B$107,2,FALSE))</f>
        <v/>
      </c>
    </row>
    <row r="675">
      <c r="A675" s="52" t="n">
        <v>44962</v>
      </c>
      <c r="B675" s="68" t="n">
        <v>1</v>
      </c>
      <c r="C675" s="50" t="inlineStr">
        <is>
          <t>07026622676</t>
        </is>
      </c>
      <c r="D675" s="73" t="inlineStr">
        <is>
          <t>DOUGLAS JUNIO AZEVEDO LARA REZENDE</t>
        </is>
      </c>
      <c r="E675" s="74" t="inlineStr">
        <is>
          <t>SALÁRIO</t>
        </is>
      </c>
      <c r="G675" s="75" t="n">
        <v>1025.19</v>
      </c>
      <c r="I675" s="75" t="n">
        <v>1025.19</v>
      </c>
      <c r="J675" s="54" t="n">
        <v>44932</v>
      </c>
      <c r="K675" s="54" t="inlineStr">
        <is>
          <t>MO</t>
        </is>
      </c>
      <c r="L675" s="68" t="inlineStr">
        <is>
          <t>NUBANK    0001  304649995 - CPF: 07.026.622.6-76</t>
        </is>
      </c>
      <c r="N675">
        <f>IF(ISERROR(SEARCH("NF",E675,1)),"NÃO","SIM")</f>
        <v/>
      </c>
      <c r="O675">
        <f>IF($B675=5,"SIM","")</f>
        <v/>
      </c>
      <c r="P675" s="76">
        <f>A675&amp;B675&amp;C675&amp;E675&amp;G675&amp;EDATE(J675,0)</f>
        <v/>
      </c>
      <c r="Q675" s="68">
        <f>IF(A675=0,"",VLOOKUP($A675,RESUMO!$A$8:$B$107,2,FALSE))</f>
        <v/>
      </c>
    </row>
    <row r="676">
      <c r="A676" s="52" t="n">
        <v>44962</v>
      </c>
      <c r="B676" s="68" t="n">
        <v>1</v>
      </c>
      <c r="C676" s="50" t="inlineStr">
        <is>
          <t>13351596650</t>
        </is>
      </c>
      <c r="D676" s="73" t="inlineStr">
        <is>
          <t>VALERIO BATISTA DE JESUS</t>
        </is>
      </c>
      <c r="E676" s="74" t="inlineStr">
        <is>
          <t>SALÁRIO</t>
        </is>
      </c>
      <c r="G676" s="75" t="n">
        <v>1150.07</v>
      </c>
      <c r="I676" s="75" t="n">
        <v>1150.07</v>
      </c>
      <c r="J676" s="54" t="n">
        <v>44932</v>
      </c>
      <c r="K676" s="54" t="inlineStr">
        <is>
          <t>MO</t>
        </is>
      </c>
      <c r="L676" s="68" t="inlineStr">
        <is>
          <t>NUBANK    0001  17746019 - CPF: 13.351.596.6-50</t>
        </is>
      </c>
      <c r="N676">
        <f>IF(ISERROR(SEARCH("NF",E676,1)),"NÃO","SIM")</f>
        <v/>
      </c>
      <c r="O676">
        <f>IF($B676=5,"SIM","")</f>
        <v/>
      </c>
      <c r="P676" s="76">
        <f>A676&amp;B676&amp;C676&amp;E676&amp;G676&amp;EDATE(J676,0)</f>
        <v/>
      </c>
      <c r="Q676" s="68">
        <f>IF(A676=0,"",VLOOKUP($A676,RESUMO!$A$8:$B$107,2,FALSE))</f>
        <v/>
      </c>
    </row>
    <row r="677">
      <c r="A677" s="52" t="n">
        <v>44962</v>
      </c>
      <c r="B677" s="68" t="n">
        <v>1</v>
      </c>
      <c r="C677" s="50" t="inlineStr">
        <is>
          <t>96830123615</t>
        </is>
      </c>
      <c r="D677" s="73" t="inlineStr">
        <is>
          <t>WANDERLEY DE SOUZA MAIA</t>
        </is>
      </c>
      <c r="E677" s="74" t="inlineStr">
        <is>
          <t>SALÁRIO</t>
        </is>
      </c>
      <c r="G677" s="75" t="n">
        <v>1710.91</v>
      </c>
      <c r="I677" s="75" t="n">
        <v>1710.91</v>
      </c>
      <c r="J677" s="54" t="n">
        <v>44932</v>
      </c>
      <c r="K677" s="54" t="inlineStr">
        <is>
          <t>MO</t>
        </is>
      </c>
      <c r="L677" s="68" t="inlineStr">
        <is>
          <t>CEF  013  1486  735602 - CPF: 96.830.123.6-15</t>
        </is>
      </c>
      <c r="N677">
        <f>IF(ISERROR(SEARCH("NF",E677,1)),"NÃO","SIM")</f>
        <v/>
      </c>
      <c r="O677">
        <f>IF($B677=5,"SIM","")</f>
        <v/>
      </c>
      <c r="P677" s="76">
        <f>A677&amp;B677&amp;C677&amp;E677&amp;G677&amp;EDATE(J677,0)</f>
        <v/>
      </c>
      <c r="Q677" s="68">
        <f>IF(A677=0,"",VLOOKUP($A677,RESUMO!$A$8:$B$107,2,FALSE))</f>
        <v/>
      </c>
    </row>
    <row r="678">
      <c r="A678" s="52" t="n">
        <v>44962</v>
      </c>
      <c r="B678" s="68" t="n">
        <v>1</v>
      </c>
      <c r="C678" s="50" t="inlineStr">
        <is>
          <t>04472952688</t>
        </is>
      </c>
      <c r="D678" s="73" t="inlineStr">
        <is>
          <t>GLEBSON SILVA RAMOS</t>
        </is>
      </c>
      <c r="E678" s="74" t="inlineStr">
        <is>
          <t>SALÁRIO</t>
        </is>
      </c>
      <c r="G678" s="75" t="n">
        <v>835.83</v>
      </c>
      <c r="I678" s="75" t="n">
        <v>835.83</v>
      </c>
      <c r="J678" s="54" t="n">
        <v>44932</v>
      </c>
      <c r="K678" s="54" t="inlineStr">
        <is>
          <t>MO</t>
        </is>
      </c>
      <c r="L678" s="68" t="inlineStr">
        <is>
          <t>PIX: 04472952688</t>
        </is>
      </c>
      <c r="N678">
        <f>IF(ISERROR(SEARCH("NF",E678,1)),"NÃO","SIM")</f>
        <v/>
      </c>
      <c r="O678">
        <f>IF($B678=5,"SIM","")</f>
        <v/>
      </c>
      <c r="P678" s="76">
        <f>A678&amp;B678&amp;C678&amp;E678&amp;G678&amp;EDATE(J678,0)</f>
        <v/>
      </c>
      <c r="Q678" s="68">
        <f>IF(A678=0,"",VLOOKUP($A678,RESUMO!$A$8:$B$107,2,FALSE))</f>
        <v/>
      </c>
    </row>
    <row r="679">
      <c r="A679" s="52" t="n">
        <v>44962</v>
      </c>
      <c r="B679" s="68" t="n">
        <v>1</v>
      </c>
      <c r="C679" s="50" t="inlineStr">
        <is>
          <t>05318038646</t>
        </is>
      </c>
      <c r="D679" s="73" t="inlineStr">
        <is>
          <t>JOÃO CARLOS DOS SANTOS BARBOSA</t>
        </is>
      </c>
      <c r="E679" s="74" t="inlineStr">
        <is>
          <t>SALÁRIO</t>
        </is>
      </c>
      <c r="G679" s="75" t="n">
        <v>1385.05</v>
      </c>
      <c r="I679" s="75" t="n">
        <v>1385.05</v>
      </c>
      <c r="J679" s="54" t="n">
        <v>44932</v>
      </c>
      <c r="K679" s="54" t="inlineStr">
        <is>
          <t>MO</t>
        </is>
      </c>
      <c r="L679" s="68" t="inlineStr">
        <is>
          <t>PIX: 05318038646</t>
        </is>
      </c>
      <c r="N679">
        <f>IF(ISERROR(SEARCH("NF",E679,1)),"NÃO","SIM")</f>
        <v/>
      </c>
      <c r="O679">
        <f>IF($B679=5,"SIM","")</f>
        <v/>
      </c>
      <c r="P679" s="76">
        <f>A679&amp;B679&amp;C679&amp;E679&amp;G679&amp;EDATE(J679,0)</f>
        <v/>
      </c>
      <c r="Q679" s="68">
        <f>IF(A679=0,"",VLOOKUP($A679,RESUMO!$A$8:$B$107,2,FALSE))</f>
        <v/>
      </c>
    </row>
    <row r="680">
      <c r="A680" s="52" t="n">
        <v>44962</v>
      </c>
      <c r="B680" s="68" t="n">
        <v>1</v>
      </c>
      <c r="C680" s="50" t="inlineStr">
        <is>
          <t>00505644630</t>
        </is>
      </c>
      <c r="D680" s="73" t="inlineStr">
        <is>
          <t>JOÃO LUIZ PEREIRA</t>
        </is>
      </c>
      <c r="E680" s="74" t="inlineStr">
        <is>
          <t>TRANSPORTE</t>
        </is>
      </c>
      <c r="G680" s="75" t="n">
        <v>38.7</v>
      </c>
      <c r="H680" s="63" t="n">
        <v>19</v>
      </c>
      <c r="I680" s="75" t="n">
        <v>735.3000000000001</v>
      </c>
      <c r="J680" s="54" t="n">
        <v>44932</v>
      </c>
      <c r="K680" s="54" t="inlineStr">
        <is>
          <t>MO</t>
        </is>
      </c>
      <c r="L680" s="68" t="inlineStr">
        <is>
          <t>PIX: 00505644630</t>
        </is>
      </c>
      <c r="N680">
        <f>IF(ISERROR(SEARCH("NF",E680,1)),"NÃO","SIM")</f>
        <v/>
      </c>
      <c r="O680">
        <f>IF($B680=5,"SIM","")</f>
        <v/>
      </c>
      <c r="P680" s="76">
        <f>A680&amp;B680&amp;C680&amp;E680&amp;G680&amp;EDATE(J680,0)</f>
        <v/>
      </c>
      <c r="Q680" s="68">
        <f>IF(A680=0,"",VLOOKUP($A680,RESUMO!$A$8:$B$107,2,FALSE))</f>
        <v/>
      </c>
    </row>
    <row r="681">
      <c r="A681" s="52" t="n">
        <v>44962</v>
      </c>
      <c r="B681" s="68" t="n">
        <v>1</v>
      </c>
      <c r="C681" s="50" t="inlineStr">
        <is>
          <t>14844723650</t>
        </is>
      </c>
      <c r="D681" s="73" t="inlineStr">
        <is>
          <t>TAISSON HENRIQUE FERREIRA DOS SANTOS</t>
        </is>
      </c>
      <c r="E681" s="74" t="inlineStr">
        <is>
          <t>TRANSPORTE</t>
        </is>
      </c>
      <c r="G681" s="75" t="n">
        <v>38.7</v>
      </c>
      <c r="H681" s="63" t="n">
        <v>19</v>
      </c>
      <c r="I681" s="75" t="n">
        <v>735.3000000000001</v>
      </c>
      <c r="J681" s="54" t="n">
        <v>44932</v>
      </c>
      <c r="K681" s="54" t="inlineStr">
        <is>
          <t>MO</t>
        </is>
      </c>
      <c r="L681" s="68" t="inlineStr">
        <is>
          <t>NUBANK    0001  291500879 - CPF: 14.844.723.6-50</t>
        </is>
      </c>
      <c r="N681">
        <f>IF(ISERROR(SEARCH("NF",E681,1)),"NÃO","SIM")</f>
        <v/>
      </c>
      <c r="O681">
        <f>IF($B681=5,"SIM","")</f>
        <v/>
      </c>
      <c r="P681" s="76">
        <f>A681&amp;B681&amp;C681&amp;E681&amp;G681&amp;EDATE(J681,0)</f>
        <v/>
      </c>
      <c r="Q681" s="68">
        <f>IF(A681=0,"",VLOOKUP($A681,RESUMO!$A$8:$B$107,2,FALSE))</f>
        <v/>
      </c>
    </row>
    <row r="682">
      <c r="A682" s="52" t="n">
        <v>44962</v>
      </c>
      <c r="B682" s="68" t="n">
        <v>1</v>
      </c>
      <c r="C682" s="50" t="inlineStr">
        <is>
          <t>66561442504</t>
        </is>
      </c>
      <c r="D682" s="73" t="inlineStr">
        <is>
          <t>GERALDO RODRIGUES SANTOS</t>
        </is>
      </c>
      <c r="E682" s="74" t="inlineStr">
        <is>
          <t>TRANSPORTE</t>
        </is>
      </c>
      <c r="G682" s="75" t="n">
        <v>38.7</v>
      </c>
      <c r="H682" s="63" t="n">
        <v>19</v>
      </c>
      <c r="I682" s="75" t="n">
        <v>735.3000000000001</v>
      </c>
      <c r="J682" s="54" t="n">
        <v>44932</v>
      </c>
      <c r="K682" s="54" t="inlineStr">
        <is>
          <t>MO</t>
        </is>
      </c>
      <c r="L682" s="68" t="inlineStr">
        <is>
          <t>CEF  013  3814  195702 - CPF: 66.561.442.5-04</t>
        </is>
      </c>
      <c r="N682">
        <f>IF(ISERROR(SEARCH("NF",E682,1)),"NÃO","SIM")</f>
        <v/>
      </c>
      <c r="O682">
        <f>IF($B682=5,"SIM","")</f>
        <v/>
      </c>
      <c r="P682" s="76">
        <f>A682&amp;B682&amp;C682&amp;E682&amp;G682&amp;EDATE(J682,0)</f>
        <v/>
      </c>
      <c r="Q682" s="68">
        <f>IF(A682=0,"",VLOOKUP($A682,RESUMO!$A$8:$B$107,2,FALSE))</f>
        <v/>
      </c>
    </row>
    <row r="683">
      <c r="A683" s="52" t="n">
        <v>44962</v>
      </c>
      <c r="B683" s="68" t="n">
        <v>1</v>
      </c>
      <c r="C683" s="50" t="inlineStr">
        <is>
          <t>11591941652</t>
        </is>
      </c>
      <c r="D683" s="73" t="inlineStr">
        <is>
          <t>ANDERSON CUSTODIO DE SOUZA</t>
        </is>
      </c>
      <c r="E683" s="74" t="inlineStr">
        <is>
          <t>TRANSPORTE</t>
        </is>
      </c>
      <c r="G683" s="75" t="n">
        <v>49.9</v>
      </c>
      <c r="H683" s="63" t="n">
        <v>19</v>
      </c>
      <c r="I683" s="75" t="n">
        <v>948.1</v>
      </c>
      <c r="J683" s="54" t="n">
        <v>44932</v>
      </c>
      <c r="K683" s="54" t="inlineStr">
        <is>
          <t>MO</t>
        </is>
      </c>
      <c r="L683" s="68" t="inlineStr">
        <is>
          <t>PIX: 31989816299</t>
        </is>
      </c>
      <c r="N683">
        <f>IF(ISERROR(SEARCH("NF",E683,1)),"NÃO","SIM")</f>
        <v/>
      </c>
      <c r="O683">
        <f>IF($B683=5,"SIM","")</f>
        <v/>
      </c>
      <c r="P683" s="76">
        <f>A683&amp;B683&amp;C683&amp;E683&amp;G683&amp;EDATE(J683,0)</f>
        <v/>
      </c>
      <c r="Q683" s="68">
        <f>IF(A683=0,"",VLOOKUP($A683,RESUMO!$A$8:$B$107,2,FALSE))</f>
        <v/>
      </c>
    </row>
    <row r="684">
      <c r="A684" s="52" t="n">
        <v>44962</v>
      </c>
      <c r="B684" s="68" t="n">
        <v>1</v>
      </c>
      <c r="C684" s="50" t="inlineStr">
        <is>
          <t>12212212200</t>
        </is>
      </c>
      <c r="D684" s="73" t="inlineStr">
        <is>
          <t>VALMIR BISPO DA SILVA</t>
        </is>
      </c>
      <c r="E684" s="74" t="inlineStr">
        <is>
          <t>TRANSPORTE</t>
        </is>
      </c>
      <c r="G684" s="75" t="n">
        <v>37.4</v>
      </c>
      <c r="H684" s="63" t="n">
        <v>19</v>
      </c>
      <c r="I684" s="75" t="n">
        <v>710.6</v>
      </c>
      <c r="J684" s="54" t="n">
        <v>44932</v>
      </c>
      <c r="K684" s="54" t="inlineStr">
        <is>
          <t>MO</t>
        </is>
      </c>
      <c r="L684" s="68" t="inlineStr">
        <is>
          <t>PIX: 38998060567</t>
        </is>
      </c>
      <c r="N684">
        <f>IF(ISERROR(SEARCH("NF",E684,1)),"NÃO","SIM")</f>
        <v/>
      </c>
      <c r="O684">
        <f>IF($B684=5,"SIM","")</f>
        <v/>
      </c>
      <c r="P684" s="76">
        <f>A684&amp;B684&amp;C684&amp;E684&amp;G684&amp;EDATE(J684,0)</f>
        <v/>
      </c>
      <c r="Q684" s="68">
        <f>IF(A684=0,"",VLOOKUP($A684,RESUMO!$A$8:$B$107,2,FALSE))</f>
        <v/>
      </c>
    </row>
    <row r="685">
      <c r="A685" s="52" t="n">
        <v>44962</v>
      </c>
      <c r="B685" s="68" t="n">
        <v>1</v>
      </c>
      <c r="C685" s="50" t="inlineStr">
        <is>
          <t>13568423642</t>
        </is>
      </c>
      <c r="D685" s="73" t="inlineStr">
        <is>
          <t xml:space="preserve">WELINGTON PEREIRA DOS SANTOS    </t>
        </is>
      </c>
      <c r="E685" s="74" t="inlineStr">
        <is>
          <t>TRANSPORTE</t>
        </is>
      </c>
      <c r="G685" s="75" t="n">
        <v>37.4</v>
      </c>
      <c r="H685" s="63" t="n">
        <v>19</v>
      </c>
      <c r="I685" s="75" t="n">
        <v>710.6</v>
      </c>
      <c r="J685" s="54" t="n">
        <v>44932</v>
      </c>
      <c r="K685" s="54" t="inlineStr">
        <is>
          <t>MO</t>
        </is>
      </c>
      <c r="L685" s="68" t="inlineStr">
        <is>
          <t>ITAÚ    7349  201434 - CPF: 13.568.423.6-42</t>
        </is>
      </c>
      <c r="N685">
        <f>IF(ISERROR(SEARCH("NF",E685,1)),"NÃO","SIM")</f>
        <v/>
      </c>
      <c r="O685">
        <f>IF($B685=5,"SIM","")</f>
        <v/>
      </c>
      <c r="P685" s="76">
        <f>A685&amp;B685&amp;C685&amp;E685&amp;G685&amp;EDATE(J685,0)</f>
        <v/>
      </c>
      <c r="Q685" s="68">
        <f>IF(A685=0,"",VLOOKUP($A685,RESUMO!$A$8:$B$107,2,FALSE))</f>
        <v/>
      </c>
    </row>
    <row r="686">
      <c r="A686" s="52" t="n">
        <v>44962</v>
      </c>
      <c r="B686" s="68" t="n">
        <v>1</v>
      </c>
      <c r="C686" s="50" t="inlineStr">
        <is>
          <t>07026622676</t>
        </is>
      </c>
      <c r="D686" s="73" t="inlineStr">
        <is>
          <t>DOUGLAS JUNIO AZEVEDO LARA REZENDE</t>
        </is>
      </c>
      <c r="E686" s="74" t="inlineStr">
        <is>
          <t>TRANSPORTE</t>
        </is>
      </c>
      <c r="G686" s="75" t="n">
        <v>38.7</v>
      </c>
      <c r="H686" s="63" t="n">
        <v>19</v>
      </c>
      <c r="I686" s="75" t="n">
        <v>735.3000000000001</v>
      </c>
      <c r="J686" s="54" t="n">
        <v>44932</v>
      </c>
      <c r="K686" s="54" t="inlineStr">
        <is>
          <t>MO</t>
        </is>
      </c>
      <c r="L686" s="68" t="inlineStr">
        <is>
          <t>NUBANK    0001  304649995 - CPF: 07.026.622.6-76</t>
        </is>
      </c>
      <c r="N686">
        <f>IF(ISERROR(SEARCH("NF",E686,1)),"NÃO","SIM")</f>
        <v/>
      </c>
      <c r="O686">
        <f>IF($B686=5,"SIM","")</f>
        <v/>
      </c>
      <c r="P686" s="76">
        <f>A686&amp;B686&amp;C686&amp;E686&amp;G686&amp;EDATE(J686,0)</f>
        <v/>
      </c>
      <c r="Q686" s="68">
        <f>IF(A686=0,"",VLOOKUP($A686,RESUMO!$A$8:$B$107,2,FALSE))</f>
        <v/>
      </c>
    </row>
    <row r="687">
      <c r="A687" s="52" t="n">
        <v>44962</v>
      </c>
      <c r="B687" s="68" t="n">
        <v>1</v>
      </c>
      <c r="C687" s="50" t="inlineStr">
        <is>
          <t>13351596650</t>
        </is>
      </c>
      <c r="D687" s="73" t="inlineStr">
        <is>
          <t>VALERIO BATISTA DE JESUS</t>
        </is>
      </c>
      <c r="E687" s="74" t="inlineStr">
        <is>
          <t>TRANSPORTE</t>
        </is>
      </c>
      <c r="G687" s="75" t="n">
        <v>29.8</v>
      </c>
      <c r="H687" s="63" t="n">
        <v>19</v>
      </c>
      <c r="I687" s="75" t="n">
        <v>566.2</v>
      </c>
      <c r="J687" s="54" t="n">
        <v>44932</v>
      </c>
      <c r="K687" s="54" t="inlineStr">
        <is>
          <t>MO</t>
        </is>
      </c>
      <c r="L687" s="68" t="inlineStr">
        <is>
          <t>NUBANK    0001  17746019 - CPF: 13.351.596.6-50</t>
        </is>
      </c>
      <c r="N687">
        <f>IF(ISERROR(SEARCH("NF",E687,1)),"NÃO","SIM")</f>
        <v/>
      </c>
      <c r="O687">
        <f>IF($B687=5,"SIM","")</f>
        <v/>
      </c>
      <c r="P687" s="76">
        <f>A687&amp;B687&amp;C687&amp;E687&amp;G687&amp;EDATE(J687,0)</f>
        <v/>
      </c>
      <c r="Q687" s="68">
        <f>IF(A687=0,"",VLOOKUP($A687,RESUMO!$A$8:$B$107,2,FALSE))</f>
        <v/>
      </c>
    </row>
    <row r="688">
      <c r="A688" s="52" t="n">
        <v>44962</v>
      </c>
      <c r="B688" s="68" t="n">
        <v>1</v>
      </c>
      <c r="C688" s="50" t="inlineStr">
        <is>
          <t>96830123615</t>
        </is>
      </c>
      <c r="D688" s="73" t="inlineStr">
        <is>
          <t>WANDERLEY DE SOUZA MAIA</t>
        </is>
      </c>
      <c r="E688" s="74" t="inlineStr">
        <is>
          <t>TRANSPORTE</t>
        </is>
      </c>
      <c r="G688" s="75" t="n">
        <v>36.5</v>
      </c>
      <c r="H688" s="63" t="n">
        <v>19</v>
      </c>
      <c r="I688" s="75" t="n">
        <v>693.5</v>
      </c>
      <c r="J688" s="54" t="n">
        <v>44932</v>
      </c>
      <c r="K688" s="54" t="inlineStr">
        <is>
          <t>MO</t>
        </is>
      </c>
      <c r="L688" s="68" t="inlineStr">
        <is>
          <t>CEF  013  1486  735602 - CPF: 96.830.123.6-15</t>
        </is>
      </c>
      <c r="N688">
        <f>IF(ISERROR(SEARCH("NF",E688,1)),"NÃO","SIM")</f>
        <v/>
      </c>
      <c r="O688">
        <f>IF($B688=5,"SIM","")</f>
        <v/>
      </c>
      <c r="P688" s="76">
        <f>A688&amp;B688&amp;C688&amp;E688&amp;G688&amp;EDATE(J688,0)</f>
        <v/>
      </c>
      <c r="Q688" s="68">
        <f>IF(A688=0,"",VLOOKUP($A688,RESUMO!$A$8:$B$107,2,FALSE))</f>
        <v/>
      </c>
    </row>
    <row r="689">
      <c r="A689" s="52" t="n">
        <v>44962</v>
      </c>
      <c r="B689" s="68" t="n">
        <v>1</v>
      </c>
      <c r="C689" s="50" t="inlineStr">
        <is>
          <t>04472952688</t>
        </is>
      </c>
      <c r="D689" s="73" t="inlineStr">
        <is>
          <t>GLEBSON SILVA RAMOS</t>
        </is>
      </c>
      <c r="E689" s="74" t="inlineStr">
        <is>
          <t>TRANSPORTE</t>
        </is>
      </c>
      <c r="G689" s="75" t="n">
        <v>39.6</v>
      </c>
      <c r="H689" s="63" t="n">
        <v>19</v>
      </c>
      <c r="I689" s="75" t="n">
        <v>752.4</v>
      </c>
      <c r="J689" s="54" t="n">
        <v>44932</v>
      </c>
      <c r="K689" s="54" t="inlineStr">
        <is>
          <t>MO</t>
        </is>
      </c>
      <c r="L689" s="68" t="inlineStr">
        <is>
          <t>PIX: 04472952688</t>
        </is>
      </c>
      <c r="N689">
        <f>IF(ISERROR(SEARCH("NF",E689,1)),"NÃO","SIM")</f>
        <v/>
      </c>
      <c r="O689">
        <f>IF($B689=5,"SIM","")</f>
        <v/>
      </c>
      <c r="P689" s="76">
        <f>A689&amp;B689&amp;C689&amp;E689&amp;G689&amp;EDATE(J689,0)</f>
        <v/>
      </c>
      <c r="Q689" s="68">
        <f>IF(A689=0,"",VLOOKUP($A689,RESUMO!$A$8:$B$107,2,FALSE))</f>
        <v/>
      </c>
    </row>
    <row r="690">
      <c r="A690" s="52" t="n">
        <v>44962</v>
      </c>
      <c r="B690" s="68" t="n">
        <v>1</v>
      </c>
      <c r="C690" s="50" t="inlineStr">
        <is>
          <t>05318038646</t>
        </is>
      </c>
      <c r="D690" s="73" t="inlineStr">
        <is>
          <t>JOÃO CARLOS DOS SANTOS BARBOSA</t>
        </is>
      </c>
      <c r="E690" s="74" t="inlineStr">
        <is>
          <t>TRANSPORTE</t>
        </is>
      </c>
      <c r="G690" s="75" t="n">
        <v>39.6</v>
      </c>
      <c r="H690" s="63" t="n">
        <v>19</v>
      </c>
      <c r="I690" s="75" t="n">
        <v>752.4</v>
      </c>
      <c r="J690" s="54" t="n">
        <v>44932</v>
      </c>
      <c r="K690" s="54" t="inlineStr">
        <is>
          <t>MO</t>
        </is>
      </c>
      <c r="L690" s="68" t="inlineStr">
        <is>
          <t>PIX: 05318038646</t>
        </is>
      </c>
      <c r="N690">
        <f>IF(ISERROR(SEARCH("NF",E690,1)),"NÃO","SIM")</f>
        <v/>
      </c>
      <c r="O690">
        <f>IF($B690=5,"SIM","")</f>
        <v/>
      </c>
      <c r="P690" s="76">
        <f>A690&amp;B690&amp;C690&amp;E690&amp;G690&amp;EDATE(J690,0)</f>
        <v/>
      </c>
      <c r="Q690" s="68">
        <f>IF(A690=0,"",VLOOKUP($A690,RESUMO!$A$8:$B$107,2,FALSE))</f>
        <v/>
      </c>
    </row>
    <row r="691">
      <c r="A691" s="52" t="n">
        <v>44962</v>
      </c>
      <c r="B691" s="68" t="n">
        <v>1</v>
      </c>
      <c r="C691" s="50" t="inlineStr">
        <is>
          <t>00505644630</t>
        </is>
      </c>
      <c r="D691" s="73" t="inlineStr">
        <is>
          <t>JOÃO LUIZ PEREIRA</t>
        </is>
      </c>
      <c r="E691" s="74" t="inlineStr">
        <is>
          <t>CAFÉ</t>
        </is>
      </c>
      <c r="G691" s="75" t="n">
        <v>4</v>
      </c>
      <c r="H691" s="63" t="n">
        <v>19</v>
      </c>
      <c r="I691" s="75" t="n">
        <v>76</v>
      </c>
      <c r="J691" s="54" t="n">
        <v>44932</v>
      </c>
      <c r="K691" s="54" t="inlineStr">
        <is>
          <t>MO</t>
        </is>
      </c>
      <c r="L691" s="68" t="inlineStr">
        <is>
          <t>PIX: 00505644630</t>
        </is>
      </c>
      <c r="N691">
        <f>IF(ISERROR(SEARCH("NF",E691,1)),"NÃO","SIM")</f>
        <v/>
      </c>
      <c r="O691">
        <f>IF($B691=5,"SIM","")</f>
        <v/>
      </c>
      <c r="P691" s="76">
        <f>A691&amp;B691&amp;C691&amp;E691&amp;G691&amp;EDATE(J691,0)</f>
        <v/>
      </c>
      <c r="Q691" s="68">
        <f>IF(A691=0,"",VLOOKUP($A691,RESUMO!$A$8:$B$107,2,FALSE))</f>
        <v/>
      </c>
    </row>
    <row r="692">
      <c r="A692" s="52" t="n">
        <v>44962</v>
      </c>
      <c r="B692" s="68" t="n">
        <v>1</v>
      </c>
      <c r="C692" s="50" t="inlineStr">
        <is>
          <t>14844723650</t>
        </is>
      </c>
      <c r="D692" s="73" t="inlineStr">
        <is>
          <t>TAISSON HENRIQUE FERREIRA DOS SANTOS</t>
        </is>
      </c>
      <c r="E692" s="74" t="inlineStr">
        <is>
          <t>CAFÉ</t>
        </is>
      </c>
      <c r="G692" s="75" t="n">
        <v>4</v>
      </c>
      <c r="H692" s="63" t="n">
        <v>19</v>
      </c>
      <c r="I692" s="75" t="n">
        <v>76</v>
      </c>
      <c r="J692" s="54" t="n">
        <v>44932</v>
      </c>
      <c r="K692" s="54" t="inlineStr">
        <is>
          <t>MO</t>
        </is>
      </c>
      <c r="L692" s="68" t="inlineStr">
        <is>
          <t>NUBANK    0001  291500879 - CPF: 14.844.723.6-50</t>
        </is>
      </c>
      <c r="N692">
        <f>IF(ISERROR(SEARCH("NF",E692,1)),"NÃO","SIM")</f>
        <v/>
      </c>
      <c r="O692">
        <f>IF($B692=5,"SIM","")</f>
        <v/>
      </c>
      <c r="P692" s="76">
        <f>A692&amp;B692&amp;C692&amp;E692&amp;G692&amp;EDATE(J692,0)</f>
        <v/>
      </c>
      <c r="Q692" s="68">
        <f>IF(A692=0,"",VLOOKUP($A692,RESUMO!$A$8:$B$107,2,FALSE))</f>
        <v/>
      </c>
    </row>
    <row r="693">
      <c r="A693" s="52" t="n">
        <v>44962</v>
      </c>
      <c r="B693" s="68" t="n">
        <v>1</v>
      </c>
      <c r="C693" s="50" t="inlineStr">
        <is>
          <t>66561442504</t>
        </is>
      </c>
      <c r="D693" s="73" t="inlineStr">
        <is>
          <t>GERALDO RODRIGUES SANTOS</t>
        </is>
      </c>
      <c r="E693" s="74" t="inlineStr">
        <is>
          <t>CAFÉ</t>
        </is>
      </c>
      <c r="G693" s="75" t="n">
        <v>4</v>
      </c>
      <c r="H693" s="63" t="n">
        <v>19</v>
      </c>
      <c r="I693" s="75" t="n">
        <v>76</v>
      </c>
      <c r="J693" s="54" t="n">
        <v>44932</v>
      </c>
      <c r="K693" s="54" t="inlineStr">
        <is>
          <t>MO</t>
        </is>
      </c>
      <c r="L693" s="68" t="inlineStr">
        <is>
          <t>CEF  013  3814  195702 - CPF: 66.561.442.5-04</t>
        </is>
      </c>
      <c r="N693">
        <f>IF(ISERROR(SEARCH("NF",E693,1)),"NÃO","SIM")</f>
        <v/>
      </c>
      <c r="O693">
        <f>IF($B693=5,"SIM","")</f>
        <v/>
      </c>
      <c r="P693" s="76">
        <f>A693&amp;B693&amp;C693&amp;E693&amp;G693&amp;EDATE(J693,0)</f>
        <v/>
      </c>
      <c r="Q693" s="68">
        <f>IF(A693=0,"",VLOOKUP($A693,RESUMO!$A$8:$B$107,2,FALSE))</f>
        <v/>
      </c>
    </row>
    <row r="694">
      <c r="A694" s="52" t="n">
        <v>44962</v>
      </c>
      <c r="B694" s="68" t="n">
        <v>1</v>
      </c>
      <c r="C694" s="50" t="inlineStr">
        <is>
          <t>11591941652</t>
        </is>
      </c>
      <c r="D694" s="73" t="inlineStr">
        <is>
          <t>ANDERSON CUSTODIO DE SOUZA</t>
        </is>
      </c>
      <c r="E694" s="74" t="inlineStr">
        <is>
          <t>CAFÉ</t>
        </is>
      </c>
      <c r="G694" s="75" t="n">
        <v>4</v>
      </c>
      <c r="H694" s="63" t="n">
        <v>19</v>
      </c>
      <c r="I694" s="75" t="n">
        <v>76</v>
      </c>
      <c r="J694" s="54" t="n">
        <v>44932</v>
      </c>
      <c r="K694" s="54" t="inlineStr">
        <is>
          <t>MO</t>
        </is>
      </c>
      <c r="L694" s="68" t="inlineStr">
        <is>
          <t>PIX: 31989816299</t>
        </is>
      </c>
      <c r="N694">
        <f>IF(ISERROR(SEARCH("NF",E694,1)),"NÃO","SIM")</f>
        <v/>
      </c>
      <c r="O694">
        <f>IF($B694=5,"SIM","")</f>
        <v/>
      </c>
      <c r="P694" s="76">
        <f>A694&amp;B694&amp;C694&amp;E694&amp;G694&amp;EDATE(J694,0)</f>
        <v/>
      </c>
      <c r="Q694" s="68">
        <f>IF(A694=0,"",VLOOKUP($A694,RESUMO!$A$8:$B$107,2,FALSE))</f>
        <v/>
      </c>
    </row>
    <row r="695">
      <c r="A695" s="52" t="n">
        <v>44962</v>
      </c>
      <c r="B695" s="68" t="n">
        <v>1</v>
      </c>
      <c r="C695" s="50" t="inlineStr">
        <is>
          <t>12212212200</t>
        </is>
      </c>
      <c r="D695" s="73" t="inlineStr">
        <is>
          <t>VALMIR BISPO DA SILVA</t>
        </is>
      </c>
      <c r="E695" s="74" t="inlineStr">
        <is>
          <t>CAFÉ</t>
        </is>
      </c>
      <c r="G695" s="75" t="n">
        <v>4</v>
      </c>
      <c r="H695" s="63" t="n">
        <v>19</v>
      </c>
      <c r="I695" s="75" t="n">
        <v>76</v>
      </c>
      <c r="J695" s="54" t="n">
        <v>44932</v>
      </c>
      <c r="K695" s="54" t="inlineStr">
        <is>
          <t>MO</t>
        </is>
      </c>
      <c r="L695" s="68" t="inlineStr">
        <is>
          <t>PIX: 38998060567</t>
        </is>
      </c>
      <c r="N695">
        <f>IF(ISERROR(SEARCH("NF",E695,1)),"NÃO","SIM")</f>
        <v/>
      </c>
      <c r="O695">
        <f>IF($B695=5,"SIM","")</f>
        <v/>
      </c>
      <c r="P695" s="76">
        <f>A695&amp;B695&amp;C695&amp;E695&amp;G695&amp;EDATE(J695,0)</f>
        <v/>
      </c>
      <c r="Q695" s="68">
        <f>IF(A695=0,"",VLOOKUP($A695,RESUMO!$A$8:$B$107,2,FALSE))</f>
        <v/>
      </c>
    </row>
    <row r="696">
      <c r="A696" s="52" t="n">
        <v>44962</v>
      </c>
      <c r="B696" s="68" t="n">
        <v>1</v>
      </c>
      <c r="C696" s="50" t="inlineStr">
        <is>
          <t>13568423642</t>
        </is>
      </c>
      <c r="D696" s="73" t="inlineStr">
        <is>
          <t xml:space="preserve">WELINGTON PEREIRA DOS SANTOS    </t>
        </is>
      </c>
      <c r="E696" s="74" t="inlineStr">
        <is>
          <t>CAFÉ</t>
        </is>
      </c>
      <c r="G696" s="75" t="n">
        <v>4</v>
      </c>
      <c r="H696" s="63" t="n">
        <v>19</v>
      </c>
      <c r="I696" s="75" t="n">
        <v>76</v>
      </c>
      <c r="J696" s="54" t="n">
        <v>44932</v>
      </c>
      <c r="K696" s="54" t="inlineStr">
        <is>
          <t>MO</t>
        </is>
      </c>
      <c r="L696" s="68" t="inlineStr">
        <is>
          <t>ITAÚ    7349  201434 - CPF: 13.568.423.6-42</t>
        </is>
      </c>
      <c r="N696">
        <f>IF(ISERROR(SEARCH("NF",E696,1)),"NÃO","SIM")</f>
        <v/>
      </c>
      <c r="O696">
        <f>IF($B696=5,"SIM","")</f>
        <v/>
      </c>
      <c r="P696" s="76">
        <f>A696&amp;B696&amp;C696&amp;E696&amp;G696&amp;EDATE(J696,0)</f>
        <v/>
      </c>
      <c r="Q696" s="68">
        <f>IF(A696=0,"",VLOOKUP($A696,RESUMO!$A$8:$B$107,2,FALSE))</f>
        <v/>
      </c>
    </row>
    <row r="697">
      <c r="A697" s="52" t="n">
        <v>44962</v>
      </c>
      <c r="B697" s="68" t="n">
        <v>1</v>
      </c>
      <c r="C697" s="50" t="inlineStr">
        <is>
          <t>07026622676</t>
        </is>
      </c>
      <c r="D697" s="73" t="inlineStr">
        <is>
          <t>DOUGLAS JUNIO AZEVEDO LARA REZENDE</t>
        </is>
      </c>
      <c r="E697" s="74" t="inlineStr">
        <is>
          <t>CAFÉ</t>
        </is>
      </c>
      <c r="G697" s="75" t="n">
        <v>4</v>
      </c>
      <c r="H697" s="63" t="n">
        <v>19</v>
      </c>
      <c r="I697" s="75" t="n">
        <v>76</v>
      </c>
      <c r="J697" s="54" t="n">
        <v>44932</v>
      </c>
      <c r="K697" s="54" t="inlineStr">
        <is>
          <t>MO</t>
        </is>
      </c>
      <c r="L697" s="68" t="inlineStr">
        <is>
          <t>NUBANK    0001  304649995 - CPF: 07.026.622.6-76</t>
        </is>
      </c>
      <c r="N697">
        <f>IF(ISERROR(SEARCH("NF",E697,1)),"NÃO","SIM")</f>
        <v/>
      </c>
      <c r="O697">
        <f>IF($B697=5,"SIM","")</f>
        <v/>
      </c>
      <c r="P697" s="76">
        <f>A697&amp;B697&amp;C697&amp;E697&amp;G697&amp;EDATE(J697,0)</f>
        <v/>
      </c>
      <c r="Q697" s="68">
        <f>IF(A697=0,"",VLOOKUP($A697,RESUMO!$A$8:$B$107,2,FALSE))</f>
        <v/>
      </c>
    </row>
    <row r="698">
      <c r="A698" s="52" t="n">
        <v>44962</v>
      </c>
      <c r="B698" s="68" t="n">
        <v>1</v>
      </c>
      <c r="C698" s="50" t="inlineStr">
        <is>
          <t>13351596650</t>
        </is>
      </c>
      <c r="D698" s="73" t="inlineStr">
        <is>
          <t>VALERIO BATISTA DE JESUS</t>
        </is>
      </c>
      <c r="E698" s="74" t="inlineStr">
        <is>
          <t>CAFÉ</t>
        </is>
      </c>
      <c r="G698" s="75" t="n">
        <v>4</v>
      </c>
      <c r="H698" s="63" t="n">
        <v>19</v>
      </c>
      <c r="I698" s="75" t="n">
        <v>76</v>
      </c>
      <c r="J698" s="54" t="n">
        <v>44932</v>
      </c>
      <c r="K698" s="54" t="inlineStr">
        <is>
          <t>MO</t>
        </is>
      </c>
      <c r="L698" s="68" t="inlineStr">
        <is>
          <t>NUBANK    0001  17746019 - CPF: 13.351.596.6-50</t>
        </is>
      </c>
      <c r="N698">
        <f>IF(ISERROR(SEARCH("NF",E698,1)),"NÃO","SIM")</f>
        <v/>
      </c>
      <c r="O698">
        <f>IF($B698=5,"SIM","")</f>
        <v/>
      </c>
      <c r="P698" s="76">
        <f>A698&amp;B698&amp;C698&amp;E698&amp;G698&amp;EDATE(J698,0)</f>
        <v/>
      </c>
      <c r="Q698" s="68">
        <f>IF(A698=0,"",VLOOKUP($A698,RESUMO!$A$8:$B$107,2,FALSE))</f>
        <v/>
      </c>
    </row>
    <row r="699">
      <c r="A699" s="52" t="n">
        <v>44962</v>
      </c>
      <c r="B699" s="68" t="n">
        <v>1</v>
      </c>
      <c r="C699" s="50" t="inlineStr">
        <is>
          <t>96830123615</t>
        </is>
      </c>
      <c r="D699" s="73" t="inlineStr">
        <is>
          <t>WANDERLEY DE SOUZA MAIA</t>
        </is>
      </c>
      <c r="E699" s="74" t="inlineStr">
        <is>
          <t>CAFÉ</t>
        </is>
      </c>
      <c r="G699" s="75" t="n">
        <v>4</v>
      </c>
      <c r="H699" s="63" t="n">
        <v>19</v>
      </c>
      <c r="I699" s="75" t="n">
        <v>76</v>
      </c>
      <c r="J699" s="54" t="n">
        <v>44932</v>
      </c>
      <c r="K699" s="54" t="inlineStr">
        <is>
          <t>MO</t>
        </is>
      </c>
      <c r="L699" s="68" t="inlineStr">
        <is>
          <t>CEF  013  1486  735602 - CPF: 96.830.123.6-15</t>
        </is>
      </c>
      <c r="N699">
        <f>IF(ISERROR(SEARCH("NF",E699,1)),"NÃO","SIM")</f>
        <v/>
      </c>
      <c r="O699">
        <f>IF($B699=5,"SIM","")</f>
        <v/>
      </c>
      <c r="P699" s="76">
        <f>A699&amp;B699&amp;C699&amp;E699&amp;G699&amp;EDATE(J699,0)</f>
        <v/>
      </c>
      <c r="Q699" s="68">
        <f>IF(A699=0,"",VLOOKUP($A699,RESUMO!$A$8:$B$107,2,FALSE))</f>
        <v/>
      </c>
    </row>
    <row r="700">
      <c r="A700" s="52" t="n">
        <v>44962</v>
      </c>
      <c r="B700" s="68" t="n">
        <v>1</v>
      </c>
      <c r="C700" s="50" t="inlineStr">
        <is>
          <t>04472952688</t>
        </is>
      </c>
      <c r="D700" s="73" t="inlineStr">
        <is>
          <t>GLEBSON SILVA RAMOS</t>
        </is>
      </c>
      <c r="E700" s="74" t="inlineStr">
        <is>
          <t>CAFÉ</t>
        </is>
      </c>
      <c r="G700" s="75" t="n">
        <v>4</v>
      </c>
      <c r="H700" s="63" t="n">
        <v>19</v>
      </c>
      <c r="I700" s="75" t="n">
        <v>76</v>
      </c>
      <c r="J700" s="54" t="n">
        <v>44932</v>
      </c>
      <c r="K700" s="54" t="inlineStr">
        <is>
          <t>MO</t>
        </is>
      </c>
      <c r="L700" s="68" t="inlineStr">
        <is>
          <t>PIX: 04472952688</t>
        </is>
      </c>
      <c r="N700">
        <f>IF(ISERROR(SEARCH("NF",E700,1)),"NÃO","SIM")</f>
        <v/>
      </c>
      <c r="O700">
        <f>IF($B700=5,"SIM","")</f>
        <v/>
      </c>
      <c r="P700" s="76">
        <f>A700&amp;B700&amp;C700&amp;E700&amp;G700&amp;EDATE(J700,0)</f>
        <v/>
      </c>
      <c r="Q700" s="68">
        <f>IF(A700=0,"",VLOOKUP($A700,RESUMO!$A$8:$B$107,2,FALSE))</f>
        <v/>
      </c>
    </row>
    <row r="701">
      <c r="A701" s="52" t="n">
        <v>44962</v>
      </c>
      <c r="B701" s="68" t="n">
        <v>1</v>
      </c>
      <c r="C701" s="50" t="inlineStr">
        <is>
          <t>05318038646</t>
        </is>
      </c>
      <c r="D701" s="73" t="inlineStr">
        <is>
          <t>JOÃO CARLOS DOS SANTOS BARBOSA</t>
        </is>
      </c>
      <c r="E701" s="74" t="inlineStr">
        <is>
          <t>CAFÉ</t>
        </is>
      </c>
      <c r="G701" s="75" t="n">
        <v>4</v>
      </c>
      <c r="H701" s="63" t="n">
        <v>19</v>
      </c>
      <c r="I701" s="75" t="n">
        <v>76</v>
      </c>
      <c r="J701" s="54" t="n">
        <v>44932</v>
      </c>
      <c r="K701" s="54" t="inlineStr">
        <is>
          <t>MO</t>
        </is>
      </c>
      <c r="L701" s="68" t="inlineStr">
        <is>
          <t>PIX: 05318038646</t>
        </is>
      </c>
      <c r="N701">
        <f>IF(ISERROR(SEARCH("NF",E701,1)),"NÃO","SIM")</f>
        <v/>
      </c>
      <c r="O701">
        <f>IF($B701=5,"SIM","")</f>
        <v/>
      </c>
      <c r="P701" s="76">
        <f>A701&amp;B701&amp;C701&amp;E701&amp;G701&amp;EDATE(J701,0)</f>
        <v/>
      </c>
      <c r="Q701" s="68">
        <f>IF(A701=0,"",VLOOKUP($A701,RESUMO!$A$8:$B$107,2,FALSE))</f>
        <v/>
      </c>
    </row>
    <row r="702">
      <c r="A702" s="52" t="n">
        <v>44962</v>
      </c>
      <c r="B702" s="68" t="n">
        <v>2</v>
      </c>
      <c r="C702" s="50" t="inlineStr">
        <is>
          <t>37052904870</t>
        </is>
      </c>
      <c r="D702" s="73" t="inlineStr">
        <is>
          <t>VINICIUS SANTANA RINALDI</t>
        </is>
      </c>
      <c r="E702" s="74" t="inlineStr">
        <is>
          <t>DIARIAS BOBCAT, MOBILIZAÇÃO E DESMOBILIZAÇÃO DE MAQUINAS</t>
        </is>
      </c>
      <c r="G702" s="75" t="n">
        <v>4000</v>
      </c>
      <c r="I702" s="75" t="n">
        <v>4000</v>
      </c>
      <c r="J702" s="54" t="n">
        <v>44932</v>
      </c>
      <c r="K702" s="54" t="inlineStr">
        <is>
          <t>MAT</t>
        </is>
      </c>
      <c r="L702" s="68" t="inlineStr">
        <is>
          <t>C6 BANK    0001  19363893 - CPF: 37.052.904.8-70</t>
        </is>
      </c>
      <c r="N702">
        <f>IF(ISERROR(SEARCH("NF",E702,1)),"NÃO","SIM")</f>
        <v/>
      </c>
      <c r="O702">
        <f>IF($B702=5,"SIM","")</f>
        <v/>
      </c>
      <c r="P702" s="76">
        <f>A702&amp;B702&amp;C702&amp;E702&amp;G702&amp;EDATE(J702,0)</f>
        <v/>
      </c>
      <c r="Q702" s="68">
        <f>IF(A702=0,"",VLOOKUP($A702,RESUMO!$A$8:$B$107,2,FALSE))</f>
        <v/>
      </c>
    </row>
    <row r="703">
      <c r="A703" s="52" t="n">
        <v>44962</v>
      </c>
      <c r="B703" s="68" t="n">
        <v>2</v>
      </c>
      <c r="C703" s="50" t="inlineStr">
        <is>
          <t>05761924650</t>
        </is>
      </c>
      <c r="D703" s="73" t="inlineStr">
        <is>
          <t>RENATO OLIVEIRA SANTOS</t>
        </is>
      </c>
      <c r="E703" s="74" t="inlineStr">
        <is>
          <t>FOLHA DP- 01/2023</t>
        </is>
      </c>
      <c r="G703" s="75" t="n">
        <v>781.2</v>
      </c>
      <c r="I703" s="75" t="n">
        <v>781.2</v>
      </c>
      <c r="J703" s="54" t="n">
        <v>44932</v>
      </c>
      <c r="K703" s="54" t="inlineStr">
        <is>
          <t>MO</t>
        </is>
      </c>
      <c r="L703" s="68" t="inlineStr">
        <is>
          <t>PIX: 05761924650</t>
        </is>
      </c>
      <c r="N703">
        <f>IF(ISERROR(SEARCH("NF",E703,1)),"NÃO","SIM")</f>
        <v/>
      </c>
      <c r="O703">
        <f>IF($B703=5,"SIM","")</f>
        <v/>
      </c>
      <c r="P703" s="76">
        <f>A703&amp;B703&amp;C703&amp;E703&amp;G703&amp;EDATE(J703,0)</f>
        <v/>
      </c>
      <c r="Q703" s="68">
        <f>IF(A703=0,"",VLOOKUP($A703,RESUMO!$A$8:$B$107,2,FALSE))</f>
        <v/>
      </c>
    </row>
    <row r="704">
      <c r="A704" s="52" t="n">
        <v>44962</v>
      </c>
      <c r="B704" s="68" t="n">
        <v>2</v>
      </c>
      <c r="C704" s="50" t="inlineStr">
        <is>
          <t>27648990687</t>
        </is>
      </c>
      <c r="D704" s="73" t="inlineStr">
        <is>
          <t>ROGÉRIO VASCONCELOS SANTOS</t>
        </is>
      </c>
      <c r="E704" s="74" t="inlineStr">
        <is>
          <t>MOTOBOY OBRA - 01/2023</t>
        </is>
      </c>
      <c r="G704" s="75" t="n">
        <v>96</v>
      </c>
      <c r="I704" s="75" t="n">
        <v>96</v>
      </c>
      <c r="J704" s="54" t="n">
        <v>44932</v>
      </c>
      <c r="K704" s="54" t="inlineStr">
        <is>
          <t>ADM</t>
        </is>
      </c>
      <c r="L704" s="68" t="inlineStr">
        <is>
          <t>PIX: 31995901635</t>
        </is>
      </c>
      <c r="N704">
        <f>IF(ISERROR(SEARCH("NF",E704,1)),"NÃO","SIM")</f>
        <v/>
      </c>
      <c r="O704">
        <f>IF($B704=5,"SIM","")</f>
        <v/>
      </c>
      <c r="P704" s="76">
        <f>A704&amp;B704&amp;C704&amp;E704&amp;G704&amp;EDATE(J704,0)</f>
        <v/>
      </c>
      <c r="Q704" s="68">
        <f>IF(A704=0,"",VLOOKUP($A704,RESUMO!$A$8:$B$107,2,FALSE))</f>
        <v/>
      </c>
    </row>
    <row r="705">
      <c r="A705" s="52" t="n">
        <v>44962</v>
      </c>
      <c r="B705" s="68" t="n">
        <v>2</v>
      </c>
      <c r="C705" s="50" t="inlineStr">
        <is>
          <t>27648990687</t>
        </is>
      </c>
      <c r="D705" s="73" t="inlineStr">
        <is>
          <t>ROGÉRIO VASCONCELOS SANTOS</t>
        </is>
      </c>
      <c r="E705" s="74" t="inlineStr">
        <is>
          <t>MHS SEGURANÇA E MEDICINA DO TRABALHO</t>
        </is>
      </c>
      <c r="G705" s="75" t="n">
        <v>225</v>
      </c>
      <c r="I705" s="75" t="n">
        <v>225</v>
      </c>
      <c r="J705" s="54" t="n">
        <v>44932</v>
      </c>
      <c r="K705" s="54" t="inlineStr">
        <is>
          <t>ADM</t>
        </is>
      </c>
      <c r="L705" s="68" t="inlineStr">
        <is>
          <t>PIX: 31995901635</t>
        </is>
      </c>
      <c r="M705" s="50" t="inlineStr">
        <is>
          <t>MENSALIDADE 02/2023</t>
        </is>
      </c>
      <c r="N705">
        <f>IF(ISERROR(SEARCH("NF",E705,1)),"NÃO","SIM")</f>
        <v/>
      </c>
      <c r="O705">
        <f>IF($B705=5,"SIM","")</f>
        <v/>
      </c>
      <c r="P705" s="76">
        <f>A705&amp;B705&amp;C705&amp;E705&amp;G705&amp;EDATE(J705,0)</f>
        <v/>
      </c>
      <c r="Q705" s="68">
        <f>IF(A705=0,"",VLOOKUP($A705,RESUMO!$A$8:$B$107,2,FALSE))</f>
        <v/>
      </c>
    </row>
    <row r="706">
      <c r="A706" s="52" t="n">
        <v>44962</v>
      </c>
      <c r="B706" s="68" t="n">
        <v>2</v>
      </c>
      <c r="C706" s="50" t="inlineStr">
        <is>
          <t>30104762000107</t>
        </is>
      </c>
      <c r="D706" s="73" t="inlineStr">
        <is>
          <t>VASCONCELOS &amp; RINALDI ENGENHARIA</t>
        </is>
      </c>
      <c r="E706" s="74" t="inlineStr">
        <is>
          <t xml:space="preserve">03/19 PARC. ADM.OBRA </t>
        </is>
      </c>
      <c r="G706" s="75" t="n">
        <v>5500</v>
      </c>
      <c r="I706" s="75" t="n">
        <v>5500</v>
      </c>
      <c r="J706" s="54" t="n">
        <v>44932</v>
      </c>
      <c r="K706" s="54" t="inlineStr">
        <is>
          <t>ADM</t>
        </is>
      </c>
      <c r="L706" s="68" t="inlineStr">
        <is>
          <t>PIX: 30104762000107</t>
        </is>
      </c>
      <c r="N706">
        <f>IF(ISERROR(SEARCH("NF",E706,1)),"NÃO","SIM")</f>
        <v/>
      </c>
      <c r="O706">
        <f>IF($B706=5,"SIM","")</f>
        <v/>
      </c>
      <c r="P706" s="76">
        <f>A706&amp;B706&amp;C706&amp;E706&amp;G706&amp;EDATE(J706,0)</f>
        <v/>
      </c>
      <c r="Q706" s="68">
        <f>IF(A706=0,"",VLOOKUP($A706,RESUMO!$A$8:$B$107,2,FALSE))</f>
        <v/>
      </c>
    </row>
    <row r="707">
      <c r="A707" s="52" t="n">
        <v>44962</v>
      </c>
      <c r="B707" s="68" t="n">
        <v>2</v>
      </c>
      <c r="C707" s="50" t="inlineStr">
        <is>
          <t>27648990687</t>
        </is>
      </c>
      <c r="D707" s="73" t="inlineStr">
        <is>
          <t>ROGÉRIO VASCONCELOS SANTOS</t>
        </is>
      </c>
      <c r="E707" s="74" t="inlineStr">
        <is>
          <t xml:space="preserve">03/19 PARC. ADM.OBRA </t>
        </is>
      </c>
      <c r="G707" s="75" t="n">
        <v>8250</v>
      </c>
      <c r="I707" s="75" t="n">
        <v>8250</v>
      </c>
      <c r="J707" s="54" t="n">
        <v>44932</v>
      </c>
      <c r="K707" s="54" t="inlineStr">
        <is>
          <t>ADM</t>
        </is>
      </c>
      <c r="L707" s="68" t="inlineStr">
        <is>
          <t>PIX: 31995901635</t>
        </is>
      </c>
      <c r="N707">
        <f>IF(ISERROR(SEARCH("NF",E707,1)),"NÃO","SIM")</f>
        <v/>
      </c>
      <c r="O707">
        <f>IF($B707=5,"SIM","")</f>
        <v/>
      </c>
      <c r="P707" s="76">
        <f>A707&amp;B707&amp;C707&amp;E707&amp;G707&amp;EDATE(J707,0)</f>
        <v/>
      </c>
      <c r="Q707" s="68">
        <f>IF(A707=0,"",VLOOKUP($A707,RESUMO!$A$8:$B$107,2,FALSE))</f>
        <v/>
      </c>
    </row>
    <row r="708">
      <c r="A708" s="52" t="n">
        <v>44962</v>
      </c>
      <c r="B708" s="68" t="n">
        <v>2</v>
      </c>
      <c r="C708" s="50" t="inlineStr">
        <is>
          <t>37052904870</t>
        </is>
      </c>
      <c r="D708" s="73" t="inlineStr">
        <is>
          <t>VINICIUS SANTANA RINALDI</t>
        </is>
      </c>
      <c r="E708" s="74" t="inlineStr">
        <is>
          <t>AREIA E BRITA - PED. Nº 2980 / 2995 / 2996 / 3018 / 3038 / 3041 - NF A EMITIR</t>
        </is>
      </c>
      <c r="G708" s="75" t="n">
        <v>9970.790000000001</v>
      </c>
      <c r="I708" s="75" t="n">
        <v>9970.790000000001</v>
      </c>
      <c r="J708" s="54" t="n">
        <v>44932</v>
      </c>
      <c r="K708" s="54" t="inlineStr">
        <is>
          <t>MAT</t>
        </is>
      </c>
      <c r="L708" s="68" t="inlineStr">
        <is>
          <t>C6 BANK    0001  19363893 - CPF: 37.052.904.8-70</t>
        </is>
      </c>
      <c r="N708">
        <f>IF(ISERROR(SEARCH("NF",E708,1)),"NÃO","SIM")</f>
        <v/>
      </c>
      <c r="O708">
        <f>IF($B708=5,"SIM","")</f>
        <v/>
      </c>
      <c r="P708" s="76">
        <f>A708&amp;B708&amp;C708&amp;E708&amp;G708&amp;EDATE(J708,0)</f>
        <v/>
      </c>
      <c r="Q708" s="68">
        <f>IF(A708=0,"",VLOOKUP($A708,RESUMO!$A$8:$B$107,2,FALSE))</f>
        <v/>
      </c>
    </row>
    <row r="709">
      <c r="A709" s="52" t="n">
        <v>44962</v>
      </c>
      <c r="B709" s="68" t="n">
        <v>2</v>
      </c>
      <c r="C709" s="50" t="inlineStr">
        <is>
          <t>07834753000141</t>
        </is>
      </c>
      <c r="D709" s="73" t="inlineStr">
        <is>
          <t>ANCORA PAPELARIA</t>
        </is>
      </c>
      <c r="E709" s="74" t="inlineStr">
        <is>
          <t>PLOTAGENS - NFS-e 2023/82</t>
        </is>
      </c>
      <c r="G709" s="75" t="n">
        <v>1767</v>
      </c>
      <c r="I709" s="75" t="n">
        <v>1767</v>
      </c>
      <c r="J709" s="54" t="n">
        <v>44932</v>
      </c>
      <c r="K709" s="54" t="inlineStr">
        <is>
          <t>ADM</t>
        </is>
      </c>
      <c r="L709" s="68" t="inlineStr">
        <is>
          <t>PIX: ancorapapelaria@gmail.com</t>
        </is>
      </c>
      <c r="N709">
        <f>IF(ISERROR(SEARCH("NF",E709,1)),"NÃO","SIM")</f>
        <v/>
      </c>
      <c r="O709">
        <f>IF($B709=5,"SIM","")</f>
        <v/>
      </c>
      <c r="P709" s="76">
        <f>A709&amp;B709&amp;C709&amp;E709&amp;G709&amp;EDATE(J709,0)</f>
        <v/>
      </c>
      <c r="Q709" s="68">
        <f>IF(A709=0,"",VLOOKUP($A709,RESUMO!$A$8:$B$107,2,FALSE))</f>
        <v/>
      </c>
    </row>
    <row r="710">
      <c r="A710" s="52" t="n">
        <v>44962</v>
      </c>
      <c r="B710" s="68" t="n">
        <v>3</v>
      </c>
      <c r="C710" s="50" t="inlineStr">
        <is>
          <t>34713151000109</t>
        </is>
      </c>
      <c r="D710" s="73" t="inlineStr">
        <is>
          <t>CONSULTARELABCON</t>
        </is>
      </c>
      <c r="E710" s="74" t="inlineStr">
        <is>
          <t>ALUGUEL DE FORMA E KIT SLUMP - 12184</t>
        </is>
      </c>
      <c r="G710" s="75" t="n">
        <v>130</v>
      </c>
      <c r="I710" s="75" t="n">
        <v>130</v>
      </c>
      <c r="J710" s="54" t="n">
        <v>44963</v>
      </c>
      <c r="K710" s="54" t="inlineStr">
        <is>
          <t>LOC</t>
        </is>
      </c>
      <c r="N710">
        <f>IF(ISERROR(SEARCH("NF",E710,1)),"NÃO","SIM")</f>
        <v/>
      </c>
      <c r="O710">
        <f>IF($B710=5,"SIM","")</f>
        <v/>
      </c>
      <c r="P710" s="76">
        <f>A710&amp;B710&amp;C710&amp;E710&amp;G710&amp;EDATE(J710,0)</f>
        <v/>
      </c>
      <c r="Q710" s="68">
        <f>IF(A710=0,"",VLOOKUP($A710,RESUMO!$A$8:$B$107,2,FALSE))</f>
        <v/>
      </c>
    </row>
    <row r="711">
      <c r="A711" s="52" t="n">
        <v>44962</v>
      </c>
      <c r="B711" s="68" t="n">
        <v>3</v>
      </c>
      <c r="C711" s="50" t="inlineStr">
        <is>
          <t>32392731000116</t>
        </is>
      </c>
      <c r="D711" s="73" t="inlineStr">
        <is>
          <t xml:space="preserve">EMPÓRIO DA CONSTRUÇÃO 040 EIRELI </t>
        </is>
      </c>
      <c r="E711" s="74" t="inlineStr">
        <is>
          <t>MATERIAIS DIVERSOS - NF 1188</t>
        </is>
      </c>
      <c r="G711" s="75" t="n">
        <v>474.79</v>
      </c>
      <c r="I711" s="75" t="n">
        <v>474.79</v>
      </c>
      <c r="J711" s="54" t="n">
        <v>44963</v>
      </c>
      <c r="K711" s="54" t="inlineStr">
        <is>
          <t>MAT</t>
        </is>
      </c>
      <c r="N711">
        <f>IF(ISERROR(SEARCH("NF",E711,1)),"NÃO","SIM")</f>
        <v/>
      </c>
      <c r="O711">
        <f>IF($B711=5,"SIM","")</f>
        <v/>
      </c>
      <c r="P711" s="76">
        <f>A711&amp;B711&amp;C711&amp;E711&amp;G711&amp;EDATE(J711,0)</f>
        <v/>
      </c>
      <c r="Q711" s="68">
        <f>IF(A711=0,"",VLOOKUP($A711,RESUMO!$A$8:$B$107,2,FALSE))</f>
        <v/>
      </c>
    </row>
    <row r="712">
      <c r="A712" s="52" t="n">
        <v>44962</v>
      </c>
      <c r="B712" s="68" t="n">
        <v>3</v>
      </c>
      <c r="C712" s="50" t="inlineStr">
        <is>
          <t>00360305000104</t>
        </is>
      </c>
      <c r="D712" s="73" t="inlineStr">
        <is>
          <t>FGTS</t>
        </is>
      </c>
      <c r="E712" s="74" t="inlineStr">
        <is>
          <t>FGTS - FOLHA DP- 01/2023</t>
        </is>
      </c>
      <c r="G712" s="75" t="n">
        <v>2220.42</v>
      </c>
      <c r="I712" s="75" t="n">
        <v>2220.42</v>
      </c>
      <c r="J712" s="54" t="n">
        <v>44964</v>
      </c>
      <c r="K712" s="54" t="inlineStr">
        <is>
          <t>MO</t>
        </is>
      </c>
      <c r="N712">
        <f>IF(ISERROR(SEARCH("NF",E712,1)),"NÃO","SIM")</f>
        <v/>
      </c>
      <c r="O712">
        <f>IF($B712=5,"SIM","")</f>
        <v/>
      </c>
      <c r="P712" s="76">
        <f>A712&amp;B712&amp;C712&amp;E712&amp;G712&amp;EDATE(J712,0)</f>
        <v/>
      </c>
      <c r="Q712" s="68">
        <f>IF(A712=0,"",VLOOKUP($A712,RESUMO!$A$8:$B$107,2,FALSE))</f>
        <v/>
      </c>
    </row>
    <row r="713">
      <c r="A713" s="52" t="n">
        <v>44962</v>
      </c>
      <c r="B713" s="68" t="n">
        <v>3</v>
      </c>
      <c r="C713" s="50" t="inlineStr">
        <is>
          <t>00360305000104</t>
        </is>
      </c>
      <c r="D713" s="73" t="inlineStr">
        <is>
          <t>FGTS</t>
        </is>
      </c>
      <c r="E713" s="74" t="inlineStr">
        <is>
          <t>FGTS - FOLHA DP- 01/2023</t>
        </is>
      </c>
      <c r="G713" s="75" t="n">
        <v>273.82</v>
      </c>
      <c r="I713" s="75" t="n">
        <v>273.82</v>
      </c>
      <c r="J713" s="54" t="n">
        <v>44964</v>
      </c>
      <c r="K713" s="54" t="inlineStr">
        <is>
          <t>MO</t>
        </is>
      </c>
      <c r="N713">
        <f>IF(ISERROR(SEARCH("NF",E713,1)),"NÃO","SIM")</f>
        <v/>
      </c>
      <c r="O713">
        <f>IF($B713=5,"SIM","")</f>
        <v/>
      </c>
      <c r="P713" s="76">
        <f>A713&amp;B713&amp;C713&amp;E713&amp;G713&amp;EDATE(J713,0)</f>
        <v/>
      </c>
      <c r="Q713" s="68">
        <f>IF(A713=0,"",VLOOKUP($A713,RESUMO!$A$8:$B$107,2,FALSE))</f>
        <v/>
      </c>
    </row>
    <row r="714">
      <c r="A714" s="52" t="n">
        <v>44962</v>
      </c>
      <c r="B714" s="68" t="n">
        <v>3</v>
      </c>
      <c r="C714" s="50" t="inlineStr">
        <is>
          <t>03562661000107</t>
        </is>
      </c>
      <c r="D714" s="73" t="inlineStr">
        <is>
          <t>SAO JOSE DISTRIBUIDORA DE CIMENTO</t>
        </is>
      </c>
      <c r="E714" s="74" t="inlineStr">
        <is>
          <t>CIMENTO - NF 116685</t>
        </is>
      </c>
      <c r="G714" s="75" t="n">
        <v>3110</v>
      </c>
      <c r="I714" s="75" t="n">
        <v>3110</v>
      </c>
      <c r="J714" s="54" t="n">
        <v>44964</v>
      </c>
      <c r="K714" s="54" t="inlineStr">
        <is>
          <t>MAT</t>
        </is>
      </c>
      <c r="N714">
        <f>IF(ISERROR(SEARCH("NF",E714,1)),"NÃO","SIM")</f>
        <v/>
      </c>
      <c r="O714">
        <f>IF($B714=5,"SIM","")</f>
        <v/>
      </c>
      <c r="P714" s="76">
        <f>A714&amp;B714&amp;C714&amp;E714&amp;G714&amp;EDATE(J714,0)</f>
        <v/>
      </c>
      <c r="Q714" s="68">
        <f>IF(A714=0,"",VLOOKUP($A714,RESUMO!$A$8:$B$107,2,FALSE))</f>
        <v/>
      </c>
    </row>
    <row r="715">
      <c r="A715" s="52" t="n">
        <v>44962</v>
      </c>
      <c r="B715" s="68" t="n">
        <v>3</v>
      </c>
      <c r="C715" s="50" t="inlineStr">
        <is>
          <t>07409393000130</t>
        </is>
      </c>
      <c r="D715" s="73" t="inlineStr">
        <is>
          <t>LOCFER</t>
        </is>
      </c>
      <c r="E715" s="74" t="inlineStr">
        <is>
          <t>MARTELO E BOMBA - NF 19494</t>
        </is>
      </c>
      <c r="G715" s="75" t="n">
        <v>380</v>
      </c>
      <c r="I715" s="75" t="n">
        <v>380</v>
      </c>
      <c r="J715" s="54" t="n">
        <v>44967</v>
      </c>
      <c r="K715" s="54" t="inlineStr">
        <is>
          <t>LOC</t>
        </is>
      </c>
      <c r="N715">
        <f>IF(ISERROR(SEARCH("NF",E715,1)),"NÃO","SIM")</f>
        <v/>
      </c>
      <c r="O715">
        <f>IF($B715=5,"SIM","")</f>
        <v/>
      </c>
      <c r="P715" s="76">
        <f>A715&amp;B715&amp;C715&amp;E715&amp;G715&amp;EDATE(J715,0)</f>
        <v/>
      </c>
      <c r="Q715" s="68">
        <f>IF(A715=0,"",VLOOKUP($A715,RESUMO!$A$8:$B$107,2,FALSE))</f>
        <v/>
      </c>
    </row>
    <row r="716">
      <c r="A716" s="52" t="n">
        <v>44962</v>
      </c>
      <c r="B716" s="68" t="n">
        <v>3</v>
      </c>
      <c r="C716" s="50" t="inlineStr">
        <is>
          <t>17281106000103</t>
        </is>
      </c>
      <c r="D716" s="73" t="inlineStr">
        <is>
          <t>COPASA MG</t>
        </is>
      </c>
      <c r="E716" s="74" t="inlineStr">
        <is>
          <t>COMPETENCIA - 01/2023</t>
        </is>
      </c>
      <c r="G716" s="75" t="n">
        <v>168.93</v>
      </c>
      <c r="I716" s="75" t="n">
        <v>168.93</v>
      </c>
      <c r="J716" s="54" t="n">
        <v>44970</v>
      </c>
      <c r="K716" s="54" t="inlineStr">
        <is>
          <t>TP</t>
        </is>
      </c>
      <c r="N716">
        <f>IF(ISERROR(SEARCH("NF",E716,1)),"NÃO","SIM")</f>
        <v/>
      </c>
      <c r="O716">
        <f>IF($B716=5,"SIM","")</f>
        <v/>
      </c>
      <c r="P716" s="76">
        <f>A716&amp;B716&amp;C716&amp;E716&amp;G716&amp;EDATE(J716,0)</f>
        <v/>
      </c>
      <c r="Q716" s="68">
        <f>IF(A716=0,"",VLOOKUP($A716,RESUMO!$A$8:$B$107,2,FALSE))</f>
        <v/>
      </c>
    </row>
    <row r="717">
      <c r="A717" s="52" t="n">
        <v>44962</v>
      </c>
      <c r="B717" s="68" t="n">
        <v>3</v>
      </c>
      <c r="C717" s="50" t="inlineStr">
        <is>
          <t>00394460000141</t>
        </is>
      </c>
      <c r="D717" s="73" t="inlineStr">
        <is>
          <t>INSS/IRRF</t>
        </is>
      </c>
      <c r="E717" s="74" t="inlineStr">
        <is>
          <t>IRRF - FOLHA DP- 01/2023</t>
        </is>
      </c>
      <c r="G717" s="75" t="n">
        <v>733.97</v>
      </c>
      <c r="I717" s="75" t="n">
        <v>733.97</v>
      </c>
      <c r="J717" s="54" t="n">
        <v>44974</v>
      </c>
      <c r="K717" s="54" t="inlineStr">
        <is>
          <t>MO</t>
        </is>
      </c>
      <c r="N717">
        <f>IF(ISERROR(SEARCH("NF",E717,1)),"NÃO","SIM")</f>
        <v/>
      </c>
      <c r="O717">
        <f>IF($B717=5,"SIM","")</f>
        <v/>
      </c>
      <c r="P717" s="76">
        <f>A717&amp;B717&amp;C717&amp;E717&amp;G717&amp;EDATE(J717,0)</f>
        <v/>
      </c>
      <c r="Q717" s="68">
        <f>IF(A717=0,"",VLOOKUP($A717,RESUMO!$A$8:$B$107,2,FALSE))</f>
        <v/>
      </c>
    </row>
    <row r="718">
      <c r="A718" s="52" t="n">
        <v>44962</v>
      </c>
      <c r="B718" s="68" t="n">
        <v>3</v>
      </c>
      <c r="C718" s="50" t="inlineStr">
        <is>
          <t>00394460000141</t>
        </is>
      </c>
      <c r="D718" s="73" t="inlineStr">
        <is>
          <t>INSS/IRRF</t>
        </is>
      </c>
      <c r="E718" s="74" t="inlineStr">
        <is>
          <t>INSS - FOLHA DP- 01/2023</t>
        </is>
      </c>
      <c r="G718" s="75" t="n">
        <v>11675.88</v>
      </c>
      <c r="I718" s="75" t="n">
        <v>11675.88</v>
      </c>
      <c r="J718" s="54" t="n">
        <v>44974</v>
      </c>
      <c r="K718" s="54" t="inlineStr">
        <is>
          <t>MO</t>
        </is>
      </c>
      <c r="N718">
        <f>IF(ISERROR(SEARCH("NF",E718,1)),"NÃO","SIM")</f>
        <v/>
      </c>
      <c r="O718">
        <f>IF($B718=5,"SIM","")</f>
        <v/>
      </c>
      <c r="P718" s="76">
        <f>A718&amp;B718&amp;C718&amp;E718&amp;G718&amp;EDATE(J718,0)</f>
        <v/>
      </c>
      <c r="Q718" s="68">
        <f>IF(A718=0,"",VLOOKUP($A718,RESUMO!$A$8:$B$107,2,FALSE))</f>
        <v/>
      </c>
    </row>
    <row r="719">
      <c r="A719" s="52" t="n">
        <v>44962</v>
      </c>
      <c r="B719" s="68" t="n">
        <v>3</v>
      </c>
      <c r="C719" s="50" t="inlineStr">
        <is>
          <t>07409393000130</t>
        </is>
      </c>
      <c r="D719" s="73" t="inlineStr">
        <is>
          <t>LOCFER</t>
        </is>
      </c>
      <c r="E719" s="74" t="inlineStr">
        <is>
          <t>SERRA DE BANCADA - NF 19619</t>
        </is>
      </c>
      <c r="G719" s="75" t="n">
        <v>295</v>
      </c>
      <c r="I719" s="75" t="n">
        <v>295</v>
      </c>
      <c r="J719" s="54" t="n">
        <v>44980</v>
      </c>
      <c r="K719" s="54" t="inlineStr">
        <is>
          <t>LOC</t>
        </is>
      </c>
      <c r="N719">
        <f>IF(ISERROR(SEARCH("NF",E719,1)),"NÃO","SIM")</f>
        <v/>
      </c>
      <c r="O719">
        <f>IF($B719=5,"SIM","")</f>
        <v/>
      </c>
      <c r="P719" s="76">
        <f>A719&amp;B719&amp;C719&amp;E719&amp;G719&amp;EDATE(J719,0)</f>
        <v/>
      </c>
      <c r="Q719" s="68">
        <f>IF(A719=0,"",VLOOKUP($A719,RESUMO!$A$8:$B$107,2,FALSE))</f>
        <v/>
      </c>
    </row>
    <row r="720">
      <c r="A720" s="52" t="n">
        <v>44962</v>
      </c>
      <c r="B720" s="68" t="n">
        <v>3</v>
      </c>
      <c r="C720" s="50" t="inlineStr">
        <is>
          <t>32392731000116</t>
        </is>
      </c>
      <c r="D720" s="73" t="inlineStr">
        <is>
          <t xml:space="preserve">EMPÓRIO DA CONSTRUÇÃO 040 EIRELI </t>
        </is>
      </c>
      <c r="E720" s="74" t="inlineStr">
        <is>
          <t>MATERIAIS DIVERSOS - NF 1193</t>
        </is>
      </c>
      <c r="G720" s="75" t="n">
        <v>2102.76</v>
      </c>
      <c r="I720" s="75" t="n">
        <v>2102.76</v>
      </c>
      <c r="J720" s="54" t="n">
        <v>44981</v>
      </c>
      <c r="K720" s="54" t="inlineStr">
        <is>
          <t>MAT</t>
        </is>
      </c>
      <c r="N720">
        <f>IF(ISERROR(SEARCH("NF",E720,1)),"NÃO","SIM")</f>
        <v/>
      </c>
      <c r="O720">
        <f>IF($B720=5,"SIM","")</f>
        <v/>
      </c>
      <c r="P720" s="76">
        <f>A720&amp;B720&amp;C720&amp;E720&amp;G720&amp;EDATE(J720,0)</f>
        <v/>
      </c>
      <c r="Q720" s="68">
        <f>IF(A720=0,"",VLOOKUP($A720,RESUMO!$A$8:$B$107,2,FALSE))</f>
        <v/>
      </c>
    </row>
    <row r="721">
      <c r="A721" s="52" t="n">
        <v>44977</v>
      </c>
      <c r="B721" s="68" t="n">
        <v>1</v>
      </c>
      <c r="C721" s="50" t="inlineStr">
        <is>
          <t>00505644630</t>
        </is>
      </c>
      <c r="D721" s="73" t="inlineStr">
        <is>
          <t>JOÃO LUIZ PEREIRA</t>
        </is>
      </c>
      <c r="E721" s="74" t="inlineStr">
        <is>
          <t>SALÁRIO</t>
        </is>
      </c>
      <c r="G721" s="75" t="n">
        <v>2342.12</v>
      </c>
      <c r="I721" s="75" t="n">
        <v>2342.12</v>
      </c>
      <c r="J721" s="54" t="n">
        <v>44977</v>
      </c>
      <c r="K721" s="54" t="inlineStr">
        <is>
          <t>MO</t>
        </is>
      </c>
      <c r="L721" s="68" t="inlineStr">
        <is>
          <t>PIX: 00505644630</t>
        </is>
      </c>
      <c r="N721">
        <f>IF(ISERROR(SEARCH("NF",E721,1)),"NÃO","SIM")</f>
        <v/>
      </c>
      <c r="O721">
        <f>IF($B721=5,"SIM","")</f>
        <v/>
      </c>
      <c r="P721" s="76">
        <f>A721&amp;B721&amp;C721&amp;E721&amp;G721&amp;EDATE(J721,0)</f>
        <v/>
      </c>
      <c r="Q721" s="68">
        <f>IF(A721=0,"",VLOOKUP($A721,RESUMO!$A$8:$B$107,2,FALSE))</f>
        <v/>
      </c>
    </row>
    <row r="722">
      <c r="A722" s="52" t="n">
        <v>44977</v>
      </c>
      <c r="B722" s="68" t="n">
        <v>1</v>
      </c>
      <c r="C722" s="50" t="inlineStr">
        <is>
          <t>14844723650</t>
        </is>
      </c>
      <c r="D722" s="73" t="inlineStr">
        <is>
          <t>TAISSON HENRIQUE FERREIRA DOS SANTOS</t>
        </is>
      </c>
      <c r="E722" s="74" t="inlineStr">
        <is>
          <t>SALÁRIO</t>
        </is>
      </c>
      <c r="G722" s="75" t="n">
        <v>612</v>
      </c>
      <c r="I722" s="75" t="n">
        <v>612</v>
      </c>
      <c r="J722" s="54" t="n">
        <v>44977</v>
      </c>
      <c r="K722" s="54" t="inlineStr">
        <is>
          <t>MO</t>
        </is>
      </c>
      <c r="L722" s="68" t="inlineStr">
        <is>
          <t>NUBANK    0001  291500879 - CPF: 14.844.723.6-50</t>
        </is>
      </c>
      <c r="N722">
        <f>IF(ISERROR(SEARCH("NF",E722,1)),"NÃO","SIM")</f>
        <v/>
      </c>
      <c r="O722">
        <f>IF($B722=5,"SIM","")</f>
        <v/>
      </c>
      <c r="P722" s="76">
        <f>A722&amp;B722&amp;C722&amp;E722&amp;G722&amp;EDATE(J722,0)</f>
        <v/>
      </c>
      <c r="Q722" s="68">
        <f>IF(A722=0,"",VLOOKUP($A722,RESUMO!$A$8:$B$107,2,FALSE))</f>
        <v/>
      </c>
    </row>
    <row r="723">
      <c r="A723" s="52" t="n">
        <v>44977</v>
      </c>
      <c r="B723" s="68" t="n">
        <v>1</v>
      </c>
      <c r="C723" s="50" t="inlineStr">
        <is>
          <t>66561442504</t>
        </is>
      </c>
      <c r="D723" s="73" t="inlineStr">
        <is>
          <t>GERALDO RODRIGUES SANTOS</t>
        </is>
      </c>
      <c r="E723" s="74" t="inlineStr">
        <is>
          <t>SALÁRIO</t>
        </is>
      </c>
      <c r="G723" s="75" t="n">
        <v>1052</v>
      </c>
      <c r="I723" s="75" t="n">
        <v>1052</v>
      </c>
      <c r="J723" s="54" t="n">
        <v>44977</v>
      </c>
      <c r="K723" s="54" t="inlineStr">
        <is>
          <t>MO</t>
        </is>
      </c>
      <c r="L723" s="68" t="inlineStr">
        <is>
          <t>CEF  013  3814  195702 - CPF: 66.561.442.5-04</t>
        </is>
      </c>
      <c r="N723">
        <f>IF(ISERROR(SEARCH("NF",E723,1)),"NÃO","SIM")</f>
        <v/>
      </c>
      <c r="O723">
        <f>IF($B723=5,"SIM","")</f>
        <v/>
      </c>
      <c r="P723" s="76">
        <f>A723&amp;B723&amp;C723&amp;E723&amp;G723&amp;EDATE(J723,0)</f>
        <v/>
      </c>
      <c r="Q723" s="68">
        <f>IF(A723=0,"",VLOOKUP($A723,RESUMO!$A$8:$B$107,2,FALSE))</f>
        <v/>
      </c>
    </row>
    <row r="724">
      <c r="A724" s="52" t="n">
        <v>44977</v>
      </c>
      <c r="B724" s="68" t="n">
        <v>1</v>
      </c>
      <c r="C724" s="50" t="inlineStr">
        <is>
          <t>11591941652</t>
        </is>
      </c>
      <c r="D724" s="73" t="inlineStr">
        <is>
          <t>ANDERSON CUSTODIO DE SOUZA</t>
        </is>
      </c>
      <c r="E724" s="74" t="inlineStr">
        <is>
          <t>SALÁRIO</t>
        </is>
      </c>
      <c r="G724" s="75" t="n">
        <v>1052</v>
      </c>
      <c r="I724" s="75" t="n">
        <v>1052</v>
      </c>
      <c r="J724" s="54" t="n">
        <v>44977</v>
      </c>
      <c r="K724" s="54" t="inlineStr">
        <is>
          <t>MO</t>
        </is>
      </c>
      <c r="L724" s="68" t="inlineStr">
        <is>
          <t>PIX: 31989816299</t>
        </is>
      </c>
      <c r="N724">
        <f>IF(ISERROR(SEARCH("NF",E724,1)),"NÃO","SIM")</f>
        <v/>
      </c>
      <c r="O724">
        <f>IF($B724=5,"SIM","")</f>
        <v/>
      </c>
      <c r="P724" s="76">
        <f>A724&amp;B724&amp;C724&amp;E724&amp;G724&amp;EDATE(J724,0)</f>
        <v/>
      </c>
      <c r="Q724" s="68">
        <f>IF(A724=0,"",VLOOKUP($A724,RESUMO!$A$8:$B$107,2,FALSE))</f>
        <v/>
      </c>
    </row>
    <row r="725">
      <c r="A725" s="52" t="n">
        <v>44977</v>
      </c>
      <c r="B725" s="68" t="n">
        <v>1</v>
      </c>
      <c r="C725" s="50" t="inlineStr">
        <is>
          <t>12212212200</t>
        </is>
      </c>
      <c r="D725" s="73" t="inlineStr">
        <is>
          <t>VALMIR BISPO DA SILVA</t>
        </is>
      </c>
      <c r="E725" s="74" t="inlineStr">
        <is>
          <t>SALÁRIO</t>
        </is>
      </c>
      <c r="G725" s="75" t="n">
        <v>1052</v>
      </c>
      <c r="I725" s="75" t="n">
        <v>1052</v>
      </c>
      <c r="J725" s="54" t="n">
        <v>44977</v>
      </c>
      <c r="K725" s="54" t="inlineStr">
        <is>
          <t>MO</t>
        </is>
      </c>
      <c r="L725" s="68" t="inlineStr">
        <is>
          <t>PIX: 38998060567</t>
        </is>
      </c>
      <c r="N725">
        <f>IF(ISERROR(SEARCH("NF",E725,1)),"NÃO","SIM")</f>
        <v/>
      </c>
      <c r="O725">
        <f>IF($B725=5,"SIM","")</f>
        <v/>
      </c>
      <c r="P725" s="76">
        <f>A725&amp;B725&amp;C725&amp;E725&amp;G725&amp;EDATE(J725,0)</f>
        <v/>
      </c>
      <c r="Q725" s="68">
        <f>IF(A725=0,"",VLOOKUP($A725,RESUMO!$A$8:$B$107,2,FALSE))</f>
        <v/>
      </c>
    </row>
    <row r="726">
      <c r="A726" s="52" t="n">
        <v>44977</v>
      </c>
      <c r="B726" s="68" t="n">
        <v>1</v>
      </c>
      <c r="C726" s="50" t="inlineStr">
        <is>
          <t>13568423642</t>
        </is>
      </c>
      <c r="D726" s="73" t="inlineStr">
        <is>
          <t xml:space="preserve">WELINGTON PEREIRA DOS SANTOS    </t>
        </is>
      </c>
      <c r="E726" s="74" t="inlineStr">
        <is>
          <t>SALÁRIO</t>
        </is>
      </c>
      <c r="G726" s="75" t="n">
        <v>1052</v>
      </c>
      <c r="I726" s="75" t="n">
        <v>1052</v>
      </c>
      <c r="J726" s="54" t="n">
        <v>44977</v>
      </c>
      <c r="K726" s="54" t="inlineStr">
        <is>
          <t>MO</t>
        </is>
      </c>
      <c r="L726" s="68" t="inlineStr">
        <is>
          <t>ITAÚ    7349  201434 - CPF: 13.568.423.6-42</t>
        </is>
      </c>
      <c r="N726">
        <f>IF(ISERROR(SEARCH("NF",E726,1)),"NÃO","SIM")</f>
        <v/>
      </c>
      <c r="O726">
        <f>IF($B726=5,"SIM","")</f>
        <v/>
      </c>
      <c r="P726" s="76">
        <f>A726&amp;B726&amp;C726&amp;E726&amp;G726&amp;EDATE(J726,0)</f>
        <v/>
      </c>
      <c r="Q726" s="68">
        <f>IF(A726=0,"",VLOOKUP($A726,RESUMO!$A$8:$B$107,2,FALSE))</f>
        <v/>
      </c>
    </row>
    <row r="727">
      <c r="A727" s="52" t="n">
        <v>44977</v>
      </c>
      <c r="B727" s="68" t="n">
        <v>1</v>
      </c>
      <c r="C727" s="50" t="inlineStr">
        <is>
          <t>07026622676</t>
        </is>
      </c>
      <c r="D727" s="73" t="inlineStr">
        <is>
          <t>DOUGLAS JUNIO AZEVEDO LARA REZENDE</t>
        </is>
      </c>
      <c r="E727" s="74" t="inlineStr">
        <is>
          <t>SALÁRIO</t>
        </is>
      </c>
      <c r="G727" s="75" t="n">
        <v>872</v>
      </c>
      <c r="I727" s="75" t="n">
        <v>872</v>
      </c>
      <c r="J727" s="54" t="n">
        <v>44977</v>
      </c>
      <c r="K727" s="54" t="inlineStr">
        <is>
          <t>MO</t>
        </is>
      </c>
      <c r="L727" s="68" t="inlineStr">
        <is>
          <t>NUBANK    0001  304649995 - CPF: 07.026.622.6-76</t>
        </is>
      </c>
      <c r="N727">
        <f>IF(ISERROR(SEARCH("NF",E727,1)),"NÃO","SIM")</f>
        <v/>
      </c>
      <c r="O727">
        <f>IF($B727=5,"SIM","")</f>
        <v/>
      </c>
      <c r="P727" s="76">
        <f>A727&amp;B727&amp;C727&amp;E727&amp;G727&amp;EDATE(J727,0)</f>
        <v/>
      </c>
      <c r="Q727" s="68">
        <f>IF(A727=0,"",VLOOKUP($A727,RESUMO!$A$8:$B$107,2,FALSE))</f>
        <v/>
      </c>
    </row>
    <row r="728">
      <c r="A728" s="52" t="n">
        <v>44977</v>
      </c>
      <c r="B728" s="68" t="n">
        <v>1</v>
      </c>
      <c r="C728" s="50" t="inlineStr">
        <is>
          <t>13351596650</t>
        </is>
      </c>
      <c r="D728" s="73" t="inlineStr">
        <is>
          <t>VALERIO BATISTA DE JESUS</t>
        </is>
      </c>
      <c r="E728" s="74" t="inlineStr">
        <is>
          <t>SALÁRIO</t>
        </is>
      </c>
      <c r="G728" s="75" t="n">
        <v>612</v>
      </c>
      <c r="I728" s="75" t="n">
        <v>612</v>
      </c>
      <c r="J728" s="54" t="n">
        <v>44977</v>
      </c>
      <c r="K728" s="54" t="inlineStr">
        <is>
          <t>MO</t>
        </is>
      </c>
      <c r="L728" s="68" t="inlineStr">
        <is>
          <t>NUBANK    0001  17746019 - CPF: 13.351.596.6-50</t>
        </is>
      </c>
      <c r="N728">
        <f>IF(ISERROR(SEARCH("NF",E728,1)),"NÃO","SIM")</f>
        <v/>
      </c>
      <c r="O728">
        <f>IF($B728=5,"SIM","")</f>
        <v/>
      </c>
      <c r="P728" s="76">
        <f>A728&amp;B728&amp;C728&amp;E728&amp;G728&amp;EDATE(J728,0)</f>
        <v/>
      </c>
      <c r="Q728" s="68">
        <f>IF(A728=0,"",VLOOKUP($A728,RESUMO!$A$8:$B$107,2,FALSE))</f>
        <v/>
      </c>
    </row>
    <row r="729">
      <c r="A729" s="52" t="n">
        <v>44977</v>
      </c>
      <c r="B729" s="68" t="n">
        <v>1</v>
      </c>
      <c r="C729" s="50" t="inlineStr">
        <is>
          <t>96830123615</t>
        </is>
      </c>
      <c r="D729" s="73" t="inlineStr">
        <is>
          <t>WANDERLEY DE SOUZA MAIA</t>
        </is>
      </c>
      <c r="E729" s="74" t="inlineStr">
        <is>
          <t>SALÁRIO</t>
        </is>
      </c>
      <c r="G729" s="75" t="n">
        <v>1052</v>
      </c>
      <c r="I729" s="75" t="n">
        <v>1052</v>
      </c>
      <c r="J729" s="54" t="n">
        <v>44977</v>
      </c>
      <c r="K729" s="54" t="inlineStr">
        <is>
          <t>MO</t>
        </is>
      </c>
      <c r="L729" s="68" t="inlineStr">
        <is>
          <t>CEF  013  1486  735602 - CPF: 96.830.123.6-15</t>
        </is>
      </c>
      <c r="N729">
        <f>IF(ISERROR(SEARCH("NF",E729,1)),"NÃO","SIM")</f>
        <v/>
      </c>
      <c r="O729">
        <f>IF($B729=5,"SIM","")</f>
        <v/>
      </c>
      <c r="P729" s="76">
        <f>A729&amp;B729&amp;C729&amp;E729&amp;G729&amp;EDATE(J729,0)</f>
        <v/>
      </c>
      <c r="Q729" s="68">
        <f>IF(A729=0,"",VLOOKUP($A729,RESUMO!$A$8:$B$107,2,FALSE))</f>
        <v/>
      </c>
    </row>
    <row r="730">
      <c r="A730" s="52" t="n">
        <v>44977</v>
      </c>
      <c r="B730" s="68" t="n">
        <v>1</v>
      </c>
      <c r="C730" s="50" t="inlineStr">
        <is>
          <t>04472952688</t>
        </is>
      </c>
      <c r="D730" s="73" t="inlineStr">
        <is>
          <t>GLEBSON SILVA RAMOS</t>
        </is>
      </c>
      <c r="E730" s="74" t="inlineStr">
        <is>
          <t>SALÁRIO</t>
        </is>
      </c>
      <c r="G730" s="75" t="n">
        <v>612</v>
      </c>
      <c r="I730" s="75" t="n">
        <v>612</v>
      </c>
      <c r="J730" s="54" t="n">
        <v>44977</v>
      </c>
      <c r="K730" s="54" t="inlineStr">
        <is>
          <t>MO</t>
        </is>
      </c>
      <c r="L730" s="68" t="inlineStr">
        <is>
          <t>PIX: 04472952688</t>
        </is>
      </c>
      <c r="N730">
        <f>IF(ISERROR(SEARCH("NF",E730,1)),"NÃO","SIM")</f>
        <v/>
      </c>
      <c r="O730">
        <f>IF($B730=5,"SIM","")</f>
        <v/>
      </c>
      <c r="P730" s="76">
        <f>A730&amp;B730&amp;C730&amp;E730&amp;G730&amp;EDATE(J730,0)</f>
        <v/>
      </c>
      <c r="Q730" s="68">
        <f>IF(A730=0,"",VLOOKUP($A730,RESUMO!$A$8:$B$107,2,FALSE))</f>
        <v/>
      </c>
    </row>
    <row r="731">
      <c r="A731" s="52" t="n">
        <v>44977</v>
      </c>
      <c r="B731" s="68" t="n">
        <v>1</v>
      </c>
      <c r="C731" s="50" t="inlineStr">
        <is>
          <t>05318038646</t>
        </is>
      </c>
      <c r="D731" s="73" t="inlineStr">
        <is>
          <t>JOÃO CARLOS DOS SANTOS BARBOSA</t>
        </is>
      </c>
      <c r="E731" s="74" t="inlineStr">
        <is>
          <t>SALÁRIO</t>
        </is>
      </c>
      <c r="G731" s="75" t="n">
        <v>1052</v>
      </c>
      <c r="I731" s="75" t="n">
        <v>1052</v>
      </c>
      <c r="J731" s="54" t="n">
        <v>44977</v>
      </c>
      <c r="K731" s="54" t="inlineStr">
        <is>
          <t>MO</t>
        </is>
      </c>
      <c r="L731" s="68" t="inlineStr">
        <is>
          <t>PIX: 05318038646</t>
        </is>
      </c>
      <c r="N731">
        <f>IF(ISERROR(SEARCH("NF",E731,1)),"NÃO","SIM")</f>
        <v/>
      </c>
      <c r="O731">
        <f>IF($B731=5,"SIM","")</f>
        <v/>
      </c>
      <c r="P731" s="76">
        <f>A731&amp;B731&amp;C731&amp;E731&amp;G731&amp;EDATE(J731,0)</f>
        <v/>
      </c>
      <c r="Q731" s="68">
        <f>IF(A731=0,"",VLOOKUP($A731,RESUMO!$A$8:$B$107,2,FALSE))</f>
        <v/>
      </c>
    </row>
    <row r="732">
      <c r="A732" s="52" t="n">
        <v>44977</v>
      </c>
      <c r="B732" s="68" t="n">
        <v>1</v>
      </c>
      <c r="C732" s="50" t="inlineStr">
        <is>
          <t>19958312808</t>
        </is>
      </c>
      <c r="D732" s="73" t="inlineStr">
        <is>
          <t>ROBSON PEREIRA BRITO</t>
        </is>
      </c>
      <c r="E732" s="74" t="inlineStr">
        <is>
          <t>RESCISÃO</t>
        </is>
      </c>
      <c r="G732" s="75" t="n">
        <v>157.59</v>
      </c>
      <c r="I732" s="75" t="n">
        <v>157.59</v>
      </c>
      <c r="J732" s="54" t="n">
        <v>44977</v>
      </c>
      <c r="K732" s="54" t="inlineStr">
        <is>
          <t>MO</t>
        </is>
      </c>
      <c r="L732" s="68" t="inlineStr">
        <is>
          <t>CEF  013  0892  8593814075 - CPF: 19.958.312.8-08</t>
        </is>
      </c>
      <c r="M732" s="50" t="inlineStr">
        <is>
          <t>DISSÍDIO - 02/2023</t>
        </is>
      </c>
      <c r="N732">
        <f>IF(ISERROR(SEARCH("NF",E732,1)),"NÃO","SIM")</f>
        <v/>
      </c>
      <c r="O732">
        <f>IF($B732=5,"SIM","")</f>
        <v/>
      </c>
      <c r="P732" s="76">
        <f>A732&amp;B732&amp;C732&amp;E732&amp;G732&amp;EDATE(J732,0)</f>
        <v/>
      </c>
      <c r="Q732" s="68">
        <f>IF(A732=0,"",VLOOKUP($A732,RESUMO!$A$8:$B$107,2,FALSE))</f>
        <v/>
      </c>
    </row>
    <row r="733">
      <c r="A733" s="52" t="n">
        <v>44977</v>
      </c>
      <c r="B733" s="68" t="n">
        <v>1</v>
      </c>
      <c r="C733" s="50" t="inlineStr">
        <is>
          <t>19958312808</t>
        </is>
      </c>
      <c r="D733" s="73" t="inlineStr">
        <is>
          <t>ROBSON PEREIRA BRITO</t>
        </is>
      </c>
      <c r="E733" s="74" t="inlineStr">
        <is>
          <t>CAFÉ</t>
        </is>
      </c>
      <c r="G733" s="75" t="n">
        <v>76</v>
      </c>
      <c r="I733" s="75" t="n">
        <v>76</v>
      </c>
      <c r="J733" s="54" t="n">
        <v>44977</v>
      </c>
      <c r="K733" s="54" t="inlineStr">
        <is>
          <t>MO</t>
        </is>
      </c>
      <c r="L733" s="68" t="inlineStr">
        <is>
          <t>CEF  013  0892  8593814075 - CPF: 19.958.312.8-08</t>
        </is>
      </c>
      <c r="N733">
        <f>IF(ISERROR(SEARCH("NF",E733,1)),"NÃO","SIM")</f>
        <v/>
      </c>
      <c r="O733">
        <f>IF($B733=5,"SIM","")</f>
        <v/>
      </c>
      <c r="P733" s="76">
        <f>A733&amp;B733&amp;C733&amp;E733&amp;G733&amp;EDATE(J733,0)</f>
        <v/>
      </c>
      <c r="Q733" s="68">
        <f>IF(A733=0,"",VLOOKUP($A733,RESUMO!$A$8:$B$107,2,FALSE))</f>
        <v/>
      </c>
    </row>
    <row r="734">
      <c r="A734" s="52" t="n">
        <v>44977</v>
      </c>
      <c r="B734" s="68" t="n">
        <v>2</v>
      </c>
      <c r="C734" s="50" t="inlineStr">
        <is>
          <t>27648990687</t>
        </is>
      </c>
      <c r="D734" s="73" t="inlineStr">
        <is>
          <t>ROGÉRIO VASCONCELOS SANTOS</t>
        </is>
      </c>
      <c r="E734" s="74" t="inlineStr">
        <is>
          <t>MHS SEGURANÇA E MEDICINA DO TRABALHO</t>
        </is>
      </c>
      <c r="G734" s="75" t="n">
        <v>110</v>
      </c>
      <c r="I734" s="75" t="n">
        <v>110</v>
      </c>
      <c r="J734" s="54" t="n">
        <v>44977</v>
      </c>
      <c r="K734" s="54" t="inlineStr">
        <is>
          <t>ADM</t>
        </is>
      </c>
      <c r="L734" s="68" t="inlineStr">
        <is>
          <t>PIX: 31995901635</t>
        </is>
      </c>
      <c r="M734" s="50" t="inlineStr">
        <is>
          <t>EVENTOS SST E-SOCIAL - 20/02</t>
        </is>
      </c>
      <c r="N734">
        <f>IF(ISERROR(SEARCH("NF",E734,1)),"NÃO","SIM")</f>
        <v/>
      </c>
      <c r="O734">
        <f>IF($B734=5,"SIM","")</f>
        <v/>
      </c>
      <c r="P734" s="76">
        <f>A734&amp;B734&amp;C734&amp;E734&amp;G734&amp;EDATE(J734,0)</f>
        <v/>
      </c>
      <c r="Q734" s="68">
        <f>IF(A734=0,"",VLOOKUP($A734,RESUMO!$A$8:$B$107,2,FALSE))</f>
        <v/>
      </c>
    </row>
    <row r="735">
      <c r="A735" s="52" t="n">
        <v>44977</v>
      </c>
      <c r="B735" s="68" t="n">
        <v>3</v>
      </c>
      <c r="C735" s="50" t="inlineStr">
        <is>
          <t>17155730000164</t>
        </is>
      </c>
      <c r="D735" s="73" t="inlineStr">
        <is>
          <t>CEMIG</t>
        </is>
      </c>
      <c r="E735" s="74" t="inlineStr">
        <is>
          <t>COMPETENCIA 02/2023</t>
        </is>
      </c>
      <c r="G735" s="75" t="n">
        <v>154.03</v>
      </c>
      <c r="I735" s="75" t="n">
        <v>154.03</v>
      </c>
      <c r="J735" s="54" t="n">
        <v>44984</v>
      </c>
      <c r="K735" s="54" t="inlineStr">
        <is>
          <t>TP</t>
        </is>
      </c>
      <c r="N735">
        <f>IF(ISERROR(SEARCH("NF",E735,1)),"NÃO","SIM")</f>
        <v/>
      </c>
      <c r="O735">
        <f>IF($B735=5,"SIM","")</f>
        <v/>
      </c>
      <c r="P735" s="76">
        <f>A735&amp;B735&amp;C735&amp;E735&amp;G735&amp;EDATE(J735,0)</f>
        <v/>
      </c>
      <c r="Q735" s="68">
        <f>IF(A735=0,"",VLOOKUP($A735,RESUMO!$A$8:$B$107,2,FALSE))</f>
        <v/>
      </c>
    </row>
    <row r="736">
      <c r="A736" s="52" t="n">
        <v>44977</v>
      </c>
      <c r="B736" s="68" t="n">
        <v>3</v>
      </c>
      <c r="C736" s="50" t="inlineStr">
        <is>
          <t>03562661000107</t>
        </is>
      </c>
      <c r="D736" s="73" t="inlineStr">
        <is>
          <t>SAO JOSE DISTRIBUIDORA DE CIMENTO</t>
        </is>
      </c>
      <c r="E736" s="74" t="inlineStr">
        <is>
          <t>CIMENTO - NF 117152</t>
        </is>
      </c>
      <c r="G736" s="75" t="n">
        <v>3110</v>
      </c>
      <c r="I736" s="75" t="n">
        <v>3110</v>
      </c>
      <c r="J736" s="54" t="n">
        <v>44984</v>
      </c>
      <c r="K736" s="54" t="inlineStr">
        <is>
          <t>MAT</t>
        </is>
      </c>
      <c r="N736">
        <f>IF(ISERROR(SEARCH("NF",E736,1)),"NÃO","SIM")</f>
        <v/>
      </c>
      <c r="O736">
        <f>IF($B736=5,"SIM","")</f>
        <v/>
      </c>
      <c r="P736" s="76">
        <f>A736&amp;B736&amp;C736&amp;E736&amp;G736&amp;EDATE(J736,0)</f>
        <v/>
      </c>
      <c r="Q736" s="68">
        <f>IF(A736=0,"",VLOOKUP($A736,RESUMO!$A$8:$B$107,2,FALSE))</f>
        <v/>
      </c>
    </row>
    <row r="737">
      <c r="A737" s="52" t="n">
        <v>44977</v>
      </c>
      <c r="B737" s="68" t="n">
        <v>3</v>
      </c>
      <c r="C737" s="50" t="inlineStr">
        <is>
          <t>24654133000220</t>
        </is>
      </c>
      <c r="D737" s="73" t="inlineStr">
        <is>
          <t xml:space="preserve">PLIMAX PERSONA </t>
        </is>
      </c>
      <c r="E737" s="74" t="inlineStr">
        <is>
          <t>CESTAS BASICAS - NF 191864</t>
        </is>
      </c>
      <c r="G737" s="75" t="n">
        <v>2623.5</v>
      </c>
      <c r="I737" s="75" t="n">
        <v>2623.5</v>
      </c>
      <c r="J737" s="54" t="n">
        <v>44985</v>
      </c>
      <c r="K737" s="54" t="inlineStr">
        <is>
          <t>MO</t>
        </is>
      </c>
      <c r="N737">
        <f>IF(ISERROR(SEARCH("NF",E737,1)),"NÃO","SIM")</f>
        <v/>
      </c>
      <c r="O737">
        <f>IF($B737=5,"SIM","")</f>
        <v/>
      </c>
      <c r="P737" s="76">
        <f>A737&amp;B737&amp;C737&amp;E737&amp;G737&amp;EDATE(J737,0)</f>
        <v/>
      </c>
      <c r="Q737" s="68">
        <f>IF(A737=0,"",VLOOKUP($A737,RESUMO!$A$8:$B$107,2,FALSE))</f>
        <v/>
      </c>
    </row>
    <row r="738">
      <c r="A738" s="52" t="n">
        <v>44977</v>
      </c>
      <c r="B738" s="68" t="n">
        <v>3</v>
      </c>
      <c r="C738" s="50" t="inlineStr">
        <is>
          <t>38727707000177</t>
        </is>
      </c>
      <c r="D738" s="73" t="inlineStr">
        <is>
          <t>SEGURO PASI</t>
        </is>
      </c>
      <c r="E738" s="74" t="inlineStr">
        <is>
          <t>SEGURO COLABORADORES</t>
        </is>
      </c>
      <c r="G738" s="75" t="n">
        <v>246.73</v>
      </c>
      <c r="I738" s="75" t="n">
        <v>246.73</v>
      </c>
      <c r="J738" s="54" t="n">
        <v>44985</v>
      </c>
      <c r="K738" s="54" t="inlineStr">
        <is>
          <t>ADM</t>
        </is>
      </c>
      <c r="N738">
        <f>IF(ISERROR(SEARCH("NF",E738,1)),"NÃO","SIM")</f>
        <v/>
      </c>
      <c r="O738">
        <f>IF($B738=5,"SIM","")</f>
        <v/>
      </c>
      <c r="P738" s="76">
        <f>A738&amp;B738&amp;C738&amp;E738&amp;G738&amp;EDATE(J738,0)</f>
        <v/>
      </c>
      <c r="Q738" s="68">
        <f>IF(A738=0,"",VLOOKUP($A738,RESUMO!$A$8:$B$107,2,FALSE))</f>
        <v/>
      </c>
    </row>
    <row r="739">
      <c r="A739" s="52" t="n">
        <v>44977</v>
      </c>
      <c r="B739" s="68" t="n">
        <v>3</v>
      </c>
      <c r="C739" s="50" t="inlineStr">
        <is>
          <t>24200699000100</t>
        </is>
      </c>
      <c r="D739" s="73" t="inlineStr">
        <is>
          <t xml:space="preserve">ELITE EPIS </t>
        </is>
      </c>
      <c r="E739" s="74" t="inlineStr">
        <is>
          <t>BOTAS E LUVAS - NF 71256</t>
        </is>
      </c>
      <c r="G739" s="75" t="n">
        <v>307.5</v>
      </c>
      <c r="I739" s="75" t="n">
        <v>307.5</v>
      </c>
      <c r="J739" s="54" t="n">
        <v>44986</v>
      </c>
      <c r="K739" s="54" t="inlineStr">
        <is>
          <t>MO</t>
        </is>
      </c>
      <c r="N739">
        <f>IF(ISERROR(SEARCH("NF",E739,1)),"NÃO","SIM")</f>
        <v/>
      </c>
      <c r="O739">
        <f>IF($B739=5,"SIM","")</f>
        <v/>
      </c>
      <c r="P739" s="76">
        <f>A739&amp;B739&amp;C739&amp;E739&amp;G739&amp;EDATE(J739,0)</f>
        <v/>
      </c>
      <c r="Q739" s="68">
        <f>IF(A739=0,"",VLOOKUP($A739,RESUMO!$A$8:$B$107,2,FALSE))</f>
        <v/>
      </c>
    </row>
    <row r="740">
      <c r="A740" s="52" t="n">
        <v>44977</v>
      </c>
      <c r="B740" s="68" t="n">
        <v>3</v>
      </c>
      <c r="C740" s="50" t="inlineStr">
        <is>
          <t>03562661000107</t>
        </is>
      </c>
      <c r="D740" s="73" t="inlineStr">
        <is>
          <t>SAO JOSE DISTRIBUIDORA DE CIMENTO</t>
        </is>
      </c>
      <c r="E740" s="74" t="inlineStr">
        <is>
          <t>CIMENTO - NF 117271</t>
        </is>
      </c>
      <c r="G740" s="75" t="n">
        <v>3200</v>
      </c>
      <c r="I740" s="75" t="n">
        <v>3200</v>
      </c>
      <c r="J740" s="54" t="n">
        <v>44987</v>
      </c>
      <c r="K740" s="54" t="inlineStr">
        <is>
          <t>MAT</t>
        </is>
      </c>
      <c r="N740">
        <f>IF(ISERROR(SEARCH("NF",E740,1)),"NÃO","SIM")</f>
        <v/>
      </c>
      <c r="O740">
        <f>IF($B740=5,"SIM","")</f>
        <v/>
      </c>
      <c r="P740" s="76">
        <f>A740&amp;B740&amp;C740&amp;E740&amp;G740&amp;EDATE(J740,0)</f>
        <v/>
      </c>
      <c r="Q740" s="68">
        <f>IF(A740=0,"",VLOOKUP($A740,RESUMO!$A$8:$B$107,2,FALSE))</f>
        <v/>
      </c>
    </row>
    <row r="741">
      <c r="A741" s="52" t="n">
        <v>44977</v>
      </c>
      <c r="B741" s="68" t="n">
        <v>3</v>
      </c>
      <c r="C741" s="50" t="inlineStr">
        <is>
          <t>32392731000116</t>
        </is>
      </c>
      <c r="D741" s="73" t="inlineStr">
        <is>
          <t xml:space="preserve">EMPÓRIO DA CONSTRUÇÃO 040 EIRELI </t>
        </is>
      </c>
      <c r="E741" s="74" t="inlineStr">
        <is>
          <t>MATERIAIS DIVERSOS - NF 1195</t>
        </is>
      </c>
      <c r="G741" s="75" t="n">
        <v>1092.8</v>
      </c>
      <c r="I741" s="75" t="n">
        <v>1092.8</v>
      </c>
      <c r="J741" s="54" t="n">
        <v>44987</v>
      </c>
      <c r="K741" s="54" t="inlineStr">
        <is>
          <t>MAT</t>
        </is>
      </c>
      <c r="N741">
        <f>IF(ISERROR(SEARCH("NF",E741,1)),"NÃO","SIM")</f>
        <v/>
      </c>
      <c r="O741">
        <f>IF($B741=5,"SIM","")</f>
        <v/>
      </c>
      <c r="P741" s="76">
        <f>A741&amp;B741&amp;C741&amp;E741&amp;G741&amp;EDATE(J741,0)</f>
        <v/>
      </c>
      <c r="Q741" s="68">
        <f>IF(A741=0,"",VLOOKUP($A741,RESUMO!$A$8:$B$107,2,FALSE))</f>
        <v/>
      </c>
    </row>
    <row r="742">
      <c r="A742" s="52" t="n">
        <v>44977</v>
      </c>
      <c r="B742" s="68" t="n">
        <v>3</v>
      </c>
      <c r="C742" s="50" t="inlineStr">
        <is>
          <t>07409393000130</t>
        </is>
      </c>
      <c r="D742" s="73" t="inlineStr">
        <is>
          <t>LOCFER</t>
        </is>
      </c>
      <c r="E742" s="74" t="inlineStr">
        <is>
          <t>MANGOTE, MOTOR E MARTELO - NF 19736</t>
        </is>
      </c>
      <c r="G742" s="75" t="n">
        <v>510</v>
      </c>
      <c r="I742" s="75" t="n">
        <v>510</v>
      </c>
      <c r="J742" s="54" t="n">
        <v>44991</v>
      </c>
      <c r="K742" s="54" t="inlineStr">
        <is>
          <t>LOC</t>
        </is>
      </c>
      <c r="N742">
        <f>IF(ISERROR(SEARCH("NF",E742,1)),"NÃO","SIM")</f>
        <v/>
      </c>
      <c r="O742">
        <f>IF($B742=5,"SIM","")</f>
        <v/>
      </c>
      <c r="P742" s="76">
        <f>A742&amp;B742&amp;C742&amp;E742&amp;G742&amp;EDATE(J742,0)</f>
        <v/>
      </c>
      <c r="Q742" s="68">
        <f>IF(A742=0,"",VLOOKUP($A742,RESUMO!$A$8:$B$107,2,FALSE))</f>
        <v/>
      </c>
    </row>
    <row r="743">
      <c r="A743" s="52" t="n">
        <v>44977</v>
      </c>
      <c r="B743" s="68" t="n">
        <v>4</v>
      </c>
      <c r="C743" s="50" t="inlineStr">
        <is>
          <t>05761924650</t>
        </is>
      </c>
      <c r="D743" s="73" t="inlineStr">
        <is>
          <t>RENATO OLIVEIRA SANTOS</t>
        </is>
      </c>
      <c r="E743" s="74" t="inlineStr">
        <is>
          <t>EZIO MORRESI - CARTÃO CARTOLINA - NF 20387</t>
        </is>
      </c>
      <c r="G743" s="75" t="n">
        <v>23.98</v>
      </c>
      <c r="I743" s="75" t="n">
        <v>23.98</v>
      </c>
      <c r="J743" s="54" t="n">
        <v>44981</v>
      </c>
      <c r="K743" s="54" t="inlineStr">
        <is>
          <t>MO</t>
        </is>
      </c>
      <c r="L743" s="68" t="inlineStr">
        <is>
          <t>PIX: 05761924650</t>
        </is>
      </c>
      <c r="M743" s="50" t="inlineStr">
        <is>
          <t>REEMBOLSO</t>
        </is>
      </c>
      <c r="N743">
        <f>IF(ISERROR(SEARCH("NF",E743,1)),"NÃO","SIM")</f>
        <v/>
      </c>
      <c r="O743">
        <f>IF($B743=5,"SIM","")</f>
        <v/>
      </c>
      <c r="P743" s="76">
        <f>A743&amp;B743&amp;C743&amp;E743&amp;G743&amp;EDATE(J743,0)</f>
        <v/>
      </c>
      <c r="Q743" s="68">
        <f>IF(A743=0,"",VLOOKUP($A743,RESUMO!$A$8:$B$107,2,FALSE))</f>
        <v/>
      </c>
    </row>
    <row r="744">
      <c r="A744" s="52" t="n">
        <v>44977</v>
      </c>
      <c r="B744" s="68" t="n">
        <v>5</v>
      </c>
      <c r="C744" s="50" t="inlineStr">
        <is>
          <t>08858494000151</t>
        </is>
      </c>
      <c r="D744" s="73" t="inlineStr">
        <is>
          <t>OLIVIA CAETANO DE FARIA</t>
        </is>
      </c>
      <c r="E744" s="74" t="inlineStr">
        <is>
          <t>BLOCOS - NF 427</t>
        </is>
      </c>
      <c r="G744" s="75" t="n">
        <v>1700</v>
      </c>
      <c r="I744" s="75" t="n">
        <v>1700</v>
      </c>
      <c r="J744" s="54" t="n">
        <v>44959</v>
      </c>
      <c r="K744" s="54" t="inlineStr">
        <is>
          <t>MAT</t>
        </is>
      </c>
      <c r="N744">
        <f>IF(ISERROR(SEARCH("NF",E744,1)),"NÃO","SIM")</f>
        <v/>
      </c>
      <c r="O744">
        <f>IF($B744=5,"SIM","")</f>
        <v/>
      </c>
      <c r="P744" s="76">
        <f>A744&amp;B744&amp;C744&amp;E744&amp;G744&amp;EDATE(J744,0)</f>
        <v/>
      </c>
      <c r="Q744" s="68">
        <f>IF(A744=0,"",VLOOKUP($A744,RESUMO!$A$8:$B$107,2,FALSE))</f>
        <v/>
      </c>
    </row>
    <row r="745">
      <c r="A745" s="52" t="n">
        <v>44977</v>
      </c>
      <c r="B745" s="68" t="n">
        <v>5</v>
      </c>
      <c r="C745" s="50" t="inlineStr">
        <is>
          <t>08858494000151</t>
        </is>
      </c>
      <c r="D745" s="73" t="inlineStr">
        <is>
          <t>OLIVIA CAETANO DE FARIA</t>
        </is>
      </c>
      <c r="E745" s="74" t="inlineStr">
        <is>
          <t>BLOCOS - NF 428</t>
        </is>
      </c>
      <c r="G745" s="75" t="n">
        <v>1700</v>
      </c>
      <c r="I745" s="75" t="n">
        <v>1700</v>
      </c>
      <c r="J745" s="54" t="n">
        <v>44966</v>
      </c>
      <c r="K745" s="54" t="inlineStr">
        <is>
          <t>MAT</t>
        </is>
      </c>
      <c r="N745">
        <f>IF(ISERROR(SEARCH("NF",E745,1)),"NÃO","SIM")</f>
        <v/>
      </c>
      <c r="O745">
        <f>IF($B745=5,"SIM","")</f>
        <v/>
      </c>
      <c r="P745" s="76">
        <f>A745&amp;B745&amp;C745&amp;E745&amp;G745&amp;EDATE(J745,0)</f>
        <v/>
      </c>
      <c r="Q745" s="68">
        <f>IF(A745=0,"",VLOOKUP($A745,RESUMO!$A$8:$B$107,2,FALSE))</f>
        <v/>
      </c>
    </row>
    <row r="746">
      <c r="A746" s="52" t="n">
        <v>44990</v>
      </c>
      <c r="B746" s="68" t="n">
        <v>1</v>
      </c>
      <c r="C746" s="50" t="inlineStr">
        <is>
          <t>00505644630</t>
        </is>
      </c>
      <c r="D746" s="73" t="inlineStr">
        <is>
          <t>JOÃO LUIZ PEREIRA</t>
        </is>
      </c>
      <c r="E746" s="74" t="inlineStr">
        <is>
          <t>SALÁRIO</t>
        </is>
      </c>
      <c r="G746" s="75" t="n">
        <v>2304.04</v>
      </c>
      <c r="I746" s="75" t="n">
        <v>2304.04</v>
      </c>
      <c r="J746" s="54" t="n">
        <v>44991</v>
      </c>
      <c r="K746" s="54" t="inlineStr">
        <is>
          <t>MO</t>
        </is>
      </c>
      <c r="L746" s="68" t="inlineStr">
        <is>
          <t>PIX: 00505644630</t>
        </is>
      </c>
      <c r="N746">
        <f>IF(ISERROR(SEARCH("NF",E746,1)),"NÃO","SIM")</f>
        <v/>
      </c>
      <c r="O746">
        <f>IF($B746=5,"SIM","")</f>
        <v/>
      </c>
      <c r="P746" s="76">
        <f>A746&amp;B746&amp;C746&amp;E746&amp;G746&amp;EDATE(J746,0)</f>
        <v/>
      </c>
      <c r="Q746" s="68">
        <f>IF(A746=0,"",VLOOKUP($A746,RESUMO!$A$8:$B$107,2,FALSE))</f>
        <v/>
      </c>
    </row>
    <row r="747">
      <c r="A747" s="52" t="n">
        <v>44990</v>
      </c>
      <c r="B747" s="68" t="n">
        <v>1</v>
      </c>
      <c r="C747" s="50" t="inlineStr">
        <is>
          <t>14844723650</t>
        </is>
      </c>
      <c r="D747" s="73" t="inlineStr">
        <is>
          <t>TAISSON HENRIQUE FERREIRA DOS SANTOS</t>
        </is>
      </c>
      <c r="E747" s="74" t="inlineStr">
        <is>
          <t>SALÁRIO</t>
        </is>
      </c>
      <c r="G747" s="75" t="n">
        <v>799.83</v>
      </c>
      <c r="I747" s="75" t="n">
        <v>799.83</v>
      </c>
      <c r="J747" s="54" t="n">
        <v>44991</v>
      </c>
      <c r="K747" s="54" t="inlineStr">
        <is>
          <t>MO</t>
        </is>
      </c>
      <c r="L747" s="68" t="inlineStr">
        <is>
          <t>NUBANK    0001  291500879 - CPF: 14.844.723.6-50</t>
        </is>
      </c>
      <c r="N747">
        <f>IF(ISERROR(SEARCH("NF",E747,1)),"NÃO","SIM")</f>
        <v/>
      </c>
      <c r="O747">
        <f>IF($B747=5,"SIM","")</f>
        <v/>
      </c>
      <c r="P747" s="76">
        <f>A747&amp;B747&amp;C747&amp;E747&amp;G747&amp;EDATE(J747,0)</f>
        <v/>
      </c>
      <c r="Q747" s="68">
        <f>IF(A747=0,"",VLOOKUP($A747,RESUMO!$A$8:$B$107,2,FALSE))</f>
        <v/>
      </c>
    </row>
    <row r="748">
      <c r="A748" s="52" t="n">
        <v>44990</v>
      </c>
      <c r="B748" s="68" t="n">
        <v>1</v>
      </c>
      <c r="C748" s="50" t="inlineStr">
        <is>
          <t>66561442504</t>
        </is>
      </c>
      <c r="D748" s="73" t="inlineStr">
        <is>
          <t>GERALDO RODRIGUES SANTOS</t>
        </is>
      </c>
      <c r="E748" s="74" t="inlineStr">
        <is>
          <t>SALÁRIO</t>
        </is>
      </c>
      <c r="G748" s="75" t="n">
        <v>1321.05</v>
      </c>
      <c r="I748" s="75" t="n">
        <v>1321.05</v>
      </c>
      <c r="J748" s="54" t="n">
        <v>44991</v>
      </c>
      <c r="K748" s="54" t="inlineStr">
        <is>
          <t>MO</t>
        </is>
      </c>
      <c r="L748" s="68" t="inlineStr">
        <is>
          <t>CEF  013  3814  195702 - CPF: 66.561.442.5-04</t>
        </is>
      </c>
      <c r="N748">
        <f>IF(ISERROR(SEARCH("NF",E748,1)),"NÃO","SIM")</f>
        <v/>
      </c>
      <c r="O748">
        <f>IF($B748=5,"SIM","")</f>
        <v/>
      </c>
      <c r="P748" s="76">
        <f>A748&amp;B748&amp;C748&amp;E748&amp;G748&amp;EDATE(J748,0)</f>
        <v/>
      </c>
      <c r="Q748" s="68">
        <f>IF(A748=0,"",VLOOKUP($A748,RESUMO!$A$8:$B$107,2,FALSE))</f>
        <v/>
      </c>
    </row>
    <row r="749">
      <c r="A749" s="52" t="n">
        <v>44990</v>
      </c>
      <c r="B749" s="68" t="n">
        <v>1</v>
      </c>
      <c r="C749" s="50" t="inlineStr">
        <is>
          <t>11591941652</t>
        </is>
      </c>
      <c r="D749" s="73" t="inlineStr">
        <is>
          <t>ANDERSON CUSTODIO DE SOUZA</t>
        </is>
      </c>
      <c r="E749" s="74" t="inlineStr">
        <is>
          <t>SALÁRIO</t>
        </is>
      </c>
      <c r="G749" s="75" t="n">
        <v>1321.05</v>
      </c>
      <c r="I749" s="75" t="n">
        <v>1321.05</v>
      </c>
      <c r="J749" s="54" t="n">
        <v>44991</v>
      </c>
      <c r="K749" s="54" t="inlineStr">
        <is>
          <t>MO</t>
        </is>
      </c>
      <c r="L749" s="68" t="inlineStr">
        <is>
          <t>PIX: 31989816299</t>
        </is>
      </c>
      <c r="N749">
        <f>IF(ISERROR(SEARCH("NF",E749,1)),"NÃO","SIM")</f>
        <v/>
      </c>
      <c r="O749">
        <f>IF($B749=5,"SIM","")</f>
        <v/>
      </c>
      <c r="P749" s="76">
        <f>A749&amp;B749&amp;C749&amp;E749&amp;G749&amp;EDATE(J749,0)</f>
        <v/>
      </c>
      <c r="Q749" s="68">
        <f>IF(A749=0,"",VLOOKUP($A749,RESUMO!$A$8:$B$107,2,FALSE))</f>
        <v/>
      </c>
    </row>
    <row r="750">
      <c r="A750" s="52" t="n">
        <v>44990</v>
      </c>
      <c r="B750" s="68" t="n">
        <v>1</v>
      </c>
      <c r="C750" s="50" t="inlineStr">
        <is>
          <t>12212212200</t>
        </is>
      </c>
      <c r="D750" s="73" t="inlineStr">
        <is>
          <t>VALMIR BISPO DA SILVA</t>
        </is>
      </c>
      <c r="E750" s="74" t="inlineStr">
        <is>
          <t>SALÁRIO</t>
        </is>
      </c>
      <c r="G750" s="75" t="n">
        <v>1335.27</v>
      </c>
      <c r="I750" s="75" t="n">
        <v>1335.27</v>
      </c>
      <c r="J750" s="54" t="n">
        <v>44991</v>
      </c>
      <c r="K750" s="54" t="inlineStr">
        <is>
          <t>MO</t>
        </is>
      </c>
      <c r="L750" s="68" t="inlineStr">
        <is>
          <t>PIX: 38998060567</t>
        </is>
      </c>
      <c r="N750">
        <f>IF(ISERROR(SEARCH("NF",E750,1)),"NÃO","SIM")</f>
        <v/>
      </c>
      <c r="O750">
        <f>IF($B750=5,"SIM","")</f>
        <v/>
      </c>
      <c r="P750" s="76">
        <f>A750&amp;B750&amp;C750&amp;E750&amp;G750&amp;EDATE(J750,0)</f>
        <v/>
      </c>
      <c r="Q750" s="68">
        <f>IF(A750=0,"",VLOOKUP($A750,RESUMO!$A$8:$B$107,2,FALSE))</f>
        <v/>
      </c>
    </row>
    <row r="751">
      <c r="A751" s="52" t="n">
        <v>44990</v>
      </c>
      <c r="B751" s="68" t="n">
        <v>1</v>
      </c>
      <c r="C751" s="50" t="inlineStr">
        <is>
          <t>13568423642</t>
        </is>
      </c>
      <c r="D751" s="73" t="inlineStr">
        <is>
          <t xml:space="preserve">WELINGTON PEREIRA DOS SANTOS    </t>
        </is>
      </c>
      <c r="E751" s="74" t="inlineStr">
        <is>
          <t>SALÁRIO</t>
        </is>
      </c>
      <c r="G751" s="75" t="n">
        <v>1359.08</v>
      </c>
      <c r="I751" s="75" t="n">
        <v>1359.08</v>
      </c>
      <c r="J751" s="54" t="n">
        <v>44991</v>
      </c>
      <c r="K751" s="54" t="inlineStr">
        <is>
          <t>MO</t>
        </is>
      </c>
      <c r="L751" s="68" t="inlineStr">
        <is>
          <t>ITAÚ    7349  201434 - CPF: 13.568.423.6-42</t>
        </is>
      </c>
      <c r="N751">
        <f>IF(ISERROR(SEARCH("NF",E751,1)),"NÃO","SIM")</f>
        <v/>
      </c>
      <c r="O751">
        <f>IF($B751=5,"SIM","")</f>
        <v/>
      </c>
      <c r="P751" s="76">
        <f>A751&amp;B751&amp;C751&amp;E751&amp;G751&amp;EDATE(J751,0)</f>
        <v/>
      </c>
      <c r="Q751" s="68">
        <f>IF(A751=0,"",VLOOKUP($A751,RESUMO!$A$8:$B$107,2,FALSE))</f>
        <v/>
      </c>
    </row>
    <row r="752">
      <c r="A752" s="52" t="n">
        <v>44990</v>
      </c>
      <c r="B752" s="68" t="n">
        <v>1</v>
      </c>
      <c r="C752" s="50" t="inlineStr">
        <is>
          <t>07026622676</t>
        </is>
      </c>
      <c r="D752" s="73" t="inlineStr">
        <is>
          <t>DOUGLAS JUNIO AZEVEDO LARA REZENDE</t>
        </is>
      </c>
      <c r="E752" s="74" t="inlineStr">
        <is>
          <t>SALÁRIO</t>
        </is>
      </c>
      <c r="G752" s="75" t="n">
        <v>1131.33</v>
      </c>
      <c r="I752" s="75" t="n">
        <v>1131.33</v>
      </c>
      <c r="J752" s="54" t="n">
        <v>44991</v>
      </c>
      <c r="K752" s="54" t="inlineStr">
        <is>
          <t>MO</t>
        </is>
      </c>
      <c r="L752" s="68" t="inlineStr">
        <is>
          <t>NUBANK    0001  304649995 - CPF: 07.026.622.6-76</t>
        </is>
      </c>
      <c r="N752">
        <f>IF(ISERROR(SEARCH("NF",E752,1)),"NÃO","SIM")</f>
        <v/>
      </c>
      <c r="O752">
        <f>IF($B752=5,"SIM","")</f>
        <v/>
      </c>
      <c r="P752" s="76">
        <f>A752&amp;B752&amp;C752&amp;E752&amp;G752&amp;EDATE(J752,0)</f>
        <v/>
      </c>
      <c r="Q752" s="68">
        <f>IF(A752=0,"",VLOOKUP($A752,RESUMO!$A$8:$B$107,2,FALSE))</f>
        <v/>
      </c>
    </row>
    <row r="753">
      <c r="A753" s="52" t="n">
        <v>44990</v>
      </c>
      <c r="B753" s="68" t="n">
        <v>1</v>
      </c>
      <c r="C753" s="50" t="inlineStr">
        <is>
          <t>13351596650</t>
        </is>
      </c>
      <c r="D753" s="73" t="inlineStr">
        <is>
          <t>VALERIO BATISTA DE JESUS</t>
        </is>
      </c>
      <c r="E753" s="74" t="inlineStr">
        <is>
          <t>SALÁRIO</t>
        </is>
      </c>
      <c r="G753" s="75" t="n">
        <v>919.47</v>
      </c>
      <c r="I753" s="75" t="n">
        <v>919.47</v>
      </c>
      <c r="J753" s="54" t="n">
        <v>44991</v>
      </c>
      <c r="K753" s="54" t="inlineStr">
        <is>
          <t>MO</t>
        </is>
      </c>
      <c r="L753" s="68" t="inlineStr">
        <is>
          <t>NUBANK    0001  17746019 - CPF: 13.351.596.6-50</t>
        </is>
      </c>
      <c r="N753">
        <f>IF(ISERROR(SEARCH("NF",E753,1)),"NÃO","SIM")</f>
        <v/>
      </c>
      <c r="O753">
        <f>IF($B753=5,"SIM","")</f>
        <v/>
      </c>
      <c r="P753" s="76">
        <f>A753&amp;B753&amp;C753&amp;E753&amp;G753&amp;EDATE(J753,0)</f>
        <v/>
      </c>
      <c r="Q753" s="68">
        <f>IF(A753=0,"",VLOOKUP($A753,RESUMO!$A$8:$B$107,2,FALSE))</f>
        <v/>
      </c>
    </row>
    <row r="754">
      <c r="A754" s="52" t="n">
        <v>44990</v>
      </c>
      <c r="B754" s="68" t="n">
        <v>1</v>
      </c>
      <c r="C754" s="50" t="inlineStr">
        <is>
          <t>96830123615</t>
        </is>
      </c>
      <c r="D754" s="73" t="inlineStr">
        <is>
          <t>WANDERLEY DE SOUZA MAIA</t>
        </is>
      </c>
      <c r="E754" s="74" t="inlineStr">
        <is>
          <t>SALÁRIO</t>
        </is>
      </c>
      <c r="G754" s="75" t="n">
        <v>1321.05</v>
      </c>
      <c r="I754" s="75" t="n">
        <v>1321.05</v>
      </c>
      <c r="J754" s="54" t="n">
        <v>44991</v>
      </c>
      <c r="K754" s="54" t="inlineStr">
        <is>
          <t>MO</t>
        </is>
      </c>
      <c r="L754" s="68" t="inlineStr">
        <is>
          <t>CEF  013  1486  735602 - CPF: 96.830.123.6-15</t>
        </is>
      </c>
      <c r="N754">
        <f>IF(ISERROR(SEARCH("NF",E754,1)),"NÃO","SIM")</f>
        <v/>
      </c>
      <c r="O754">
        <f>IF($B754=5,"SIM","")</f>
        <v/>
      </c>
      <c r="P754" s="76">
        <f>A754&amp;B754&amp;C754&amp;E754&amp;G754&amp;EDATE(J754,0)</f>
        <v/>
      </c>
      <c r="Q754" s="68">
        <f>IF(A754=0,"",VLOOKUP($A754,RESUMO!$A$8:$B$107,2,FALSE))</f>
        <v/>
      </c>
    </row>
    <row r="755">
      <c r="A755" s="52" t="n">
        <v>44990</v>
      </c>
      <c r="B755" s="68" t="n">
        <v>1</v>
      </c>
      <c r="C755" s="50" t="inlineStr">
        <is>
          <t>04472952688</t>
        </is>
      </c>
      <c r="D755" s="73" t="inlineStr">
        <is>
          <t>GLEBSON SILVA RAMOS</t>
        </is>
      </c>
      <c r="E755" s="74" t="inlineStr">
        <is>
          <t>SALÁRIO</t>
        </is>
      </c>
      <c r="G755" s="75" t="n">
        <v>799.83</v>
      </c>
      <c r="I755" s="75" t="n">
        <v>799.83</v>
      </c>
      <c r="J755" s="54" t="n">
        <v>44991</v>
      </c>
      <c r="K755" s="54" t="inlineStr">
        <is>
          <t>MO</t>
        </is>
      </c>
      <c r="L755" s="68" t="inlineStr">
        <is>
          <t>PIX: 04472952688</t>
        </is>
      </c>
      <c r="N755">
        <f>IF(ISERROR(SEARCH("NF",E755,1)),"NÃO","SIM")</f>
        <v/>
      </c>
      <c r="O755">
        <f>IF($B755=5,"SIM","")</f>
        <v/>
      </c>
      <c r="P755" s="76">
        <f>A755&amp;B755&amp;C755&amp;E755&amp;G755&amp;EDATE(J755,0)</f>
        <v/>
      </c>
      <c r="Q755" s="68">
        <f>IF(A755=0,"",VLOOKUP($A755,RESUMO!$A$8:$B$107,2,FALSE))</f>
        <v/>
      </c>
    </row>
    <row r="756">
      <c r="A756" s="52" t="n">
        <v>44990</v>
      </c>
      <c r="B756" s="68" t="n">
        <v>1</v>
      </c>
      <c r="C756" s="50" t="inlineStr">
        <is>
          <t>05318038646</t>
        </is>
      </c>
      <c r="D756" s="73" t="inlineStr">
        <is>
          <t>JOÃO CARLOS DOS SANTOS BARBOSA</t>
        </is>
      </c>
      <c r="E756" s="74" t="inlineStr">
        <is>
          <t>SALÁRIO</t>
        </is>
      </c>
      <c r="G756" s="75" t="n">
        <v>1321.05</v>
      </c>
      <c r="I756" s="75" t="n">
        <v>1321.05</v>
      </c>
      <c r="J756" s="54" t="n">
        <v>44991</v>
      </c>
      <c r="K756" s="54" t="inlineStr">
        <is>
          <t>MO</t>
        </is>
      </c>
      <c r="L756" s="68" t="inlineStr">
        <is>
          <t>PIX: 05318038646</t>
        </is>
      </c>
      <c r="N756">
        <f>IF(ISERROR(SEARCH("NF",E756,1)),"NÃO","SIM")</f>
        <v/>
      </c>
      <c r="O756">
        <f>IF($B756=5,"SIM","")</f>
        <v/>
      </c>
      <c r="P756" s="76">
        <f>A756&amp;B756&amp;C756&amp;E756&amp;G756&amp;EDATE(J756,0)</f>
        <v/>
      </c>
      <c r="Q756" s="68">
        <f>IF(A756=0,"",VLOOKUP($A756,RESUMO!$A$8:$B$107,2,FALSE))</f>
        <v/>
      </c>
    </row>
    <row r="757">
      <c r="A757" s="52" t="n">
        <v>44990</v>
      </c>
      <c r="B757" s="68" t="n">
        <v>1</v>
      </c>
      <c r="C757" s="50" t="inlineStr">
        <is>
          <t>00505644630</t>
        </is>
      </c>
      <c r="D757" s="73" t="inlineStr">
        <is>
          <t>JOÃO LUIZ PEREIRA</t>
        </is>
      </c>
      <c r="E757" s="74" t="inlineStr">
        <is>
          <t>TRANSPORTE</t>
        </is>
      </c>
      <c r="G757" s="75" t="n">
        <v>38.7</v>
      </c>
      <c r="H757" s="63" t="n">
        <v>22</v>
      </c>
      <c r="I757" s="75" t="n">
        <v>851.4000000000001</v>
      </c>
      <c r="J757" s="54" t="n">
        <v>44991</v>
      </c>
      <c r="K757" s="54" t="inlineStr">
        <is>
          <t>MO</t>
        </is>
      </c>
      <c r="L757" s="68" t="inlineStr">
        <is>
          <t>PIX: 00505644630</t>
        </is>
      </c>
      <c r="N757">
        <f>IF(ISERROR(SEARCH("NF",E757,1)),"NÃO","SIM")</f>
        <v/>
      </c>
      <c r="O757">
        <f>IF($B757=5,"SIM","")</f>
        <v/>
      </c>
      <c r="P757" s="76">
        <f>A757&amp;B757&amp;C757&amp;E757&amp;G757&amp;EDATE(J757,0)</f>
        <v/>
      </c>
      <c r="Q757" s="68">
        <f>IF(A757=0,"",VLOOKUP($A757,RESUMO!$A$8:$B$107,2,FALSE))</f>
        <v/>
      </c>
    </row>
    <row r="758">
      <c r="A758" s="52" t="n">
        <v>44990</v>
      </c>
      <c r="B758" s="68" t="n">
        <v>1</v>
      </c>
      <c r="C758" s="50" t="inlineStr">
        <is>
          <t>14844723650</t>
        </is>
      </c>
      <c r="D758" s="73" t="inlineStr">
        <is>
          <t>TAISSON HENRIQUE FERREIRA DOS SANTOS</t>
        </is>
      </c>
      <c r="E758" s="74" t="inlineStr">
        <is>
          <t>TRANSPORTE</t>
        </is>
      </c>
      <c r="G758" s="75" t="n">
        <v>38.7</v>
      </c>
      <c r="H758" s="63" t="n">
        <v>22</v>
      </c>
      <c r="I758" s="75" t="n">
        <v>851.4000000000001</v>
      </c>
      <c r="J758" s="54" t="n">
        <v>44991</v>
      </c>
      <c r="K758" s="54" t="inlineStr">
        <is>
          <t>MO</t>
        </is>
      </c>
      <c r="L758" s="68" t="inlineStr">
        <is>
          <t>NUBANK    0001  291500879 - CPF: 14.844.723.6-50</t>
        </is>
      </c>
      <c r="N758">
        <f>IF(ISERROR(SEARCH("NF",E758,1)),"NÃO","SIM")</f>
        <v/>
      </c>
      <c r="O758">
        <f>IF($B758=5,"SIM","")</f>
        <v/>
      </c>
      <c r="P758" s="76">
        <f>A758&amp;B758&amp;C758&amp;E758&amp;G758&amp;EDATE(J758,0)</f>
        <v/>
      </c>
      <c r="Q758" s="68">
        <f>IF(A758=0,"",VLOOKUP($A758,RESUMO!$A$8:$B$107,2,FALSE))</f>
        <v/>
      </c>
    </row>
    <row r="759">
      <c r="A759" s="52" t="n">
        <v>44990</v>
      </c>
      <c r="B759" s="68" t="n">
        <v>1</v>
      </c>
      <c r="C759" s="50" t="inlineStr">
        <is>
          <t>66561442504</t>
        </is>
      </c>
      <c r="D759" s="73" t="inlineStr">
        <is>
          <t>GERALDO RODRIGUES SANTOS</t>
        </is>
      </c>
      <c r="E759" s="74" t="inlineStr">
        <is>
          <t>TRANSPORTE</t>
        </is>
      </c>
      <c r="G759" s="75" t="n">
        <v>38.7</v>
      </c>
      <c r="H759" s="63" t="n">
        <v>22</v>
      </c>
      <c r="I759" s="75" t="n">
        <v>851.4000000000001</v>
      </c>
      <c r="J759" s="54" t="n">
        <v>44991</v>
      </c>
      <c r="K759" s="54" t="inlineStr">
        <is>
          <t>MO</t>
        </is>
      </c>
      <c r="L759" s="68" t="inlineStr">
        <is>
          <t>CEF  013  3814  195702 - CPF: 66.561.442.5-04</t>
        </is>
      </c>
      <c r="N759">
        <f>IF(ISERROR(SEARCH("NF",E759,1)),"NÃO","SIM")</f>
        <v/>
      </c>
      <c r="O759">
        <f>IF($B759=5,"SIM","")</f>
        <v/>
      </c>
      <c r="P759" s="76">
        <f>A759&amp;B759&amp;C759&amp;E759&amp;G759&amp;EDATE(J759,0)</f>
        <v/>
      </c>
      <c r="Q759" s="68">
        <f>IF(A759=0,"",VLOOKUP($A759,RESUMO!$A$8:$B$107,2,FALSE))</f>
        <v/>
      </c>
    </row>
    <row r="760">
      <c r="A760" s="52" t="n">
        <v>44990</v>
      </c>
      <c r="B760" s="68" t="n">
        <v>1</v>
      </c>
      <c r="C760" s="50" t="inlineStr">
        <is>
          <t>11591941652</t>
        </is>
      </c>
      <c r="D760" s="73" t="inlineStr">
        <is>
          <t>ANDERSON CUSTODIO DE SOUZA</t>
        </is>
      </c>
      <c r="E760" s="74" t="inlineStr">
        <is>
          <t>TRANSPORTE</t>
        </is>
      </c>
      <c r="G760" s="75" t="n">
        <v>49.9</v>
      </c>
      <c r="H760" s="63" t="n">
        <v>22</v>
      </c>
      <c r="I760" s="75" t="n">
        <v>1097.8</v>
      </c>
      <c r="J760" s="54" t="n">
        <v>44991</v>
      </c>
      <c r="K760" s="54" t="inlineStr">
        <is>
          <t>MO</t>
        </is>
      </c>
      <c r="L760" s="68" t="inlineStr">
        <is>
          <t>PIX: 31989816299</t>
        </is>
      </c>
      <c r="N760">
        <f>IF(ISERROR(SEARCH("NF",E760,1)),"NÃO","SIM")</f>
        <v/>
      </c>
      <c r="O760">
        <f>IF($B760=5,"SIM","")</f>
        <v/>
      </c>
      <c r="P760" s="76">
        <f>A760&amp;B760&amp;C760&amp;E760&amp;G760&amp;EDATE(J760,0)</f>
        <v/>
      </c>
      <c r="Q760" s="68">
        <f>IF(A760=0,"",VLOOKUP($A760,RESUMO!$A$8:$B$107,2,FALSE))</f>
        <v/>
      </c>
    </row>
    <row r="761">
      <c r="A761" s="52" t="n">
        <v>44990</v>
      </c>
      <c r="B761" s="68" t="n">
        <v>1</v>
      </c>
      <c r="C761" s="50" t="inlineStr">
        <is>
          <t>12212212200</t>
        </is>
      </c>
      <c r="D761" s="73" t="inlineStr">
        <is>
          <t>VALMIR BISPO DA SILVA</t>
        </is>
      </c>
      <c r="E761" s="74" t="inlineStr">
        <is>
          <t>TRANSPORTE</t>
        </is>
      </c>
      <c r="G761" s="75" t="n">
        <v>37.4</v>
      </c>
      <c r="H761" s="63" t="n">
        <v>6</v>
      </c>
      <c r="I761" s="75" t="n">
        <v>224.4</v>
      </c>
      <c r="J761" s="54" t="n">
        <v>44991</v>
      </c>
      <c r="K761" s="54" t="inlineStr">
        <is>
          <t>MO</t>
        </is>
      </c>
      <c r="L761" s="68" t="inlineStr">
        <is>
          <t>PIX: 38998060567</t>
        </is>
      </c>
      <c r="N761">
        <f>IF(ISERROR(SEARCH("NF",E761,1)),"NÃO","SIM")</f>
        <v/>
      </c>
      <c r="O761">
        <f>IF($B761=5,"SIM","")</f>
        <v/>
      </c>
      <c r="P761" s="76">
        <f>A761&amp;B761&amp;C761&amp;E761&amp;G761&amp;EDATE(J761,0)</f>
        <v/>
      </c>
      <c r="Q761" s="68">
        <f>IF(A761=0,"",VLOOKUP($A761,RESUMO!$A$8:$B$107,2,FALSE))</f>
        <v/>
      </c>
    </row>
    <row r="762">
      <c r="A762" s="52" t="n">
        <v>44990</v>
      </c>
      <c r="B762" s="68" t="n">
        <v>1</v>
      </c>
      <c r="C762" s="50" t="inlineStr">
        <is>
          <t>13568423642</t>
        </is>
      </c>
      <c r="D762" s="73" t="inlineStr">
        <is>
          <t xml:space="preserve">WELINGTON PEREIRA DOS SANTOS    </t>
        </is>
      </c>
      <c r="E762" s="74" t="inlineStr">
        <is>
          <t>TRANSPORTE</t>
        </is>
      </c>
      <c r="G762" s="75" t="n">
        <v>37.4</v>
      </c>
      <c r="H762" s="63" t="n">
        <v>22</v>
      </c>
      <c r="I762" s="75" t="n">
        <v>822.8</v>
      </c>
      <c r="J762" s="54" t="n">
        <v>44991</v>
      </c>
      <c r="K762" s="54" t="inlineStr">
        <is>
          <t>MO</t>
        </is>
      </c>
      <c r="L762" s="68" t="inlineStr">
        <is>
          <t>ITAÚ    7349  201434 - CPF: 13.568.423.6-42</t>
        </is>
      </c>
      <c r="N762">
        <f>IF(ISERROR(SEARCH("NF",E762,1)),"NÃO","SIM")</f>
        <v/>
      </c>
      <c r="O762">
        <f>IF($B762=5,"SIM","")</f>
        <v/>
      </c>
      <c r="P762" s="76">
        <f>A762&amp;B762&amp;C762&amp;E762&amp;G762&amp;EDATE(J762,0)</f>
        <v/>
      </c>
      <c r="Q762" s="68">
        <f>IF(A762=0,"",VLOOKUP($A762,RESUMO!$A$8:$B$107,2,FALSE))</f>
        <v/>
      </c>
    </row>
    <row r="763">
      <c r="A763" s="52" t="n">
        <v>44990</v>
      </c>
      <c r="B763" s="68" t="n">
        <v>1</v>
      </c>
      <c r="C763" s="50" t="inlineStr">
        <is>
          <t>07026622676</t>
        </is>
      </c>
      <c r="D763" s="73" t="inlineStr">
        <is>
          <t>DOUGLAS JUNIO AZEVEDO LARA REZENDE</t>
        </is>
      </c>
      <c r="E763" s="74" t="inlineStr">
        <is>
          <t>TRANSPORTE</t>
        </is>
      </c>
      <c r="G763" s="75" t="n">
        <v>38.7</v>
      </c>
      <c r="H763" s="63" t="n">
        <v>22</v>
      </c>
      <c r="I763" s="75" t="n">
        <v>851.4000000000001</v>
      </c>
      <c r="J763" s="54" t="n">
        <v>44991</v>
      </c>
      <c r="K763" s="54" t="inlineStr">
        <is>
          <t>MO</t>
        </is>
      </c>
      <c r="L763" s="68" t="inlineStr">
        <is>
          <t>NUBANK    0001  304649995 - CPF: 07.026.622.6-76</t>
        </is>
      </c>
      <c r="N763">
        <f>IF(ISERROR(SEARCH("NF",E763,1)),"NÃO","SIM")</f>
        <v/>
      </c>
      <c r="O763">
        <f>IF($B763=5,"SIM","")</f>
        <v/>
      </c>
      <c r="P763" s="76">
        <f>A763&amp;B763&amp;C763&amp;E763&amp;G763&amp;EDATE(J763,0)</f>
        <v/>
      </c>
      <c r="Q763" s="68">
        <f>IF(A763=0,"",VLOOKUP($A763,RESUMO!$A$8:$B$107,2,FALSE))</f>
        <v/>
      </c>
    </row>
    <row r="764">
      <c r="A764" s="52" t="n">
        <v>44990</v>
      </c>
      <c r="B764" s="68" t="n">
        <v>1</v>
      </c>
      <c r="C764" s="50" t="inlineStr">
        <is>
          <t>13351596650</t>
        </is>
      </c>
      <c r="D764" s="73" t="inlineStr">
        <is>
          <t>VALERIO BATISTA DE JESUS</t>
        </is>
      </c>
      <c r="E764" s="74" t="inlineStr">
        <is>
          <t>TRANSPORTE</t>
        </is>
      </c>
      <c r="G764" s="75" t="n">
        <v>29.8</v>
      </c>
      <c r="H764" s="63" t="n">
        <v>22</v>
      </c>
      <c r="I764" s="75" t="n">
        <v>655.6</v>
      </c>
      <c r="J764" s="54" t="n">
        <v>44991</v>
      </c>
      <c r="K764" s="54" t="inlineStr">
        <is>
          <t>MO</t>
        </is>
      </c>
      <c r="L764" s="68" t="inlineStr">
        <is>
          <t>NUBANK    0001  17746019 - CPF: 13.351.596.6-50</t>
        </is>
      </c>
      <c r="N764">
        <f>IF(ISERROR(SEARCH("NF",E764,1)),"NÃO","SIM")</f>
        <v/>
      </c>
      <c r="O764">
        <f>IF($B764=5,"SIM","")</f>
        <v/>
      </c>
      <c r="P764" s="76">
        <f>A764&amp;B764&amp;C764&amp;E764&amp;G764&amp;EDATE(J764,0)</f>
        <v/>
      </c>
      <c r="Q764" s="68">
        <f>IF(A764=0,"",VLOOKUP($A764,RESUMO!$A$8:$B$107,2,FALSE))</f>
        <v/>
      </c>
    </row>
    <row r="765">
      <c r="A765" s="52" t="n">
        <v>44990</v>
      </c>
      <c r="B765" s="68" t="n">
        <v>1</v>
      </c>
      <c r="C765" s="50" t="inlineStr">
        <is>
          <t>96830123615</t>
        </is>
      </c>
      <c r="D765" s="73" t="inlineStr">
        <is>
          <t>WANDERLEY DE SOUZA MAIA</t>
        </is>
      </c>
      <c r="E765" s="74" t="inlineStr">
        <is>
          <t>TRANSPORTE</t>
        </is>
      </c>
      <c r="G765" s="75" t="n">
        <v>36.5</v>
      </c>
      <c r="H765" s="63" t="n">
        <v>22</v>
      </c>
      <c r="I765" s="75" t="n">
        <v>803</v>
      </c>
      <c r="J765" s="54" t="n">
        <v>44991</v>
      </c>
      <c r="K765" s="54" t="inlineStr">
        <is>
          <t>MO</t>
        </is>
      </c>
      <c r="L765" s="68" t="inlineStr">
        <is>
          <t>CEF  013  1486  735602 - CPF: 96.830.123.6-15</t>
        </is>
      </c>
      <c r="N765">
        <f>IF(ISERROR(SEARCH("NF",E765,1)),"NÃO","SIM")</f>
        <v/>
      </c>
      <c r="O765">
        <f>IF($B765=5,"SIM","")</f>
        <v/>
      </c>
      <c r="P765" s="76">
        <f>A765&amp;B765&amp;C765&amp;E765&amp;G765&amp;EDATE(J765,0)</f>
        <v/>
      </c>
      <c r="Q765" s="68">
        <f>IF(A765=0,"",VLOOKUP($A765,RESUMO!$A$8:$B$107,2,FALSE))</f>
        <v/>
      </c>
    </row>
    <row r="766">
      <c r="A766" s="52" t="n">
        <v>44990</v>
      </c>
      <c r="B766" s="68" t="n">
        <v>1</v>
      </c>
      <c r="C766" s="50" t="inlineStr">
        <is>
          <t>04472952688</t>
        </is>
      </c>
      <c r="D766" s="73" t="inlineStr">
        <is>
          <t>GLEBSON SILVA RAMOS</t>
        </is>
      </c>
      <c r="E766" s="74" t="inlineStr">
        <is>
          <t>TRANSPORTE</t>
        </is>
      </c>
      <c r="G766" s="75" t="n">
        <v>39.6</v>
      </c>
      <c r="H766" s="63" t="n">
        <v>22</v>
      </c>
      <c r="I766" s="75" t="n">
        <v>871.2</v>
      </c>
      <c r="J766" s="54" t="n">
        <v>44991</v>
      </c>
      <c r="K766" s="54" t="inlineStr">
        <is>
          <t>MO</t>
        </is>
      </c>
      <c r="L766" s="68" t="inlineStr">
        <is>
          <t>PIX: 04472952688</t>
        </is>
      </c>
      <c r="N766">
        <f>IF(ISERROR(SEARCH("NF",E766,1)),"NÃO","SIM")</f>
        <v/>
      </c>
      <c r="O766">
        <f>IF($B766=5,"SIM","")</f>
        <v/>
      </c>
      <c r="P766" s="76">
        <f>A766&amp;B766&amp;C766&amp;E766&amp;G766&amp;EDATE(J766,0)</f>
        <v/>
      </c>
      <c r="Q766" s="68">
        <f>IF(A766=0,"",VLOOKUP($A766,RESUMO!$A$8:$B$107,2,FALSE))</f>
        <v/>
      </c>
    </row>
    <row r="767">
      <c r="A767" s="52" t="n">
        <v>44990</v>
      </c>
      <c r="B767" s="68" t="n">
        <v>1</v>
      </c>
      <c r="C767" s="50" t="inlineStr">
        <is>
          <t>05318038646</t>
        </is>
      </c>
      <c r="D767" s="73" t="inlineStr">
        <is>
          <t>JOÃO CARLOS DOS SANTOS BARBOSA</t>
        </is>
      </c>
      <c r="E767" s="74" t="inlineStr">
        <is>
          <t>TRANSPORTE</t>
        </is>
      </c>
      <c r="G767" s="75" t="n">
        <v>39.6</v>
      </c>
      <c r="H767" s="63" t="n">
        <v>22</v>
      </c>
      <c r="I767" s="75" t="n">
        <v>871.2</v>
      </c>
      <c r="J767" s="54" t="n">
        <v>44991</v>
      </c>
      <c r="K767" s="54" t="inlineStr">
        <is>
          <t>MO</t>
        </is>
      </c>
      <c r="L767" s="68" t="inlineStr">
        <is>
          <t>PIX: 05318038646</t>
        </is>
      </c>
      <c r="N767">
        <f>IF(ISERROR(SEARCH("NF",E767,1)),"NÃO","SIM")</f>
        <v/>
      </c>
      <c r="O767">
        <f>IF($B767=5,"SIM","")</f>
        <v/>
      </c>
      <c r="P767" s="76">
        <f>A767&amp;B767&amp;C767&amp;E767&amp;G767&amp;EDATE(J767,0)</f>
        <v/>
      </c>
      <c r="Q767" s="68">
        <f>IF(A767=0,"",VLOOKUP($A767,RESUMO!$A$8:$B$107,2,FALSE))</f>
        <v/>
      </c>
    </row>
    <row r="768">
      <c r="A768" s="52" t="n">
        <v>44990</v>
      </c>
      <c r="B768" s="68" t="n">
        <v>1</v>
      </c>
      <c r="C768" s="50" t="inlineStr">
        <is>
          <t>00505644630</t>
        </is>
      </c>
      <c r="D768" s="73" t="inlineStr">
        <is>
          <t>JOÃO LUIZ PEREIRA</t>
        </is>
      </c>
      <c r="E768" s="74" t="inlineStr">
        <is>
          <t>CAFÉ</t>
        </is>
      </c>
      <c r="G768" s="75" t="n">
        <v>4</v>
      </c>
      <c r="H768" s="63" t="n">
        <v>22</v>
      </c>
      <c r="I768" s="75" t="n">
        <v>88</v>
      </c>
      <c r="J768" s="54" t="n">
        <v>44991</v>
      </c>
      <c r="K768" s="54" t="inlineStr">
        <is>
          <t>MO</t>
        </is>
      </c>
      <c r="L768" s="68" t="inlineStr">
        <is>
          <t>PIX: 00505644630</t>
        </is>
      </c>
      <c r="N768">
        <f>IF(ISERROR(SEARCH("NF",E768,1)),"NÃO","SIM")</f>
        <v/>
      </c>
      <c r="O768">
        <f>IF($B768=5,"SIM","")</f>
        <v/>
      </c>
      <c r="P768" s="76">
        <f>A768&amp;B768&amp;C768&amp;E768&amp;G768&amp;EDATE(J768,0)</f>
        <v/>
      </c>
      <c r="Q768" s="68">
        <f>IF(A768=0,"",VLOOKUP($A768,RESUMO!$A$8:$B$107,2,FALSE))</f>
        <v/>
      </c>
    </row>
    <row r="769">
      <c r="A769" s="52" t="n">
        <v>44990</v>
      </c>
      <c r="B769" s="68" t="n">
        <v>1</v>
      </c>
      <c r="C769" s="50" t="inlineStr">
        <is>
          <t>14844723650</t>
        </is>
      </c>
      <c r="D769" s="73" t="inlineStr">
        <is>
          <t>TAISSON HENRIQUE FERREIRA DOS SANTOS</t>
        </is>
      </c>
      <c r="E769" s="74" t="inlineStr">
        <is>
          <t>CAFÉ</t>
        </is>
      </c>
      <c r="G769" s="75" t="n">
        <v>4</v>
      </c>
      <c r="H769" s="63" t="n">
        <v>22</v>
      </c>
      <c r="I769" s="75" t="n">
        <v>88</v>
      </c>
      <c r="J769" s="54" t="n">
        <v>44991</v>
      </c>
      <c r="K769" s="54" t="inlineStr">
        <is>
          <t>MO</t>
        </is>
      </c>
      <c r="L769" s="68" t="inlineStr">
        <is>
          <t>NUBANK    0001  291500879 - CPF: 14.844.723.6-50</t>
        </is>
      </c>
      <c r="N769">
        <f>IF(ISERROR(SEARCH("NF",E769,1)),"NÃO","SIM")</f>
        <v/>
      </c>
      <c r="O769">
        <f>IF($B769=5,"SIM","")</f>
        <v/>
      </c>
      <c r="P769" s="76">
        <f>A769&amp;B769&amp;C769&amp;E769&amp;G769&amp;EDATE(J769,0)</f>
        <v/>
      </c>
      <c r="Q769" s="68">
        <f>IF(A769=0,"",VLOOKUP($A769,RESUMO!$A$8:$B$107,2,FALSE))</f>
        <v/>
      </c>
    </row>
    <row r="770">
      <c r="A770" s="52" t="n">
        <v>44990</v>
      </c>
      <c r="B770" s="68" t="n">
        <v>1</v>
      </c>
      <c r="C770" s="50" t="inlineStr">
        <is>
          <t>66561442504</t>
        </is>
      </c>
      <c r="D770" s="73" t="inlineStr">
        <is>
          <t>GERALDO RODRIGUES SANTOS</t>
        </is>
      </c>
      <c r="E770" s="74" t="inlineStr">
        <is>
          <t>CAFÉ</t>
        </is>
      </c>
      <c r="G770" s="75" t="n">
        <v>4</v>
      </c>
      <c r="H770" s="63" t="n">
        <v>22</v>
      </c>
      <c r="I770" s="75" t="n">
        <v>88</v>
      </c>
      <c r="J770" s="54" t="n">
        <v>44991</v>
      </c>
      <c r="K770" s="54" t="inlineStr">
        <is>
          <t>MO</t>
        </is>
      </c>
      <c r="L770" s="68" t="inlineStr">
        <is>
          <t>CEF  013  3814  195702 - CPF: 66.561.442.5-04</t>
        </is>
      </c>
      <c r="N770">
        <f>IF(ISERROR(SEARCH("NF",E770,1)),"NÃO","SIM")</f>
        <v/>
      </c>
      <c r="O770">
        <f>IF($B770=5,"SIM","")</f>
        <v/>
      </c>
      <c r="P770" s="76">
        <f>A770&amp;B770&amp;C770&amp;E770&amp;G770&amp;EDATE(J770,0)</f>
        <v/>
      </c>
      <c r="Q770" s="68">
        <f>IF(A770=0,"",VLOOKUP($A770,RESUMO!$A$8:$B$107,2,FALSE))</f>
        <v/>
      </c>
    </row>
    <row r="771">
      <c r="A771" s="52" t="n">
        <v>44990</v>
      </c>
      <c r="B771" s="68" t="n">
        <v>1</v>
      </c>
      <c r="C771" s="50" t="inlineStr">
        <is>
          <t>11591941652</t>
        </is>
      </c>
      <c r="D771" s="73" t="inlineStr">
        <is>
          <t>ANDERSON CUSTODIO DE SOUZA</t>
        </is>
      </c>
      <c r="E771" s="74" t="inlineStr">
        <is>
          <t>CAFÉ</t>
        </is>
      </c>
      <c r="G771" s="75" t="n">
        <v>4</v>
      </c>
      <c r="H771" s="63" t="n">
        <v>22</v>
      </c>
      <c r="I771" s="75" t="n">
        <v>88</v>
      </c>
      <c r="J771" s="54" t="n">
        <v>44991</v>
      </c>
      <c r="K771" s="54" t="inlineStr">
        <is>
          <t>MO</t>
        </is>
      </c>
      <c r="L771" s="68" t="inlineStr">
        <is>
          <t>PIX: 31989816299</t>
        </is>
      </c>
      <c r="N771">
        <f>IF(ISERROR(SEARCH("NF",E771,1)),"NÃO","SIM")</f>
        <v/>
      </c>
      <c r="O771">
        <f>IF($B771=5,"SIM","")</f>
        <v/>
      </c>
      <c r="P771" s="76">
        <f>A771&amp;B771&amp;C771&amp;E771&amp;G771&amp;EDATE(J771,0)</f>
        <v/>
      </c>
      <c r="Q771" s="68">
        <f>IF(A771=0,"",VLOOKUP($A771,RESUMO!$A$8:$B$107,2,FALSE))</f>
        <v/>
      </c>
    </row>
    <row r="772">
      <c r="A772" s="52" t="n">
        <v>44990</v>
      </c>
      <c r="B772" s="68" t="n">
        <v>1</v>
      </c>
      <c r="C772" s="50" t="inlineStr">
        <is>
          <t>12212212200</t>
        </is>
      </c>
      <c r="D772" s="73" t="inlineStr">
        <is>
          <t>VALMIR BISPO DA SILVA</t>
        </is>
      </c>
      <c r="E772" s="74" t="inlineStr">
        <is>
          <t>CAFÉ</t>
        </is>
      </c>
      <c r="G772" s="75" t="n">
        <v>4</v>
      </c>
      <c r="H772" s="63" t="n">
        <v>6</v>
      </c>
      <c r="I772" s="75" t="n">
        <v>24</v>
      </c>
      <c r="J772" s="54" t="n">
        <v>44991</v>
      </c>
      <c r="K772" s="54" t="inlineStr">
        <is>
          <t>MO</t>
        </is>
      </c>
      <c r="L772" s="68" t="inlineStr">
        <is>
          <t>PIX: 38998060567</t>
        </is>
      </c>
      <c r="N772">
        <f>IF(ISERROR(SEARCH("NF",E772,1)),"NÃO","SIM")</f>
        <v/>
      </c>
      <c r="O772">
        <f>IF($B772=5,"SIM","")</f>
        <v/>
      </c>
      <c r="P772" s="76">
        <f>A772&amp;B772&amp;C772&amp;E772&amp;G772&amp;EDATE(J772,0)</f>
        <v/>
      </c>
      <c r="Q772" s="68">
        <f>IF(A772=0,"",VLOOKUP($A772,RESUMO!$A$8:$B$107,2,FALSE))</f>
        <v/>
      </c>
    </row>
    <row r="773">
      <c r="A773" s="52" t="n">
        <v>44990</v>
      </c>
      <c r="B773" s="68" t="n">
        <v>1</v>
      </c>
      <c r="C773" s="50" t="inlineStr">
        <is>
          <t>13568423642</t>
        </is>
      </c>
      <c r="D773" s="73" t="inlineStr">
        <is>
          <t xml:space="preserve">WELINGTON PEREIRA DOS SANTOS    </t>
        </is>
      </c>
      <c r="E773" s="74" t="inlineStr">
        <is>
          <t>CAFÉ</t>
        </is>
      </c>
      <c r="G773" s="75" t="n">
        <v>4</v>
      </c>
      <c r="H773" s="63" t="n">
        <v>22</v>
      </c>
      <c r="I773" s="75" t="n">
        <v>88</v>
      </c>
      <c r="J773" s="54" t="n">
        <v>44991</v>
      </c>
      <c r="K773" s="54" t="inlineStr">
        <is>
          <t>MO</t>
        </is>
      </c>
      <c r="L773" s="68" t="inlineStr">
        <is>
          <t>ITAÚ    7349  201434 - CPF: 13.568.423.6-42</t>
        </is>
      </c>
      <c r="N773">
        <f>IF(ISERROR(SEARCH("NF",E773,1)),"NÃO","SIM")</f>
        <v/>
      </c>
      <c r="O773">
        <f>IF($B773=5,"SIM","")</f>
        <v/>
      </c>
      <c r="P773" s="76">
        <f>A773&amp;B773&amp;C773&amp;E773&amp;G773&amp;EDATE(J773,0)</f>
        <v/>
      </c>
      <c r="Q773" s="68">
        <f>IF(A773=0,"",VLOOKUP($A773,RESUMO!$A$8:$B$107,2,FALSE))</f>
        <v/>
      </c>
    </row>
    <row r="774">
      <c r="A774" s="52" t="n">
        <v>44990</v>
      </c>
      <c r="B774" s="68" t="n">
        <v>1</v>
      </c>
      <c r="C774" s="50" t="inlineStr">
        <is>
          <t>07026622676</t>
        </is>
      </c>
      <c r="D774" s="73" t="inlineStr">
        <is>
          <t>DOUGLAS JUNIO AZEVEDO LARA REZENDE</t>
        </is>
      </c>
      <c r="E774" s="74" t="inlineStr">
        <is>
          <t>CAFÉ</t>
        </is>
      </c>
      <c r="G774" s="75" t="n">
        <v>4</v>
      </c>
      <c r="H774" s="63" t="n">
        <v>22</v>
      </c>
      <c r="I774" s="75" t="n">
        <v>88</v>
      </c>
      <c r="J774" s="54" t="n">
        <v>44991</v>
      </c>
      <c r="K774" s="54" t="inlineStr">
        <is>
          <t>MO</t>
        </is>
      </c>
      <c r="L774" s="68" t="inlineStr">
        <is>
          <t>NUBANK    0001  304649995 - CPF: 07.026.622.6-76</t>
        </is>
      </c>
      <c r="N774">
        <f>IF(ISERROR(SEARCH("NF",E774,1)),"NÃO","SIM")</f>
        <v/>
      </c>
      <c r="O774">
        <f>IF($B774=5,"SIM","")</f>
        <v/>
      </c>
      <c r="P774" s="76">
        <f>A774&amp;B774&amp;C774&amp;E774&amp;G774&amp;EDATE(J774,0)</f>
        <v/>
      </c>
      <c r="Q774" s="68">
        <f>IF(A774=0,"",VLOOKUP($A774,RESUMO!$A$8:$B$107,2,FALSE))</f>
        <v/>
      </c>
    </row>
    <row r="775">
      <c r="A775" s="52" t="n">
        <v>44990</v>
      </c>
      <c r="B775" s="68" t="n">
        <v>1</v>
      </c>
      <c r="C775" s="50" t="inlineStr">
        <is>
          <t>13351596650</t>
        </is>
      </c>
      <c r="D775" s="73" t="inlineStr">
        <is>
          <t>VALERIO BATISTA DE JESUS</t>
        </is>
      </c>
      <c r="E775" s="74" t="inlineStr">
        <is>
          <t>CAFÉ</t>
        </is>
      </c>
      <c r="G775" s="75" t="n">
        <v>4</v>
      </c>
      <c r="H775" s="63" t="n">
        <v>22</v>
      </c>
      <c r="I775" s="75" t="n">
        <v>88</v>
      </c>
      <c r="J775" s="54" t="n">
        <v>44991</v>
      </c>
      <c r="K775" s="54" t="inlineStr">
        <is>
          <t>MO</t>
        </is>
      </c>
      <c r="L775" s="68" t="inlineStr">
        <is>
          <t>NUBANK    0001  17746019 - CPF: 13.351.596.6-50</t>
        </is>
      </c>
      <c r="N775">
        <f>IF(ISERROR(SEARCH("NF",E775,1)),"NÃO","SIM")</f>
        <v/>
      </c>
      <c r="O775">
        <f>IF($B775=5,"SIM","")</f>
        <v/>
      </c>
      <c r="P775" s="76">
        <f>A775&amp;B775&amp;C775&amp;E775&amp;G775&amp;EDATE(J775,0)</f>
        <v/>
      </c>
      <c r="Q775" s="68">
        <f>IF(A775=0,"",VLOOKUP($A775,RESUMO!$A$8:$B$107,2,FALSE))</f>
        <v/>
      </c>
    </row>
    <row r="776">
      <c r="A776" s="52" t="n">
        <v>44990</v>
      </c>
      <c r="B776" s="68" t="n">
        <v>1</v>
      </c>
      <c r="C776" s="50" t="inlineStr">
        <is>
          <t>96830123615</t>
        </is>
      </c>
      <c r="D776" s="73" t="inlineStr">
        <is>
          <t>WANDERLEY DE SOUZA MAIA</t>
        </is>
      </c>
      <c r="E776" s="74" t="inlineStr">
        <is>
          <t>CAFÉ</t>
        </is>
      </c>
      <c r="G776" s="75" t="n">
        <v>4</v>
      </c>
      <c r="H776" s="63" t="n">
        <v>22</v>
      </c>
      <c r="I776" s="75" t="n">
        <v>88</v>
      </c>
      <c r="J776" s="54" t="n">
        <v>44991</v>
      </c>
      <c r="K776" s="54" t="inlineStr">
        <is>
          <t>MO</t>
        </is>
      </c>
      <c r="L776" s="68" t="inlineStr">
        <is>
          <t>CEF  013  1486  735602 - CPF: 96.830.123.6-15</t>
        </is>
      </c>
      <c r="N776">
        <f>IF(ISERROR(SEARCH("NF",E776,1)),"NÃO","SIM")</f>
        <v/>
      </c>
      <c r="O776">
        <f>IF($B776=5,"SIM","")</f>
        <v/>
      </c>
      <c r="P776" s="76">
        <f>A776&amp;B776&amp;C776&amp;E776&amp;G776&amp;EDATE(J776,0)</f>
        <v/>
      </c>
      <c r="Q776" s="68">
        <f>IF(A776=0,"",VLOOKUP($A776,RESUMO!$A$8:$B$107,2,FALSE))</f>
        <v/>
      </c>
    </row>
    <row r="777">
      <c r="A777" s="52" t="n">
        <v>44990</v>
      </c>
      <c r="B777" s="68" t="n">
        <v>1</v>
      </c>
      <c r="C777" s="50" t="inlineStr">
        <is>
          <t>04472952688</t>
        </is>
      </c>
      <c r="D777" s="73" t="inlineStr">
        <is>
          <t>GLEBSON SILVA RAMOS</t>
        </is>
      </c>
      <c r="E777" s="74" t="inlineStr">
        <is>
          <t>CAFÉ</t>
        </is>
      </c>
      <c r="G777" s="75" t="n">
        <v>4</v>
      </c>
      <c r="H777" s="63" t="n">
        <v>22</v>
      </c>
      <c r="I777" s="75" t="n">
        <v>88</v>
      </c>
      <c r="J777" s="54" t="n">
        <v>44991</v>
      </c>
      <c r="K777" s="54" t="inlineStr">
        <is>
          <t>MO</t>
        </is>
      </c>
      <c r="L777" s="68" t="inlineStr">
        <is>
          <t>PIX: 04472952688</t>
        </is>
      </c>
      <c r="N777">
        <f>IF(ISERROR(SEARCH("NF",E777,1)),"NÃO","SIM")</f>
        <v/>
      </c>
      <c r="O777">
        <f>IF($B777=5,"SIM","")</f>
        <v/>
      </c>
      <c r="P777" s="76">
        <f>A777&amp;B777&amp;C777&amp;E777&amp;G777&amp;EDATE(J777,0)</f>
        <v/>
      </c>
      <c r="Q777" s="68">
        <f>IF(A777=0,"",VLOOKUP($A777,RESUMO!$A$8:$B$107,2,FALSE))</f>
        <v/>
      </c>
    </row>
    <row r="778">
      <c r="A778" s="52" t="n">
        <v>44990</v>
      </c>
      <c r="B778" s="68" t="n">
        <v>1</v>
      </c>
      <c r="C778" s="50" t="inlineStr">
        <is>
          <t>05318038646</t>
        </is>
      </c>
      <c r="D778" s="73" t="inlineStr">
        <is>
          <t>JOÃO CARLOS DOS SANTOS BARBOSA</t>
        </is>
      </c>
      <c r="E778" s="74" t="inlineStr">
        <is>
          <t>CAFÉ</t>
        </is>
      </c>
      <c r="G778" s="75" t="n">
        <v>4</v>
      </c>
      <c r="H778" s="63" t="n">
        <v>22</v>
      </c>
      <c r="I778" s="75" t="n">
        <v>88</v>
      </c>
      <c r="J778" s="54" t="n">
        <v>44991</v>
      </c>
      <c r="K778" s="54" t="inlineStr">
        <is>
          <t>MO</t>
        </is>
      </c>
      <c r="L778" s="68" t="inlineStr">
        <is>
          <t>PIX: 05318038646</t>
        </is>
      </c>
      <c r="N778">
        <f>IF(ISERROR(SEARCH("NF",E778,1)),"NÃO","SIM")</f>
        <v/>
      </c>
      <c r="O778">
        <f>IF($B778=5,"SIM","")</f>
        <v/>
      </c>
      <c r="P778" s="76">
        <f>A778&amp;B778&amp;C778&amp;E778&amp;G778&amp;EDATE(J778,0)</f>
        <v/>
      </c>
      <c r="Q778" s="68">
        <f>IF(A778=0,"",VLOOKUP($A778,RESUMO!$A$8:$B$107,2,FALSE))</f>
        <v/>
      </c>
    </row>
    <row r="779">
      <c r="A779" s="52" t="n">
        <v>44990</v>
      </c>
      <c r="B779" s="68" t="n">
        <v>2</v>
      </c>
      <c r="C779" s="50" t="inlineStr">
        <is>
          <t>37052904870</t>
        </is>
      </c>
      <c r="D779" s="73" t="inlineStr">
        <is>
          <t>VINICIUS SANTANA RINALDI</t>
        </is>
      </c>
      <c r="E779" s="74" t="inlineStr">
        <is>
          <t>VIAGENS DE TERRA CAMINHAO TRUCADO E TOCO</t>
        </is>
      </c>
      <c r="G779" s="75" t="n">
        <v>7350</v>
      </c>
      <c r="I779" s="75" t="n">
        <v>7350</v>
      </c>
      <c r="J779" s="54" t="n">
        <v>44991</v>
      </c>
      <c r="K779" s="54" t="inlineStr">
        <is>
          <t>MAT</t>
        </is>
      </c>
      <c r="L779" s="68" t="inlineStr">
        <is>
          <t>C6 BANK    0001  19363893 - CPF: 37.052.904.8-70</t>
        </is>
      </c>
      <c r="N779">
        <f>IF(ISERROR(SEARCH("NF",E779,1)),"NÃO","SIM")</f>
        <v/>
      </c>
      <c r="O779">
        <f>IF($B779=5,"SIM","")</f>
        <v/>
      </c>
      <c r="P779" s="76">
        <f>A779&amp;B779&amp;C779&amp;E779&amp;G779&amp;EDATE(J779,0)</f>
        <v/>
      </c>
      <c r="Q779" s="68">
        <f>IF(A779=0,"",VLOOKUP($A779,RESUMO!$A$8:$B$107,2,FALSE))</f>
        <v/>
      </c>
    </row>
    <row r="780">
      <c r="A780" s="52" t="n">
        <v>44990</v>
      </c>
      <c r="B780" s="68" t="n">
        <v>2</v>
      </c>
      <c r="C780" s="50" t="inlineStr">
        <is>
          <t>06002860533</t>
        </is>
      </c>
      <c r="D780" s="73" t="inlineStr">
        <is>
          <t>GUSTAVO RENNYG</t>
        </is>
      </c>
      <c r="E780" s="74" t="inlineStr">
        <is>
          <t>DIARIAS DE RETROESCAVADEIRA</t>
        </is>
      </c>
      <c r="G780" s="75" t="n">
        <v>3900</v>
      </c>
      <c r="I780" s="75" t="n">
        <v>3900</v>
      </c>
      <c r="J780" s="54" t="n">
        <v>44991</v>
      </c>
      <c r="K780" s="54" t="inlineStr">
        <is>
          <t>LOC</t>
        </is>
      </c>
      <c r="N780">
        <f>IF(ISERROR(SEARCH("NF",E780,1)),"NÃO","SIM")</f>
        <v/>
      </c>
      <c r="O780">
        <f>IF($B780=5,"SIM","")</f>
        <v/>
      </c>
      <c r="P780" s="76">
        <f>A780&amp;B780&amp;C780&amp;E780&amp;G780&amp;EDATE(J780,0)</f>
        <v/>
      </c>
      <c r="Q780" s="68">
        <f>IF(A780=0,"",VLOOKUP($A780,RESUMO!$A$8:$B$107,2,FALSE))</f>
        <v/>
      </c>
    </row>
    <row r="781">
      <c r="A781" s="52" t="n">
        <v>44990</v>
      </c>
      <c r="B781" s="68" t="n">
        <v>2</v>
      </c>
      <c r="C781" s="50" t="inlineStr">
        <is>
          <t>99801604115</t>
        </is>
      </c>
      <c r="D781" s="73" t="inlineStr">
        <is>
          <t>FLÁVIO SOARES FARIAS</t>
        </is>
      </c>
      <c r="E781" s="74" t="inlineStr">
        <is>
          <t>ESCAVAÇÃO DE 11 TUBULÕES</t>
        </is>
      </c>
      <c r="G781" s="75" t="n">
        <v>3795</v>
      </c>
      <c r="I781" s="75" t="n">
        <v>3795</v>
      </c>
      <c r="J781" s="54" t="n">
        <v>44991</v>
      </c>
      <c r="K781" s="54" t="inlineStr">
        <is>
          <t>SERV</t>
        </is>
      </c>
      <c r="L781" s="68" t="inlineStr">
        <is>
          <t>PIX: 99801604115</t>
        </is>
      </c>
      <c r="N781">
        <f>IF(ISERROR(SEARCH("NF",E781,1)),"NÃO","SIM")</f>
        <v/>
      </c>
      <c r="O781">
        <f>IF($B781=5,"SIM","")</f>
        <v/>
      </c>
      <c r="P781" s="76">
        <f>A781&amp;B781&amp;C781&amp;E781&amp;G781&amp;EDATE(J781,0)</f>
        <v/>
      </c>
      <c r="Q781" s="68">
        <f>IF(A781=0,"",VLOOKUP($A781,RESUMO!$A$8:$B$107,2,FALSE))</f>
        <v/>
      </c>
    </row>
    <row r="782">
      <c r="A782" s="52" t="n">
        <v>44990</v>
      </c>
      <c r="B782" s="68" t="n">
        <v>2</v>
      </c>
      <c r="C782" s="50" t="inlineStr">
        <is>
          <t>05761924650</t>
        </is>
      </c>
      <c r="D782" s="73" t="inlineStr">
        <is>
          <t>RENATO OLIVEIRA SANTOS</t>
        </is>
      </c>
      <c r="E782" s="74" t="inlineStr">
        <is>
          <t>FOLHA DP- 02/2023</t>
        </is>
      </c>
      <c r="G782" s="75" t="n">
        <v>781.2</v>
      </c>
      <c r="I782" s="75" t="n">
        <v>781.2</v>
      </c>
      <c r="J782" s="54" t="n">
        <v>44991</v>
      </c>
      <c r="K782" s="54" t="inlineStr">
        <is>
          <t>MO</t>
        </is>
      </c>
      <c r="L782" s="68" t="inlineStr">
        <is>
          <t>PIX: 05761924650</t>
        </is>
      </c>
      <c r="N782">
        <f>IF(ISERROR(SEARCH("NF",E782,1)),"NÃO","SIM")</f>
        <v/>
      </c>
      <c r="O782">
        <f>IF($B782=5,"SIM","")</f>
        <v/>
      </c>
      <c r="P782" s="76">
        <f>A782&amp;B782&amp;C782&amp;E782&amp;G782&amp;EDATE(J782,0)</f>
        <v/>
      </c>
      <c r="Q782" s="68">
        <f>IF(A782=0,"",VLOOKUP($A782,RESUMO!$A$8:$B$107,2,FALSE))</f>
        <v/>
      </c>
    </row>
    <row r="783">
      <c r="A783" s="52" t="n">
        <v>44990</v>
      </c>
      <c r="B783" s="68" t="n">
        <v>2</v>
      </c>
      <c r="C783" s="50" t="inlineStr">
        <is>
          <t>27648990687</t>
        </is>
      </c>
      <c r="D783" s="73" t="inlineStr">
        <is>
          <t>ROGÉRIO VASCONCELOS SANTOS</t>
        </is>
      </c>
      <c r="E783" s="74" t="inlineStr">
        <is>
          <t>MOTOBOY OBRA - 02/2023</t>
        </is>
      </c>
      <c r="G783" s="75" t="n">
        <v>96</v>
      </c>
      <c r="I783" s="75" t="n">
        <v>96</v>
      </c>
      <c r="J783" s="54" t="n">
        <v>44991</v>
      </c>
      <c r="K783" s="54" t="inlineStr">
        <is>
          <t>ADM</t>
        </is>
      </c>
      <c r="L783" s="68" t="inlineStr">
        <is>
          <t>PIX: 31995901635</t>
        </is>
      </c>
      <c r="N783">
        <f>IF(ISERROR(SEARCH("NF",E783,1)),"NÃO","SIM")</f>
        <v/>
      </c>
      <c r="O783">
        <f>IF($B783=5,"SIM","")</f>
        <v/>
      </c>
      <c r="P783" s="76">
        <f>A783&amp;B783&amp;C783&amp;E783&amp;G783&amp;EDATE(J783,0)</f>
        <v/>
      </c>
      <c r="Q783" s="68">
        <f>IF(A783=0,"",VLOOKUP($A783,RESUMO!$A$8:$B$107,2,FALSE))</f>
        <v/>
      </c>
    </row>
    <row r="784">
      <c r="A784" s="52" t="n">
        <v>44990</v>
      </c>
      <c r="B784" s="68" t="n">
        <v>2</v>
      </c>
      <c r="C784" s="50" t="inlineStr">
        <is>
          <t>27648990687</t>
        </is>
      </c>
      <c r="D784" s="73" t="inlineStr">
        <is>
          <t>ROGÉRIO VASCONCELOS SANTOS</t>
        </is>
      </c>
      <c r="E784" s="74" t="inlineStr">
        <is>
          <t>MHS SEGURANÇA E MEDICINA DO TRABALHO</t>
        </is>
      </c>
      <c r="G784" s="75" t="n">
        <v>225</v>
      </c>
      <c r="I784" s="75" t="n">
        <v>225</v>
      </c>
      <c r="J784" s="54" t="n">
        <v>44991</v>
      </c>
      <c r="K784" s="54" t="inlineStr">
        <is>
          <t>ADM</t>
        </is>
      </c>
      <c r="L784" s="68" t="inlineStr">
        <is>
          <t>PIX: 31995901635</t>
        </is>
      </c>
      <c r="M784" s="50" t="inlineStr">
        <is>
          <t>MENSALIDADE 03/2023</t>
        </is>
      </c>
      <c r="N784">
        <f>IF(ISERROR(SEARCH("NF",E784,1)),"NÃO","SIM")</f>
        <v/>
      </c>
      <c r="O784">
        <f>IF($B784=5,"SIM","")</f>
        <v/>
      </c>
      <c r="P784" s="76">
        <f>A784&amp;B784&amp;C784&amp;E784&amp;G784&amp;EDATE(J784,0)</f>
        <v/>
      </c>
      <c r="Q784" s="68">
        <f>IF(A784=0,"",VLOOKUP($A784,RESUMO!$A$8:$B$107,2,FALSE))</f>
        <v/>
      </c>
    </row>
    <row r="785">
      <c r="A785" s="52" t="n">
        <v>44990</v>
      </c>
      <c r="B785" s="68" t="n">
        <v>2</v>
      </c>
      <c r="C785" s="50" t="inlineStr">
        <is>
          <t>07834753000141</t>
        </is>
      </c>
      <c r="D785" s="73" t="inlineStr">
        <is>
          <t>ANCORA PAPELARIA</t>
        </is>
      </c>
      <c r="E785" s="74" t="inlineStr">
        <is>
          <t>PLOTAGENS - NF A EMITIR</t>
        </is>
      </c>
      <c r="G785" s="75" t="n">
        <v>47</v>
      </c>
      <c r="I785" s="75" t="n">
        <v>47</v>
      </c>
      <c r="J785" s="54" t="n">
        <v>44991</v>
      </c>
      <c r="K785" s="54" t="inlineStr">
        <is>
          <t>ADM</t>
        </is>
      </c>
      <c r="L785" s="68" t="inlineStr">
        <is>
          <t>PIX: ancorapapelaria@gmail.com</t>
        </is>
      </c>
      <c r="N785">
        <f>IF(ISERROR(SEARCH("NF",E785,1)),"NÃO","SIM")</f>
        <v/>
      </c>
      <c r="O785">
        <f>IF($B785=5,"SIM","")</f>
        <v/>
      </c>
      <c r="P785" s="76">
        <f>A785&amp;B785&amp;C785&amp;E785&amp;G785&amp;EDATE(J785,0)</f>
        <v/>
      </c>
      <c r="Q785" s="68">
        <f>IF(A785=0,"",VLOOKUP($A785,RESUMO!$A$8:$B$107,2,FALSE))</f>
        <v/>
      </c>
    </row>
    <row r="786">
      <c r="A786" s="52" t="n">
        <v>44990</v>
      </c>
      <c r="B786" s="68" t="n">
        <v>3</v>
      </c>
      <c r="C786" s="50" t="inlineStr">
        <is>
          <t>00360305000104</t>
        </is>
      </c>
      <c r="D786" s="73" t="inlineStr">
        <is>
          <t>FGTS</t>
        </is>
      </c>
      <c r="E786" s="74" t="inlineStr">
        <is>
          <t>FGTS - FOLHA DP- 02/2023</t>
        </is>
      </c>
      <c r="G786" s="75" t="n">
        <v>2272.42</v>
      </c>
      <c r="I786" s="75" t="n">
        <v>2272.42</v>
      </c>
      <c r="J786" s="54" t="n">
        <v>44992</v>
      </c>
      <c r="K786" s="54" t="inlineStr">
        <is>
          <t>MO</t>
        </is>
      </c>
      <c r="N786">
        <f>IF(ISERROR(SEARCH("NF",E786,1)),"NÃO","SIM")</f>
        <v/>
      </c>
      <c r="O786">
        <f>IF($B786=5,"SIM","")</f>
        <v/>
      </c>
      <c r="P786" s="76">
        <f>A786&amp;B786&amp;C786&amp;E786&amp;G786&amp;EDATE(J786,0)</f>
        <v/>
      </c>
      <c r="Q786" s="68">
        <f>IF(A786=0,"",VLOOKUP($A786,RESUMO!$A$8:$B$107,2,FALSE))</f>
        <v/>
      </c>
    </row>
    <row r="787">
      <c r="A787" s="52" t="n">
        <v>44990</v>
      </c>
      <c r="B787" s="68" t="n">
        <v>3</v>
      </c>
      <c r="C787" s="50" t="inlineStr">
        <is>
          <t>30996544000116</t>
        </is>
      </c>
      <c r="D787" s="73" t="inlineStr">
        <is>
          <t>WORK MED</t>
        </is>
      </c>
      <c r="E787" s="74" t="inlineStr">
        <is>
          <t>REALIZAÇÃO DE EXAME MEDICO - NFS-e 1819</t>
        </is>
      </c>
      <c r="G787" s="75" t="n">
        <v>35</v>
      </c>
      <c r="I787" s="75" t="n">
        <v>35</v>
      </c>
      <c r="J787" s="54" t="n">
        <v>44995</v>
      </c>
      <c r="K787" s="54" t="inlineStr">
        <is>
          <t>MO</t>
        </is>
      </c>
      <c r="N787">
        <f>IF(ISERROR(SEARCH("NF",E787,1)),"NÃO","SIM")</f>
        <v/>
      </c>
      <c r="O787">
        <f>IF($B787=5,"SIM","")</f>
        <v/>
      </c>
      <c r="P787" s="76">
        <f>A787&amp;B787&amp;C787&amp;E787&amp;G787&amp;EDATE(J787,0)</f>
        <v/>
      </c>
      <c r="Q787" s="68">
        <f>IF(A787=0,"",VLOOKUP($A787,RESUMO!$A$8:$B$107,2,FALSE))</f>
        <v/>
      </c>
    </row>
    <row r="788">
      <c r="A788" s="52" t="n">
        <v>44990</v>
      </c>
      <c r="B788" s="68" t="n">
        <v>3</v>
      </c>
      <c r="C788" s="50" t="inlineStr">
        <is>
          <t>07409393000130</t>
        </is>
      </c>
      <c r="D788" s="73" t="inlineStr">
        <is>
          <t>LOCFER</t>
        </is>
      </c>
      <c r="E788" s="74" t="inlineStr">
        <is>
          <t>MARTELO MAKITA - NF 19815</t>
        </is>
      </c>
      <c r="G788" s="75" t="n">
        <v>300</v>
      </c>
      <c r="I788" s="75" t="n">
        <v>300</v>
      </c>
      <c r="J788" s="54" t="n">
        <v>44998</v>
      </c>
      <c r="K788" s="54" t="inlineStr">
        <is>
          <t>LOC</t>
        </is>
      </c>
      <c r="N788">
        <f>IF(ISERROR(SEARCH("NF",E788,1)),"NÃO","SIM")</f>
        <v/>
      </c>
      <c r="O788">
        <f>IF($B788=5,"SIM","")</f>
        <v/>
      </c>
      <c r="P788" s="76">
        <f>A788&amp;B788&amp;C788&amp;E788&amp;G788&amp;EDATE(J788,0)</f>
        <v/>
      </c>
      <c r="Q788" s="68">
        <f>IF(A788=0,"",VLOOKUP($A788,RESUMO!$A$8:$B$107,2,FALSE))</f>
        <v/>
      </c>
    </row>
    <row r="789">
      <c r="A789" s="52" t="n">
        <v>44990</v>
      </c>
      <c r="B789" s="68" t="n">
        <v>3</v>
      </c>
      <c r="C789" s="50" t="inlineStr">
        <is>
          <t>17281106000103</t>
        </is>
      </c>
      <c r="D789" s="73" t="inlineStr">
        <is>
          <t>COPASA MG</t>
        </is>
      </c>
      <c r="E789" s="74" t="inlineStr">
        <is>
          <t>COMPETENCIA 02/2023</t>
        </is>
      </c>
      <c r="G789" s="75" t="n">
        <v>47.8</v>
      </c>
      <c r="I789" s="75" t="n">
        <v>47.8</v>
      </c>
      <c r="J789" s="54" t="n">
        <v>45003</v>
      </c>
      <c r="K789" s="54" t="inlineStr">
        <is>
          <t>TP</t>
        </is>
      </c>
      <c r="N789">
        <f>IF(ISERROR(SEARCH("NF",E789,1)),"NÃO","SIM")</f>
        <v/>
      </c>
      <c r="O789">
        <f>IF($B789=5,"SIM","")</f>
        <v/>
      </c>
      <c r="P789" s="76">
        <f>A789&amp;B789&amp;C789&amp;E789&amp;G789&amp;EDATE(J789,0)</f>
        <v/>
      </c>
      <c r="Q789" s="68">
        <f>IF(A789=0,"",VLOOKUP($A789,RESUMO!$A$8:$B$107,2,FALSE))</f>
        <v/>
      </c>
    </row>
    <row r="790">
      <c r="A790" s="52" t="n">
        <v>44990</v>
      </c>
      <c r="B790" s="68" t="n">
        <v>3</v>
      </c>
      <c r="C790" s="50" t="inlineStr">
        <is>
          <t>00394460000141</t>
        </is>
      </c>
      <c r="D790" s="73" t="inlineStr">
        <is>
          <t>INSS/IRRF</t>
        </is>
      </c>
      <c r="E790" s="74" t="inlineStr">
        <is>
          <t>IRRF - FOLHA DP- 02/2023</t>
        </is>
      </c>
      <c r="G790" s="75" t="n">
        <v>739.15</v>
      </c>
      <c r="I790" s="75" t="n">
        <v>739.15</v>
      </c>
      <c r="J790" s="54" t="n">
        <v>45005</v>
      </c>
      <c r="K790" s="54" t="inlineStr">
        <is>
          <t>MO</t>
        </is>
      </c>
      <c r="N790">
        <f>IF(ISERROR(SEARCH("NF",E790,1)),"NÃO","SIM")</f>
        <v/>
      </c>
      <c r="O790">
        <f>IF($B790=5,"SIM","")</f>
        <v/>
      </c>
      <c r="P790" s="76">
        <f>A790&amp;B790&amp;C790&amp;E790&amp;G790&amp;EDATE(J790,0)</f>
        <v/>
      </c>
      <c r="Q790" s="68">
        <f>IF(A790=0,"",VLOOKUP($A790,RESUMO!$A$8:$B$107,2,FALSE))</f>
        <v/>
      </c>
    </row>
    <row r="791">
      <c r="A791" s="52" t="n">
        <v>44990</v>
      </c>
      <c r="B791" s="68" t="n">
        <v>3</v>
      </c>
      <c r="C791" s="50" t="inlineStr">
        <is>
          <t>00394460000141</t>
        </is>
      </c>
      <c r="D791" s="73" t="inlineStr">
        <is>
          <t>INSS/IRRF</t>
        </is>
      </c>
      <c r="E791" s="74" t="inlineStr">
        <is>
          <t>INSS - FOLHA DP- 02/2023</t>
        </is>
      </c>
      <c r="G791" s="75" t="n">
        <v>10591.76</v>
      </c>
      <c r="I791" s="75" t="n">
        <v>10591.76</v>
      </c>
      <c r="J791" s="54" t="n">
        <v>45005</v>
      </c>
      <c r="K791" s="54" t="inlineStr">
        <is>
          <t>MO</t>
        </is>
      </c>
      <c r="N791">
        <f>IF(ISERROR(SEARCH("NF",E791,1)),"NÃO","SIM")</f>
        <v/>
      </c>
      <c r="O791">
        <f>IF($B791=5,"SIM","")</f>
        <v/>
      </c>
      <c r="P791" s="76">
        <f>A791&amp;B791&amp;C791&amp;E791&amp;G791&amp;EDATE(J791,0)</f>
        <v/>
      </c>
      <c r="Q791" s="68">
        <f>IF(A791=0,"",VLOOKUP($A791,RESUMO!$A$8:$B$107,2,FALSE))</f>
        <v/>
      </c>
    </row>
    <row r="792">
      <c r="A792" s="52" t="n">
        <v>44990</v>
      </c>
      <c r="B792" s="68" t="n">
        <v>3</v>
      </c>
      <c r="C792" s="50" t="inlineStr">
        <is>
          <t>07409393000130</t>
        </is>
      </c>
      <c r="D792" s="73" t="inlineStr">
        <is>
          <t>LOCFER</t>
        </is>
      </c>
      <c r="E792" s="74" t="inlineStr">
        <is>
          <t>BOMBA SUBMERSIVEL - NF 19887</t>
        </is>
      </c>
      <c r="G792" s="75" t="n">
        <v>300</v>
      </c>
      <c r="I792" s="75" t="n">
        <v>300</v>
      </c>
      <c r="J792" s="54" t="n">
        <v>45005</v>
      </c>
      <c r="K792" s="54" t="inlineStr">
        <is>
          <t>LOC</t>
        </is>
      </c>
      <c r="N792">
        <f>IF(ISERROR(SEARCH("NF",E792,1)),"NÃO","SIM")</f>
        <v/>
      </c>
      <c r="O792">
        <f>IF($B792=5,"SIM","")</f>
        <v/>
      </c>
      <c r="P792" s="76">
        <f>A792&amp;B792&amp;C792&amp;E792&amp;G792&amp;EDATE(J792,0)</f>
        <v/>
      </c>
      <c r="Q792" s="68">
        <f>IF(A792=0,"",VLOOKUP($A792,RESUMO!$A$8:$B$107,2,FALSE))</f>
        <v/>
      </c>
    </row>
    <row r="793">
      <c r="A793" s="52" t="n">
        <v>44990</v>
      </c>
      <c r="B793" s="68" t="n">
        <v>3</v>
      </c>
      <c r="C793" s="50" t="inlineStr">
        <is>
          <t>03562661000107</t>
        </is>
      </c>
      <c r="D793" s="73" t="inlineStr">
        <is>
          <t>SAO JOSE DISTRIBUIDORA DE CIMENTO</t>
        </is>
      </c>
      <c r="E793" s="74" t="inlineStr">
        <is>
          <t>CIMENTO - NF 117690</t>
        </is>
      </c>
      <c r="G793" s="75" t="n">
        <v>3100</v>
      </c>
      <c r="I793" s="75" t="n">
        <v>3100</v>
      </c>
      <c r="J793" s="54" t="n">
        <v>45006</v>
      </c>
      <c r="K793" s="54" t="inlineStr">
        <is>
          <t>MAT</t>
        </is>
      </c>
      <c r="N793">
        <f>IF(ISERROR(SEARCH("NF",E793,1)),"NÃO","SIM")</f>
        <v/>
      </c>
      <c r="O793">
        <f>IF($B793=5,"SIM","")</f>
        <v/>
      </c>
      <c r="P793" s="76">
        <f>A793&amp;B793&amp;C793&amp;E793&amp;G793&amp;EDATE(J793,0)</f>
        <v/>
      </c>
      <c r="Q793" s="68">
        <f>IF(A793=0,"",VLOOKUP($A793,RESUMO!$A$8:$B$107,2,FALSE))</f>
        <v/>
      </c>
    </row>
    <row r="794">
      <c r="A794" s="52" t="n">
        <v>44990</v>
      </c>
      <c r="B794" s="68" t="n">
        <v>3</v>
      </c>
      <c r="C794" s="50" t="inlineStr">
        <is>
          <t>07409393000130</t>
        </is>
      </c>
      <c r="D794" s="73" t="inlineStr">
        <is>
          <t>LOCFER</t>
        </is>
      </c>
      <c r="E794" s="74" t="inlineStr">
        <is>
          <t>CORREIA - NF 2226</t>
        </is>
      </c>
      <c r="G794" s="75" t="n">
        <v>90</v>
      </c>
      <c r="I794" s="75" t="n">
        <v>90</v>
      </c>
      <c r="J794" s="54" t="n">
        <v>45007</v>
      </c>
      <c r="K794" s="54" t="inlineStr">
        <is>
          <t>LOC</t>
        </is>
      </c>
      <c r="N794">
        <f>IF(ISERROR(SEARCH("NF",E794,1)),"NÃO","SIM")</f>
        <v/>
      </c>
      <c r="O794">
        <f>IF($B794=5,"SIM","")</f>
        <v/>
      </c>
      <c r="P794" s="76">
        <f>A794&amp;B794&amp;C794&amp;E794&amp;G794&amp;EDATE(J794,0)</f>
        <v/>
      </c>
      <c r="Q794" s="68">
        <f>IF(A794=0,"",VLOOKUP($A794,RESUMO!$A$8:$B$107,2,FALSE))</f>
        <v/>
      </c>
    </row>
    <row r="795">
      <c r="A795" s="52" t="n">
        <v>44990</v>
      </c>
      <c r="B795" s="68" t="n">
        <v>4</v>
      </c>
      <c r="C795" s="50" t="inlineStr">
        <is>
          <t>00505644630</t>
        </is>
      </c>
      <c r="D795" s="73" t="inlineStr">
        <is>
          <t>JOÃO LUIZ PEREIRA</t>
        </is>
      </c>
      <c r="E795" s="74" t="inlineStr">
        <is>
          <t>BARRABELA AUTO POSTO - GASOLINA</t>
        </is>
      </c>
      <c r="G795" s="75" t="n">
        <v>100</v>
      </c>
      <c r="I795" s="75" t="n">
        <v>100</v>
      </c>
      <c r="J795" s="54" t="n">
        <v>44974</v>
      </c>
      <c r="K795" s="54" t="inlineStr">
        <is>
          <t>MO</t>
        </is>
      </c>
      <c r="L795" s="68" t="inlineStr">
        <is>
          <t>PIX: 00505644630</t>
        </is>
      </c>
      <c r="M795" s="50" t="inlineStr">
        <is>
          <t>REEMBOLSO</t>
        </is>
      </c>
      <c r="N795">
        <f>IF(ISERROR(SEARCH("NF",E795,1)),"NÃO","SIM")</f>
        <v/>
      </c>
      <c r="O795">
        <f>IF($B795=5,"SIM","")</f>
        <v/>
      </c>
      <c r="P795" s="76">
        <f>A795&amp;B795&amp;C795&amp;E795&amp;G795&amp;EDATE(J795,0)</f>
        <v/>
      </c>
      <c r="Q795" s="68">
        <f>IF(A795=0,"",VLOOKUP($A795,RESUMO!$A$8:$B$107,2,FALSE))</f>
        <v/>
      </c>
    </row>
    <row r="796">
      <c r="A796" s="52" t="n">
        <v>45005</v>
      </c>
      <c r="B796" s="68" t="n">
        <v>1</v>
      </c>
      <c r="C796" s="50" t="inlineStr">
        <is>
          <t>00505644630</t>
        </is>
      </c>
      <c r="D796" s="73" t="inlineStr">
        <is>
          <t>JOÃO LUIZ PEREIRA</t>
        </is>
      </c>
      <c r="E796" s="74" t="inlineStr">
        <is>
          <t>SALÁRIO</t>
        </is>
      </c>
      <c r="G796" s="75" t="n">
        <v>2342.12</v>
      </c>
      <c r="I796" s="75" t="n">
        <v>2342.12</v>
      </c>
      <c r="J796" s="54" t="n">
        <v>45005</v>
      </c>
      <c r="K796" s="54" t="inlineStr">
        <is>
          <t>MO</t>
        </is>
      </c>
      <c r="L796" s="68" t="inlineStr">
        <is>
          <t>PIX: 00505644630</t>
        </is>
      </c>
      <c r="N796">
        <f>IF(ISERROR(SEARCH("NF",E796,1)),"NÃO","SIM")</f>
        <v/>
      </c>
      <c r="O796">
        <f>IF($B796=5,"SIM","")</f>
        <v/>
      </c>
      <c r="P796" s="76">
        <f>A796&amp;B796&amp;C796&amp;E796&amp;G796&amp;EDATE(J796,0)</f>
        <v/>
      </c>
      <c r="Q796" s="68">
        <f>IF(A796=0,"",VLOOKUP($A796,RESUMO!$A$8:$B$107,2,FALSE))</f>
        <v/>
      </c>
    </row>
    <row r="797">
      <c r="A797" s="52" t="n">
        <v>45005</v>
      </c>
      <c r="B797" s="68" t="n">
        <v>1</v>
      </c>
      <c r="C797" s="50" t="inlineStr">
        <is>
          <t>14844723650</t>
        </is>
      </c>
      <c r="D797" s="73" t="inlineStr">
        <is>
          <t>TAISSON HENRIQUE FERREIRA DOS SANTOS</t>
        </is>
      </c>
      <c r="E797" s="74" t="inlineStr">
        <is>
          <t>SALÁRIO</t>
        </is>
      </c>
      <c r="G797" s="75" t="n">
        <v>612</v>
      </c>
      <c r="I797" s="75" t="n">
        <v>612</v>
      </c>
      <c r="J797" s="54" t="n">
        <v>45005</v>
      </c>
      <c r="K797" s="54" t="inlineStr">
        <is>
          <t>MO</t>
        </is>
      </c>
      <c r="L797" s="68" t="inlineStr">
        <is>
          <t>NUBANK    0001  291500879 - CPF: 14.844.723.6-50</t>
        </is>
      </c>
      <c r="N797">
        <f>IF(ISERROR(SEARCH("NF",E797,1)),"NÃO","SIM")</f>
        <v/>
      </c>
      <c r="O797">
        <f>IF($B797=5,"SIM","")</f>
        <v/>
      </c>
      <c r="P797" s="76">
        <f>A797&amp;B797&amp;C797&amp;E797&amp;G797&amp;EDATE(J797,0)</f>
        <v/>
      </c>
      <c r="Q797" s="68">
        <f>IF(A797=0,"",VLOOKUP($A797,RESUMO!$A$8:$B$107,2,FALSE))</f>
        <v/>
      </c>
    </row>
    <row r="798">
      <c r="A798" s="52" t="n">
        <v>45005</v>
      </c>
      <c r="B798" s="68" t="n">
        <v>1</v>
      </c>
      <c r="C798" s="50" t="inlineStr">
        <is>
          <t>66561442504</t>
        </is>
      </c>
      <c r="D798" s="73" t="inlineStr">
        <is>
          <t>GERALDO RODRIGUES SANTOS</t>
        </is>
      </c>
      <c r="E798" s="74" t="inlineStr">
        <is>
          <t>SALÁRIO</t>
        </is>
      </c>
      <c r="G798" s="75" t="n">
        <v>1052</v>
      </c>
      <c r="I798" s="75" t="n">
        <v>1052</v>
      </c>
      <c r="J798" s="54" t="n">
        <v>45005</v>
      </c>
      <c r="K798" s="54" t="inlineStr">
        <is>
          <t>MO</t>
        </is>
      </c>
      <c r="L798" s="68" t="inlineStr">
        <is>
          <t>CEF  013  3814  195702 - CPF: 66.561.442.5-04</t>
        </is>
      </c>
      <c r="N798">
        <f>IF(ISERROR(SEARCH("NF",E798,1)),"NÃO","SIM")</f>
        <v/>
      </c>
      <c r="O798">
        <f>IF($B798=5,"SIM","")</f>
        <v/>
      </c>
      <c r="P798" s="76">
        <f>A798&amp;B798&amp;C798&amp;E798&amp;G798&amp;EDATE(J798,0)</f>
        <v/>
      </c>
      <c r="Q798" s="68">
        <f>IF(A798=0,"",VLOOKUP($A798,RESUMO!$A$8:$B$107,2,FALSE))</f>
        <v/>
      </c>
    </row>
    <row r="799">
      <c r="A799" s="52" t="n">
        <v>45005</v>
      </c>
      <c r="B799" s="68" t="n">
        <v>1</v>
      </c>
      <c r="C799" s="50" t="inlineStr">
        <is>
          <t>11591941652</t>
        </is>
      </c>
      <c r="D799" s="73" t="inlineStr">
        <is>
          <t>ANDERSON CUSTODIO DE SOUZA</t>
        </is>
      </c>
      <c r="E799" s="74" t="inlineStr">
        <is>
          <t>SALÁRIO</t>
        </is>
      </c>
      <c r="G799" s="75" t="n">
        <v>1052</v>
      </c>
      <c r="I799" s="75" t="n">
        <v>1052</v>
      </c>
      <c r="J799" s="54" t="n">
        <v>45005</v>
      </c>
      <c r="K799" s="54" t="inlineStr">
        <is>
          <t>MO</t>
        </is>
      </c>
      <c r="L799" s="68" t="inlineStr">
        <is>
          <t>PIX: 31989816299</t>
        </is>
      </c>
      <c r="N799">
        <f>IF(ISERROR(SEARCH("NF",E799,1)),"NÃO","SIM")</f>
        <v/>
      </c>
      <c r="O799">
        <f>IF($B799=5,"SIM","")</f>
        <v/>
      </c>
      <c r="P799" s="76">
        <f>A799&amp;B799&amp;C799&amp;E799&amp;G799&amp;EDATE(J799,0)</f>
        <v/>
      </c>
      <c r="Q799" s="68">
        <f>IF(A799=0,"",VLOOKUP($A799,RESUMO!$A$8:$B$107,2,FALSE))</f>
        <v/>
      </c>
    </row>
    <row r="800">
      <c r="A800" s="52" t="n">
        <v>45005</v>
      </c>
      <c r="B800" s="68" t="n">
        <v>1</v>
      </c>
      <c r="C800" s="50" t="inlineStr">
        <is>
          <t>13568423642</t>
        </is>
      </c>
      <c r="D800" s="73" t="inlineStr">
        <is>
          <t xml:space="preserve">WELINGTON PEREIRA DOS SANTOS    </t>
        </is>
      </c>
      <c r="E800" s="74" t="inlineStr">
        <is>
          <t>SALÁRIO</t>
        </is>
      </c>
      <c r="G800" s="75" t="n">
        <v>1052</v>
      </c>
      <c r="I800" s="75" t="n">
        <v>1052</v>
      </c>
      <c r="J800" s="54" t="n">
        <v>45005</v>
      </c>
      <c r="K800" s="54" t="inlineStr">
        <is>
          <t>MO</t>
        </is>
      </c>
      <c r="L800" s="68" t="inlineStr">
        <is>
          <t>ITAÚ    7349  201434 - CPF: 13.568.423.6-42</t>
        </is>
      </c>
      <c r="N800">
        <f>IF(ISERROR(SEARCH("NF",E800,1)),"NÃO","SIM")</f>
        <v/>
      </c>
      <c r="O800">
        <f>IF($B800=5,"SIM","")</f>
        <v/>
      </c>
      <c r="P800" s="76">
        <f>A800&amp;B800&amp;C800&amp;E800&amp;G800&amp;EDATE(J800,0)</f>
        <v/>
      </c>
      <c r="Q800" s="68">
        <f>IF(A800=0,"",VLOOKUP($A800,RESUMO!$A$8:$B$107,2,FALSE))</f>
        <v/>
      </c>
    </row>
    <row r="801">
      <c r="A801" s="52" t="n">
        <v>45005</v>
      </c>
      <c r="B801" s="68" t="n">
        <v>1</v>
      </c>
      <c r="C801" s="50" t="inlineStr">
        <is>
          <t>07026622676</t>
        </is>
      </c>
      <c r="D801" s="73" t="inlineStr">
        <is>
          <t>DOUGLAS JUNIO AZEVEDO LARA REZENDE</t>
        </is>
      </c>
      <c r="E801" s="74" t="inlineStr">
        <is>
          <t>SALÁRIO</t>
        </is>
      </c>
      <c r="G801" s="75" t="n">
        <v>872</v>
      </c>
      <c r="I801" s="75" t="n">
        <v>872</v>
      </c>
      <c r="J801" s="54" t="n">
        <v>45005</v>
      </c>
      <c r="K801" s="54" t="inlineStr">
        <is>
          <t>MO</t>
        </is>
      </c>
      <c r="L801" s="68" t="inlineStr">
        <is>
          <t>NUBANK    0001  304649995 - CPF: 07.026.622.6-76</t>
        </is>
      </c>
      <c r="N801">
        <f>IF(ISERROR(SEARCH("NF",E801,1)),"NÃO","SIM")</f>
        <v/>
      </c>
      <c r="O801">
        <f>IF($B801=5,"SIM","")</f>
        <v/>
      </c>
      <c r="P801" s="76">
        <f>A801&amp;B801&amp;C801&amp;E801&amp;G801&amp;EDATE(J801,0)</f>
        <v/>
      </c>
      <c r="Q801" s="68">
        <f>IF(A801=0,"",VLOOKUP($A801,RESUMO!$A$8:$B$107,2,FALSE))</f>
        <v/>
      </c>
    </row>
    <row r="802">
      <c r="A802" s="52" t="n">
        <v>45005</v>
      </c>
      <c r="B802" s="68" t="n">
        <v>1</v>
      </c>
      <c r="C802" s="50" t="inlineStr">
        <is>
          <t>13351596650</t>
        </is>
      </c>
      <c r="D802" s="73" t="inlineStr">
        <is>
          <t>VALERIO BATISTA DE JESUS</t>
        </is>
      </c>
      <c r="E802" s="74" t="inlineStr">
        <is>
          <t>SALÁRIO</t>
        </is>
      </c>
      <c r="G802" s="75" t="n">
        <v>612</v>
      </c>
      <c r="I802" s="75" t="n">
        <v>612</v>
      </c>
      <c r="J802" s="54" t="n">
        <v>45005</v>
      </c>
      <c r="K802" s="54" t="inlineStr">
        <is>
          <t>MO</t>
        </is>
      </c>
      <c r="L802" s="68" t="inlineStr">
        <is>
          <t>NUBANK    0001  17746019 - CPF: 13.351.596.6-50</t>
        </is>
      </c>
      <c r="N802">
        <f>IF(ISERROR(SEARCH("NF",E802,1)),"NÃO","SIM")</f>
        <v/>
      </c>
      <c r="O802">
        <f>IF($B802=5,"SIM","")</f>
        <v/>
      </c>
      <c r="P802" s="76">
        <f>A802&amp;B802&amp;C802&amp;E802&amp;G802&amp;EDATE(J802,0)</f>
        <v/>
      </c>
      <c r="Q802" s="68">
        <f>IF(A802=0,"",VLOOKUP($A802,RESUMO!$A$8:$B$107,2,FALSE))</f>
        <v/>
      </c>
    </row>
    <row r="803">
      <c r="A803" s="52" t="n">
        <v>45005</v>
      </c>
      <c r="B803" s="68" t="n">
        <v>1</v>
      </c>
      <c r="C803" s="50" t="inlineStr">
        <is>
          <t>96830123615</t>
        </is>
      </c>
      <c r="D803" s="73" t="inlineStr">
        <is>
          <t>WANDERLEY DE SOUZA MAIA</t>
        </is>
      </c>
      <c r="E803" s="74" t="inlineStr">
        <is>
          <t>SALÁRIO</t>
        </is>
      </c>
      <c r="G803" s="75" t="n">
        <v>1052</v>
      </c>
      <c r="I803" s="75" t="n">
        <v>1052</v>
      </c>
      <c r="J803" s="54" t="n">
        <v>45005</v>
      </c>
      <c r="K803" s="54" t="inlineStr">
        <is>
          <t>MO</t>
        </is>
      </c>
      <c r="L803" s="68" t="inlineStr">
        <is>
          <t>CEF  013  1486  735602 - CPF: 96.830.123.6-15</t>
        </is>
      </c>
      <c r="N803">
        <f>IF(ISERROR(SEARCH("NF",E803,1)),"NÃO","SIM")</f>
        <v/>
      </c>
      <c r="O803">
        <f>IF($B803=5,"SIM","")</f>
        <v/>
      </c>
      <c r="P803" s="76">
        <f>A803&amp;B803&amp;C803&amp;E803&amp;G803&amp;EDATE(J803,0)</f>
        <v/>
      </c>
      <c r="Q803" s="68">
        <f>IF(A803=0,"",VLOOKUP($A803,RESUMO!$A$8:$B$107,2,FALSE))</f>
        <v/>
      </c>
    </row>
    <row r="804">
      <c r="A804" s="52" t="n">
        <v>45005</v>
      </c>
      <c r="B804" s="68" t="n">
        <v>1</v>
      </c>
      <c r="C804" s="50" t="inlineStr">
        <is>
          <t>04472952688</t>
        </is>
      </c>
      <c r="D804" s="73" t="inlineStr">
        <is>
          <t>GLEBSON SILVA RAMOS</t>
        </is>
      </c>
      <c r="E804" s="74" t="inlineStr">
        <is>
          <t>SALÁRIO</t>
        </is>
      </c>
      <c r="G804" s="75" t="n">
        <v>612</v>
      </c>
      <c r="I804" s="75" t="n">
        <v>612</v>
      </c>
      <c r="J804" s="54" t="n">
        <v>45005</v>
      </c>
      <c r="K804" s="54" t="inlineStr">
        <is>
          <t>MO</t>
        </is>
      </c>
      <c r="L804" s="68" t="inlineStr">
        <is>
          <t>PIX: 04472952688</t>
        </is>
      </c>
      <c r="N804">
        <f>IF(ISERROR(SEARCH("NF",E804,1)),"NÃO","SIM")</f>
        <v/>
      </c>
      <c r="O804">
        <f>IF($B804=5,"SIM","")</f>
        <v/>
      </c>
      <c r="P804" s="76">
        <f>A804&amp;B804&amp;C804&amp;E804&amp;G804&amp;EDATE(J804,0)</f>
        <v/>
      </c>
      <c r="Q804" s="68">
        <f>IF(A804=0,"",VLOOKUP($A804,RESUMO!$A$8:$B$107,2,FALSE))</f>
        <v/>
      </c>
    </row>
    <row r="805">
      <c r="A805" s="52" t="n">
        <v>45005</v>
      </c>
      <c r="B805" s="68" t="n">
        <v>1</v>
      </c>
      <c r="C805" s="50" t="inlineStr">
        <is>
          <t>05318038646</t>
        </is>
      </c>
      <c r="D805" s="73" t="inlineStr">
        <is>
          <t>JOÃO CARLOS DOS SANTOS BARBOSA</t>
        </is>
      </c>
      <c r="E805" s="74" t="inlineStr">
        <is>
          <t>SALÁRIO</t>
        </is>
      </c>
      <c r="G805" s="75" t="n">
        <v>1052</v>
      </c>
      <c r="I805" s="75" t="n">
        <v>1052</v>
      </c>
      <c r="J805" s="54" t="n">
        <v>45005</v>
      </c>
      <c r="K805" s="54" t="inlineStr">
        <is>
          <t>MO</t>
        </is>
      </c>
      <c r="L805" s="68" t="inlineStr">
        <is>
          <t>PIX: 05318038646</t>
        </is>
      </c>
      <c r="N805">
        <f>IF(ISERROR(SEARCH("NF",E805,1)),"NÃO","SIM")</f>
        <v/>
      </c>
      <c r="O805">
        <f>IF($B805=5,"SIM","")</f>
        <v/>
      </c>
      <c r="P805" s="76">
        <f>A805&amp;B805&amp;C805&amp;E805&amp;G805&amp;EDATE(J805,0)</f>
        <v/>
      </c>
      <c r="Q805" s="68">
        <f>IF(A805=0,"",VLOOKUP($A805,RESUMO!$A$8:$B$107,2,FALSE))</f>
        <v/>
      </c>
    </row>
    <row r="806">
      <c r="A806" s="52" t="n">
        <v>45005</v>
      </c>
      <c r="B806" s="68" t="n">
        <v>1</v>
      </c>
      <c r="C806" s="50" t="inlineStr">
        <is>
          <t>12212212200</t>
        </is>
      </c>
      <c r="D806" s="73" t="inlineStr">
        <is>
          <t>VALMIR BISPO DA SILVA</t>
        </is>
      </c>
      <c r="E806" s="74" t="inlineStr">
        <is>
          <t>RESCISÃO</t>
        </is>
      </c>
      <c r="G806" s="75" t="n">
        <v>4414.03</v>
      </c>
      <c r="I806" s="75" t="n">
        <v>4414.03</v>
      </c>
      <c r="J806" s="54" t="n">
        <v>45005</v>
      </c>
      <c r="K806" s="54" t="inlineStr">
        <is>
          <t>MO</t>
        </is>
      </c>
      <c r="L806" s="68" t="inlineStr">
        <is>
          <t>PIX: 38998060567</t>
        </is>
      </c>
      <c r="N806">
        <f>IF(ISERROR(SEARCH("NF",E806,1)),"NÃO","SIM")</f>
        <v/>
      </c>
      <c r="O806">
        <f>IF($B806=5,"SIM","")</f>
        <v/>
      </c>
      <c r="P806" s="76">
        <f>A806&amp;B806&amp;C806&amp;E806&amp;G806&amp;EDATE(J806,0)</f>
        <v/>
      </c>
      <c r="Q806" s="68">
        <f>IF(A806=0,"",VLOOKUP($A806,RESUMO!$A$8:$B$107,2,FALSE))</f>
        <v/>
      </c>
    </row>
    <row r="807">
      <c r="A807" s="52" t="n">
        <v>45005</v>
      </c>
      <c r="B807" s="68" t="n">
        <v>2</v>
      </c>
      <c r="C807" s="50" t="inlineStr">
        <is>
          <t>27648990687</t>
        </is>
      </c>
      <c r="D807" s="73" t="inlineStr">
        <is>
          <t>ROGÉRIO VASCONCELOS SANTOS</t>
        </is>
      </c>
      <c r="E807" s="74" t="inlineStr">
        <is>
          <t>MHS SEGURANÇA E MEDICINA DO TRABALHO</t>
        </is>
      </c>
      <c r="G807" s="75" t="n">
        <v>110</v>
      </c>
      <c r="I807" s="75" t="n">
        <v>110</v>
      </c>
      <c r="J807" s="54" t="n">
        <v>45005</v>
      </c>
      <c r="K807" s="54" t="inlineStr">
        <is>
          <t>ADM</t>
        </is>
      </c>
      <c r="L807" s="68" t="inlineStr">
        <is>
          <t>PIX: 31995901635</t>
        </is>
      </c>
      <c r="M807" s="50" t="inlineStr">
        <is>
          <t>EVENTOS SST E-SOCIAL - 20/03</t>
        </is>
      </c>
      <c r="N807">
        <f>IF(ISERROR(SEARCH("NF",E807,1)),"NÃO","SIM")</f>
        <v/>
      </c>
      <c r="O807">
        <f>IF($B807=5,"SIM","")</f>
        <v/>
      </c>
      <c r="P807" s="76">
        <f>A807&amp;B807&amp;C807&amp;E807&amp;G807&amp;EDATE(J807,0)</f>
        <v/>
      </c>
      <c r="Q807" s="68">
        <f>IF(A807=0,"",VLOOKUP($A807,RESUMO!$A$8:$B$107,2,FALSE))</f>
        <v/>
      </c>
    </row>
    <row r="808">
      <c r="A808" s="52" t="n">
        <v>45005</v>
      </c>
      <c r="B808" s="68" t="n">
        <v>2</v>
      </c>
      <c r="C808" s="50" t="inlineStr">
        <is>
          <t>27648990687</t>
        </is>
      </c>
      <c r="D808" s="73" t="inlineStr">
        <is>
          <t>ROGÉRIO VASCONCELOS SANTOS</t>
        </is>
      </c>
      <c r="E808" s="74" t="inlineStr">
        <is>
          <t>ITENS DE PAPELARIA PARA ORGANIZAÇÃO DO ESCRITÓRIO DA OBRA</t>
        </is>
      </c>
      <c r="G808" s="75" t="n">
        <v>125.36</v>
      </c>
      <c r="I808" s="75" t="n">
        <v>125.36</v>
      </c>
      <c r="J808" s="54" t="n">
        <v>45005</v>
      </c>
      <c r="K808" s="54" t="inlineStr">
        <is>
          <t>ADM</t>
        </is>
      </c>
      <c r="L808" s="68" t="inlineStr">
        <is>
          <t>PIX: 31995901635</t>
        </is>
      </c>
      <c r="N808">
        <f>IF(ISERROR(SEARCH("NF",E808,1)),"NÃO","SIM")</f>
        <v/>
      </c>
      <c r="O808">
        <f>IF($B808=5,"SIM","")</f>
        <v/>
      </c>
      <c r="P808" s="76">
        <f>A808&amp;B808&amp;C808&amp;E808&amp;G808&amp;EDATE(J808,0)</f>
        <v/>
      </c>
      <c r="Q808" s="68">
        <f>IF(A808=0,"",VLOOKUP($A808,RESUMO!$A$8:$B$107,2,FALSE))</f>
        <v/>
      </c>
    </row>
    <row r="809">
      <c r="A809" s="52" t="n">
        <v>45005</v>
      </c>
      <c r="B809" s="68" t="n">
        <v>2</v>
      </c>
      <c r="C809" s="50" t="inlineStr">
        <is>
          <t>37052904870</t>
        </is>
      </c>
      <c r="D809" s="73" t="inlineStr">
        <is>
          <t>VINICIUS SANTANA RINALDI</t>
        </is>
      </c>
      <c r="E809" s="74" t="inlineStr">
        <is>
          <t>BRITA - PED. Nº 3152 / 3267 - NF A EMITIR</t>
        </is>
      </c>
      <c r="G809" s="75" t="n">
        <v>2967.2</v>
      </c>
      <c r="I809" s="75" t="n">
        <v>2967.2</v>
      </c>
      <c r="J809" s="54" t="n">
        <v>45005</v>
      </c>
      <c r="K809" s="54" t="inlineStr">
        <is>
          <t>MAT</t>
        </is>
      </c>
      <c r="L809" s="68" t="inlineStr">
        <is>
          <t>C6 BANK    0001  19363893 - CPF: 37.052.904.8-70</t>
        </is>
      </c>
      <c r="N809">
        <f>IF(ISERROR(SEARCH("NF",E809,1)),"NÃO","SIM")</f>
        <v/>
      </c>
      <c r="O809">
        <f>IF($B809=5,"SIM","")</f>
        <v/>
      </c>
      <c r="P809" s="76">
        <f>A809&amp;B809&amp;C809&amp;E809&amp;G809&amp;EDATE(J809,0)</f>
        <v/>
      </c>
      <c r="Q809" s="68">
        <f>IF(A809=0,"",VLOOKUP($A809,RESUMO!$A$8:$B$107,2,FALSE))</f>
        <v/>
      </c>
    </row>
    <row r="810">
      <c r="A810" s="52" t="n">
        <v>45005</v>
      </c>
      <c r="B810" s="68" t="n">
        <v>3</v>
      </c>
      <c r="C810" s="50" t="inlineStr">
        <is>
          <t>32392731000116</t>
        </is>
      </c>
      <c r="D810" s="73" t="inlineStr">
        <is>
          <t xml:space="preserve">EMPÓRIO DA CONSTRUÇÃO 040 EIRELI </t>
        </is>
      </c>
      <c r="E810" s="74" t="inlineStr">
        <is>
          <t>MATERIAIS DIVERSOS - NF 1354</t>
        </is>
      </c>
      <c r="G810" s="75" t="n">
        <v>755.76</v>
      </c>
      <c r="I810" s="75" t="n">
        <v>755.76</v>
      </c>
      <c r="J810" s="54" t="n">
        <v>45006</v>
      </c>
      <c r="K810" s="54" t="inlineStr">
        <is>
          <t>MAT</t>
        </is>
      </c>
      <c r="N810">
        <f>IF(ISERROR(SEARCH("NF",E810,1)),"NÃO","SIM")</f>
        <v/>
      </c>
      <c r="O810">
        <f>IF($B810=5,"SIM","")</f>
        <v/>
      </c>
      <c r="P810" s="76">
        <f>A810&amp;B810&amp;C810&amp;E810&amp;G810&amp;EDATE(J810,0)</f>
        <v/>
      </c>
      <c r="Q810" s="68">
        <f>IF(A810=0,"",VLOOKUP($A810,RESUMO!$A$8:$B$107,2,FALSE))</f>
        <v/>
      </c>
    </row>
    <row r="811">
      <c r="A811" s="52" t="n">
        <v>45005</v>
      </c>
      <c r="B811" s="68" t="n">
        <v>3</v>
      </c>
      <c r="C811" s="50" t="inlineStr">
        <is>
          <t>00360305000104</t>
        </is>
      </c>
      <c r="D811" s="73" t="inlineStr">
        <is>
          <t>FGTS</t>
        </is>
      </c>
      <c r="E811" s="74" t="inlineStr">
        <is>
          <t>GRRF - VALMIR BISPO CORREIA</t>
        </is>
      </c>
      <c r="G811" s="75" t="n">
        <v>1151.85</v>
      </c>
      <c r="I811" s="75" t="n">
        <v>1151.85</v>
      </c>
      <c r="J811" s="54" t="n">
        <v>45008</v>
      </c>
      <c r="K811" s="54" t="inlineStr">
        <is>
          <t>MO</t>
        </is>
      </c>
      <c r="N811">
        <f>IF(ISERROR(SEARCH("NF",E811,1)),"NÃO","SIM")</f>
        <v/>
      </c>
      <c r="O811">
        <f>IF($B811=5,"SIM","")</f>
        <v/>
      </c>
      <c r="P811" s="76">
        <f>A811&amp;B811&amp;C811&amp;E811&amp;G811&amp;EDATE(J811,0)</f>
        <v/>
      </c>
      <c r="Q811" s="68">
        <f>IF(A811=0,"",VLOOKUP($A811,RESUMO!$A$8:$B$107,2,FALSE))</f>
        <v/>
      </c>
    </row>
    <row r="812">
      <c r="A812" s="52" t="n">
        <v>45005</v>
      </c>
      <c r="B812" s="68" t="n">
        <v>3</v>
      </c>
      <c r="C812" s="50" t="inlineStr">
        <is>
          <t>07409393000130</t>
        </is>
      </c>
      <c r="D812" s="73" t="inlineStr">
        <is>
          <t>LOCFER</t>
        </is>
      </c>
      <c r="E812" s="74" t="inlineStr">
        <is>
          <t>SERRA DE BANCADA - NF 19929</t>
        </is>
      </c>
      <c r="G812" s="75" t="n">
        <v>295</v>
      </c>
      <c r="I812" s="75" t="n">
        <v>295</v>
      </c>
      <c r="J812" s="54" t="n">
        <v>45012</v>
      </c>
      <c r="K812" s="54" t="inlineStr">
        <is>
          <t>LOC</t>
        </is>
      </c>
      <c r="N812">
        <f>IF(ISERROR(SEARCH("NF",E812,1)),"NÃO","SIM")</f>
        <v/>
      </c>
      <c r="O812">
        <f>IF($B812=5,"SIM","")</f>
        <v/>
      </c>
      <c r="P812" s="76">
        <f>A812&amp;B812&amp;C812&amp;E812&amp;G812&amp;EDATE(J812,0)</f>
        <v/>
      </c>
      <c r="Q812" s="68">
        <f>IF(A812=0,"",VLOOKUP($A812,RESUMO!$A$8:$B$107,2,FALSE))</f>
        <v/>
      </c>
    </row>
    <row r="813">
      <c r="A813" s="52" t="n">
        <v>45005</v>
      </c>
      <c r="B813" s="68" t="n">
        <v>3</v>
      </c>
      <c r="C813" s="50" t="inlineStr">
        <is>
          <t>24654133000220</t>
        </is>
      </c>
      <c r="D813" s="73" t="inlineStr">
        <is>
          <t xml:space="preserve">PLIMAX PERSONA </t>
        </is>
      </c>
      <c r="E813" s="74" t="inlineStr">
        <is>
          <t>CESTAS BASICAS - NF 194519</t>
        </is>
      </c>
      <c r="G813" s="75" t="n">
        <v>2623.5</v>
      </c>
      <c r="I813" s="75" t="n">
        <v>2623.5</v>
      </c>
      <c r="J813" s="54" t="n">
        <v>45013</v>
      </c>
      <c r="K813" s="54" t="inlineStr">
        <is>
          <t>MO</t>
        </is>
      </c>
      <c r="N813">
        <f>IF(ISERROR(SEARCH("NF",E813,1)),"NÃO","SIM")</f>
        <v/>
      </c>
      <c r="O813">
        <f>IF($B813=5,"SIM","")</f>
        <v/>
      </c>
      <c r="P813" s="76">
        <f>A813&amp;B813&amp;C813&amp;E813&amp;G813&amp;EDATE(J813,0)</f>
        <v/>
      </c>
      <c r="Q813" s="68">
        <f>IF(A813=0,"",VLOOKUP($A813,RESUMO!$A$8:$B$107,2,FALSE))</f>
        <v/>
      </c>
    </row>
    <row r="814">
      <c r="A814" s="52" t="n">
        <v>45005</v>
      </c>
      <c r="B814" s="68" t="n">
        <v>3</v>
      </c>
      <c r="C814" s="50" t="inlineStr">
        <is>
          <t>18850040000198</t>
        </is>
      </c>
      <c r="D814" s="73" t="inlineStr">
        <is>
          <t>CASA DAS LONAS LTDA</t>
        </is>
      </c>
      <c r="E814" s="74" t="inlineStr">
        <is>
          <t>LONA PRETA - NF 24228</t>
        </is>
      </c>
      <c r="G814" s="75" t="n">
        <v>870</v>
      </c>
      <c r="I814" s="75" t="n">
        <v>870</v>
      </c>
      <c r="J814" s="54" t="n">
        <v>45015</v>
      </c>
      <c r="K814" s="54" t="inlineStr">
        <is>
          <t>DIV</t>
        </is>
      </c>
      <c r="N814">
        <f>IF(ISERROR(SEARCH("NF",E814,1)),"NÃO","SIM")</f>
        <v/>
      </c>
      <c r="O814">
        <f>IF($B814=5,"SIM","")</f>
        <v/>
      </c>
      <c r="P814" s="76">
        <f>A814&amp;B814&amp;C814&amp;E814&amp;G814&amp;EDATE(J814,0)</f>
        <v/>
      </c>
      <c r="Q814" s="68">
        <f>IF(A814=0,"",VLOOKUP($A814,RESUMO!$A$8:$B$107,2,FALSE))</f>
        <v/>
      </c>
    </row>
    <row r="815">
      <c r="A815" s="52" t="n">
        <v>45005</v>
      </c>
      <c r="B815" s="68" t="n">
        <v>3</v>
      </c>
      <c r="C815" s="50" t="inlineStr">
        <is>
          <t>38727707000177</t>
        </is>
      </c>
      <c r="D815" s="73" t="inlineStr">
        <is>
          <t>SEGURO PASI</t>
        </is>
      </c>
      <c r="E815" s="74" t="inlineStr">
        <is>
          <t>SEGURO COLABORADORES</t>
        </is>
      </c>
      <c r="G815" s="75" t="n">
        <v>246.73</v>
      </c>
      <c r="I815" s="75" t="n">
        <v>246.73</v>
      </c>
      <c r="J815" s="54" t="n">
        <v>45016</v>
      </c>
      <c r="K815" s="54" t="inlineStr">
        <is>
          <t>ADM</t>
        </is>
      </c>
      <c r="N815">
        <f>IF(ISERROR(SEARCH("NF",E815,1)),"NÃO","SIM")</f>
        <v/>
      </c>
      <c r="O815">
        <f>IF($B815=5,"SIM","")</f>
        <v/>
      </c>
      <c r="P815" s="76">
        <f>A815&amp;B815&amp;C815&amp;E815&amp;G815&amp;EDATE(J815,0)</f>
        <v/>
      </c>
      <c r="Q815" s="68">
        <f>IF(A815=0,"",VLOOKUP($A815,RESUMO!$A$8:$B$107,2,FALSE))</f>
        <v/>
      </c>
    </row>
    <row r="816">
      <c r="A816" s="52" t="n">
        <v>45005</v>
      </c>
      <c r="B816" s="68" t="n">
        <v>3</v>
      </c>
      <c r="C816" s="50" t="inlineStr">
        <is>
          <t>07409393000130</t>
        </is>
      </c>
      <c r="D816" s="73" t="inlineStr">
        <is>
          <t>LOCFER</t>
        </is>
      </c>
      <c r="E816" s="74" t="inlineStr">
        <is>
          <t>MANGOTE E MOTOR - NF 20043</t>
        </is>
      </c>
      <c r="G816" s="75" t="n">
        <v>210</v>
      </c>
      <c r="I816" s="75" t="n">
        <v>210</v>
      </c>
      <c r="J816" s="54" t="n">
        <v>45019</v>
      </c>
      <c r="K816" s="54" t="inlineStr">
        <is>
          <t>LOC</t>
        </is>
      </c>
      <c r="N816">
        <f>IF(ISERROR(SEARCH("NF",E816,1)),"NÃO","SIM")</f>
        <v/>
      </c>
      <c r="O816">
        <f>IF($B816=5,"SIM","")</f>
        <v/>
      </c>
      <c r="P816" s="76">
        <f>A816&amp;B816&amp;C816&amp;E816&amp;G816&amp;EDATE(J816,0)</f>
        <v/>
      </c>
      <c r="Q816" s="68">
        <f>IF(A816=0,"",VLOOKUP($A816,RESUMO!$A$8:$B$107,2,FALSE))</f>
        <v/>
      </c>
    </row>
    <row r="817">
      <c r="A817" s="52" t="n">
        <v>45005</v>
      </c>
      <c r="B817" s="68" t="n">
        <v>3</v>
      </c>
      <c r="C817" s="50" t="inlineStr">
        <is>
          <t>32392731000116</t>
        </is>
      </c>
      <c r="D817" s="73" t="inlineStr">
        <is>
          <t xml:space="preserve">EMPÓRIO DA CONSTRUÇÃO 040 EIRELI </t>
        </is>
      </c>
      <c r="E817" s="74" t="inlineStr">
        <is>
          <t>LAPIS E DISCOS - NF 2318</t>
        </is>
      </c>
      <c r="G817" s="75" t="n">
        <v>839.4</v>
      </c>
      <c r="I817" s="75" t="n">
        <v>839.4</v>
      </c>
      <c r="J817" s="54" t="n">
        <v>45019</v>
      </c>
      <c r="K817" s="54" t="inlineStr">
        <is>
          <t>MAT</t>
        </is>
      </c>
      <c r="N817">
        <f>IF(ISERROR(SEARCH("NF",E817,1)),"NÃO","SIM")</f>
        <v/>
      </c>
      <c r="O817">
        <f>IF($B817=5,"SIM","")</f>
        <v/>
      </c>
      <c r="P817" s="76">
        <f>A817&amp;B817&amp;C817&amp;E817&amp;G817&amp;EDATE(J817,0)</f>
        <v/>
      </c>
      <c r="Q817" s="68">
        <f>IF(A817=0,"",VLOOKUP($A817,RESUMO!$A$8:$B$107,2,FALSE))</f>
        <v/>
      </c>
    </row>
    <row r="818">
      <c r="A818" s="52" t="n">
        <v>45005</v>
      </c>
      <c r="B818" s="68" t="n">
        <v>5</v>
      </c>
      <c r="C818" s="50" t="inlineStr">
        <is>
          <t>61074506000130</t>
        </is>
      </c>
      <c r="D818" s="73" t="inlineStr">
        <is>
          <t>BELGO BEKAERT ARAMES LTDA</t>
        </is>
      </c>
      <c r="G818" s="75" t="n">
        <v>32465.67</v>
      </c>
      <c r="I818" s="75" t="n">
        <v>32465.67</v>
      </c>
      <c r="J818" s="54" t="n">
        <v>44991</v>
      </c>
      <c r="K818" s="54" t="inlineStr">
        <is>
          <t>MAT</t>
        </is>
      </c>
      <c r="N818">
        <f>IF(ISERROR(SEARCH("NF",E818,1)),"NÃO","SIM")</f>
        <v/>
      </c>
      <c r="O818">
        <f>IF($B818=5,"SIM","")</f>
        <v/>
      </c>
      <c r="P818" s="76">
        <f>A818&amp;B818&amp;C818&amp;E818&amp;G818&amp;EDATE(J818,0)</f>
        <v/>
      </c>
      <c r="Q818" s="68">
        <f>IF(A818=0,"",VLOOKUP($A818,RESUMO!$A$8:$B$107,2,FALSE))</f>
        <v/>
      </c>
    </row>
    <row r="819">
      <c r="A819" s="52" t="n">
        <v>45021</v>
      </c>
      <c r="B819" s="68" t="n">
        <v>1</v>
      </c>
      <c r="C819" s="50" t="inlineStr">
        <is>
          <t>00505644630</t>
        </is>
      </c>
      <c r="D819" s="73" t="inlineStr">
        <is>
          <t>JOÃO LUIZ PEREIRA</t>
        </is>
      </c>
      <c r="E819" s="74" t="inlineStr">
        <is>
          <t>SALÁRIO</t>
        </is>
      </c>
      <c r="G819" s="75" t="n">
        <v>2304.04</v>
      </c>
      <c r="I819" s="75" t="n">
        <v>2304.04</v>
      </c>
      <c r="J819" s="54" t="n">
        <v>45022</v>
      </c>
      <c r="K819" s="54" t="inlineStr">
        <is>
          <t>MO</t>
        </is>
      </c>
      <c r="L819" s="68" t="inlineStr">
        <is>
          <t>PIX: 00505644630</t>
        </is>
      </c>
      <c r="N819">
        <f>IF(ISERROR(SEARCH("NF",E819,1)),"NÃO","SIM")</f>
        <v/>
      </c>
      <c r="O819">
        <f>IF($B819=5,"SIM","")</f>
        <v/>
      </c>
      <c r="P819" s="76">
        <f>A819&amp;B819&amp;C819&amp;E819&amp;G819&amp;EDATE(J819,0)</f>
        <v/>
      </c>
      <c r="Q819" s="68">
        <f>IF(A819=0,"",VLOOKUP($A819,RESUMO!$A$8:$B$107,2,FALSE))</f>
        <v/>
      </c>
    </row>
    <row r="820">
      <c r="A820" s="52" t="n">
        <v>45021</v>
      </c>
      <c r="B820" s="68" t="n">
        <v>1</v>
      </c>
      <c r="C820" s="50" t="inlineStr">
        <is>
          <t>14844723650</t>
        </is>
      </c>
      <c r="D820" s="73" t="inlineStr">
        <is>
          <t>TAISSON HENRIQUE FERREIRA DOS SANTOS</t>
        </is>
      </c>
      <c r="E820" s="74" t="inlineStr">
        <is>
          <t>SALÁRIO</t>
        </is>
      </c>
      <c r="G820" s="75" t="n">
        <v>660.6</v>
      </c>
      <c r="I820" s="75" t="n">
        <v>660.6</v>
      </c>
      <c r="J820" s="54" t="n">
        <v>45022</v>
      </c>
      <c r="K820" s="54" t="inlineStr">
        <is>
          <t>MO</t>
        </is>
      </c>
      <c r="L820" s="68" t="inlineStr">
        <is>
          <t>NUBANK    0001  291500879 - CPF: 14.844.723.6-50</t>
        </is>
      </c>
      <c r="N820">
        <f>IF(ISERROR(SEARCH("NF",E820,1)),"NÃO","SIM")</f>
        <v/>
      </c>
      <c r="O820">
        <f>IF($B820=5,"SIM","")</f>
        <v/>
      </c>
      <c r="P820" s="76">
        <f>A820&amp;B820&amp;C820&amp;E820&amp;G820&amp;EDATE(J820,0)</f>
        <v/>
      </c>
      <c r="Q820" s="68">
        <f>IF(A820=0,"",VLOOKUP($A820,RESUMO!$A$8:$B$107,2,FALSE))</f>
        <v/>
      </c>
    </row>
    <row r="821">
      <c r="A821" s="52" t="n">
        <v>45021</v>
      </c>
      <c r="B821" s="68" t="n">
        <v>1</v>
      </c>
      <c r="C821" s="50" t="inlineStr">
        <is>
          <t>66561442504</t>
        </is>
      </c>
      <c r="D821" s="73" t="inlineStr">
        <is>
          <t>GERALDO RODRIGUES SANTOS</t>
        </is>
      </c>
      <c r="E821" s="74" t="inlineStr">
        <is>
          <t>SALÁRIO</t>
        </is>
      </c>
      <c r="G821" s="75" t="n">
        <v>1321.05</v>
      </c>
      <c r="I821" s="75" t="n">
        <v>1321.05</v>
      </c>
      <c r="J821" s="54" t="n">
        <v>45022</v>
      </c>
      <c r="K821" s="54" t="inlineStr">
        <is>
          <t>MO</t>
        </is>
      </c>
      <c r="L821" s="68" t="inlineStr">
        <is>
          <t>CEF  013  3814  195702 - CPF: 66.561.442.5-04</t>
        </is>
      </c>
      <c r="N821">
        <f>IF(ISERROR(SEARCH("NF",E821,1)),"NÃO","SIM")</f>
        <v/>
      </c>
      <c r="O821">
        <f>IF($B821=5,"SIM","")</f>
        <v/>
      </c>
      <c r="P821" s="76">
        <f>A821&amp;B821&amp;C821&amp;E821&amp;G821&amp;EDATE(J821,0)</f>
        <v/>
      </c>
      <c r="Q821" s="68">
        <f>IF(A821=0,"",VLOOKUP($A821,RESUMO!$A$8:$B$107,2,FALSE))</f>
        <v/>
      </c>
    </row>
    <row r="822">
      <c r="A822" s="52" t="n">
        <v>45021</v>
      </c>
      <c r="B822" s="68" t="n">
        <v>1</v>
      </c>
      <c r="C822" s="50" t="inlineStr">
        <is>
          <t>11591941652</t>
        </is>
      </c>
      <c r="D822" s="73" t="inlineStr">
        <is>
          <t>ANDERSON CUSTODIO DE SOUZA</t>
        </is>
      </c>
      <c r="E822" s="74" t="inlineStr">
        <is>
          <t>SALÁRIO</t>
        </is>
      </c>
      <c r="G822" s="75" t="n">
        <v>164.18</v>
      </c>
      <c r="I822" s="75" t="n">
        <v>164.18</v>
      </c>
      <c r="J822" s="54" t="n">
        <v>45022</v>
      </c>
      <c r="K822" s="54" t="inlineStr">
        <is>
          <t>MO</t>
        </is>
      </c>
      <c r="L822" s="68" t="inlineStr">
        <is>
          <t>PIX: 31989816299</t>
        </is>
      </c>
      <c r="N822">
        <f>IF(ISERROR(SEARCH("NF",E822,1)),"NÃO","SIM")</f>
        <v/>
      </c>
      <c r="O822">
        <f>IF($B822=5,"SIM","")</f>
        <v/>
      </c>
      <c r="P822" s="76">
        <f>A822&amp;B822&amp;C822&amp;E822&amp;G822&amp;EDATE(J822,0)</f>
        <v/>
      </c>
      <c r="Q822" s="68">
        <f>IF(A822=0,"",VLOOKUP($A822,RESUMO!$A$8:$B$107,2,FALSE))</f>
        <v/>
      </c>
    </row>
    <row r="823">
      <c r="A823" s="52" t="n">
        <v>45021</v>
      </c>
      <c r="B823" s="68" t="n">
        <v>1</v>
      </c>
      <c r="C823" s="50" t="inlineStr">
        <is>
          <t>13568423642</t>
        </is>
      </c>
      <c r="D823" s="73" t="inlineStr">
        <is>
          <t xml:space="preserve">WELINGTON PEREIRA DOS SANTOS    </t>
        </is>
      </c>
      <c r="E823" s="74" t="inlineStr">
        <is>
          <t>SALÁRIO</t>
        </is>
      </c>
      <c r="G823" s="75" t="n">
        <v>1335.27</v>
      </c>
      <c r="I823" s="75" t="n">
        <v>1335.27</v>
      </c>
      <c r="J823" s="54" t="n">
        <v>45022</v>
      </c>
      <c r="K823" s="54" t="inlineStr">
        <is>
          <t>MO</t>
        </is>
      </c>
      <c r="L823" s="68" t="inlineStr">
        <is>
          <t>ITAÚ    7349  201434 - CPF: 13.568.423.6-42</t>
        </is>
      </c>
      <c r="N823">
        <f>IF(ISERROR(SEARCH("NF",E823,1)),"NÃO","SIM")</f>
        <v/>
      </c>
      <c r="O823">
        <f>IF($B823=5,"SIM","")</f>
        <v/>
      </c>
      <c r="P823" s="76">
        <f>A823&amp;B823&amp;C823&amp;E823&amp;G823&amp;EDATE(J823,0)</f>
        <v/>
      </c>
      <c r="Q823" s="68">
        <f>IF(A823=0,"",VLOOKUP($A823,RESUMO!$A$8:$B$107,2,FALSE))</f>
        <v/>
      </c>
    </row>
    <row r="824">
      <c r="A824" s="52" t="n">
        <v>45021</v>
      </c>
      <c r="B824" s="68" t="n">
        <v>1</v>
      </c>
      <c r="C824" s="50" t="inlineStr">
        <is>
          <t>07026622676</t>
        </is>
      </c>
      <c r="D824" s="73" t="inlineStr">
        <is>
          <t>DOUGLAS JUNIO AZEVEDO LARA REZENDE</t>
        </is>
      </c>
      <c r="E824" s="74" t="inlineStr">
        <is>
          <t>SALÁRIO</t>
        </is>
      </c>
      <c r="G824" s="75" t="n">
        <v>734.5700000000001</v>
      </c>
      <c r="I824" s="75" t="n">
        <v>734.5700000000001</v>
      </c>
      <c r="J824" s="54" t="n">
        <v>45022</v>
      </c>
      <c r="K824" s="54" t="inlineStr">
        <is>
          <t>MO</t>
        </is>
      </c>
      <c r="L824" s="68" t="inlineStr">
        <is>
          <t>NUBANK    0001  304649995 - CPF: 07.026.622.6-76</t>
        </is>
      </c>
      <c r="N824">
        <f>IF(ISERROR(SEARCH("NF",E824,1)),"NÃO","SIM")</f>
        <v/>
      </c>
      <c r="O824">
        <f>IF($B824=5,"SIM","")</f>
        <v/>
      </c>
      <c r="P824" s="76">
        <f>A824&amp;B824&amp;C824&amp;E824&amp;G824&amp;EDATE(J824,0)</f>
        <v/>
      </c>
      <c r="Q824" s="68">
        <f>IF(A824=0,"",VLOOKUP($A824,RESUMO!$A$8:$B$107,2,FALSE))</f>
        <v/>
      </c>
    </row>
    <row r="825">
      <c r="A825" s="52" t="n">
        <v>45021</v>
      </c>
      <c r="B825" s="68" t="n">
        <v>1</v>
      </c>
      <c r="C825" s="50" t="inlineStr">
        <is>
          <t>13351596650</t>
        </is>
      </c>
      <c r="D825" s="73" t="inlineStr">
        <is>
          <t>VALERIO BATISTA DE JESUS</t>
        </is>
      </c>
      <c r="E825" s="74" t="inlineStr">
        <is>
          <t>SALÁRIO</t>
        </is>
      </c>
      <c r="G825" s="75" t="n">
        <v>262.44</v>
      </c>
      <c r="I825" s="75" t="n">
        <v>262.44</v>
      </c>
      <c r="J825" s="54" t="n">
        <v>45022</v>
      </c>
      <c r="K825" s="54" t="inlineStr">
        <is>
          <t>MO</t>
        </is>
      </c>
      <c r="L825" s="68" t="inlineStr">
        <is>
          <t>NUBANK    0001  17746019 - CPF: 13.351.596.6-50</t>
        </is>
      </c>
      <c r="N825">
        <f>IF(ISERROR(SEARCH("NF",E825,1)),"NÃO","SIM")</f>
        <v/>
      </c>
      <c r="O825">
        <f>IF($B825=5,"SIM","")</f>
        <v/>
      </c>
      <c r="P825" s="76">
        <f>A825&amp;B825&amp;C825&amp;E825&amp;G825&amp;EDATE(J825,0)</f>
        <v/>
      </c>
      <c r="Q825" s="68">
        <f>IF(A825=0,"",VLOOKUP($A825,RESUMO!$A$8:$B$107,2,FALSE))</f>
        <v/>
      </c>
    </row>
    <row r="826">
      <c r="A826" s="52" t="n">
        <v>45021</v>
      </c>
      <c r="B826" s="68" t="n">
        <v>1</v>
      </c>
      <c r="C826" s="50" t="inlineStr">
        <is>
          <t>96830123615</t>
        </is>
      </c>
      <c r="D826" s="73" t="inlineStr">
        <is>
          <t>WANDERLEY DE SOUZA MAIA</t>
        </is>
      </c>
      <c r="E826" s="74" t="inlineStr">
        <is>
          <t>SALÁRIO</t>
        </is>
      </c>
      <c r="G826" s="75" t="n">
        <v>1321.05</v>
      </c>
      <c r="I826" s="75" t="n">
        <v>1321.05</v>
      </c>
      <c r="J826" s="54" t="n">
        <v>45022</v>
      </c>
      <c r="K826" s="54" t="inlineStr">
        <is>
          <t>MO</t>
        </is>
      </c>
      <c r="L826" s="68" t="inlineStr">
        <is>
          <t>CEF  013  1486  735602 - CPF: 96.830.123.6-15</t>
        </is>
      </c>
      <c r="N826">
        <f>IF(ISERROR(SEARCH("NF",E826,1)),"NÃO","SIM")</f>
        <v/>
      </c>
      <c r="O826">
        <f>IF($B826=5,"SIM","")</f>
        <v/>
      </c>
      <c r="P826" s="76">
        <f>A826&amp;B826&amp;C826&amp;E826&amp;G826&amp;EDATE(J826,0)</f>
        <v/>
      </c>
      <c r="Q826" s="68">
        <f>IF(A826=0,"",VLOOKUP($A826,RESUMO!$A$8:$B$107,2,FALSE))</f>
        <v/>
      </c>
    </row>
    <row r="827">
      <c r="A827" s="52" t="n">
        <v>45021</v>
      </c>
      <c r="B827" s="68" t="n">
        <v>1</v>
      </c>
      <c r="C827" s="50" t="inlineStr">
        <is>
          <t>04472952688</t>
        </is>
      </c>
      <c r="D827" s="73" t="inlineStr">
        <is>
          <t>GLEBSON SILVA RAMOS</t>
        </is>
      </c>
      <c r="E827" s="74" t="inlineStr">
        <is>
          <t>SALÁRIO</t>
        </is>
      </c>
      <c r="G827" s="75" t="n">
        <v>378.68</v>
      </c>
      <c r="I827" s="75" t="n">
        <v>378.68</v>
      </c>
      <c r="J827" s="54" t="n">
        <v>45022</v>
      </c>
      <c r="K827" s="54" t="inlineStr">
        <is>
          <t>MO</t>
        </is>
      </c>
      <c r="L827" s="68" t="inlineStr">
        <is>
          <t>PIX: 04472952688</t>
        </is>
      </c>
      <c r="N827">
        <f>IF(ISERROR(SEARCH("NF",E827,1)),"NÃO","SIM")</f>
        <v/>
      </c>
      <c r="O827">
        <f>IF($B827=5,"SIM","")</f>
        <v/>
      </c>
      <c r="P827" s="76">
        <f>A827&amp;B827&amp;C827&amp;E827&amp;G827&amp;EDATE(J827,0)</f>
        <v/>
      </c>
      <c r="Q827" s="68">
        <f>IF(A827=0,"",VLOOKUP($A827,RESUMO!$A$8:$B$107,2,FALSE))</f>
        <v/>
      </c>
    </row>
    <row r="828">
      <c r="A828" s="52" t="n">
        <v>45021</v>
      </c>
      <c r="B828" s="68" t="n">
        <v>1</v>
      </c>
      <c r="C828" s="50" t="inlineStr">
        <is>
          <t>05318038646</t>
        </is>
      </c>
      <c r="D828" s="73" t="inlineStr">
        <is>
          <t>JOÃO CARLOS DOS SANTOS BARBOSA</t>
        </is>
      </c>
      <c r="E828" s="74" t="inlineStr">
        <is>
          <t>SALÁRIO</t>
        </is>
      </c>
      <c r="G828" s="75" t="n">
        <v>1168.51</v>
      </c>
      <c r="I828" s="75" t="n">
        <v>1168.51</v>
      </c>
      <c r="J828" s="54" t="n">
        <v>45022</v>
      </c>
      <c r="K828" s="54" t="inlineStr">
        <is>
          <t>MO</t>
        </is>
      </c>
      <c r="L828" s="68" t="inlineStr">
        <is>
          <t>PIX: 05318038646</t>
        </is>
      </c>
      <c r="N828">
        <f>IF(ISERROR(SEARCH("NF",E828,1)),"NÃO","SIM")</f>
        <v/>
      </c>
      <c r="O828">
        <f>IF($B828=5,"SIM","")</f>
        <v/>
      </c>
      <c r="P828" s="76">
        <f>A828&amp;B828&amp;C828&amp;E828&amp;G828&amp;EDATE(J828,0)</f>
        <v/>
      </c>
      <c r="Q828" s="68">
        <f>IF(A828=0,"",VLOOKUP($A828,RESUMO!$A$8:$B$107,2,FALSE))</f>
        <v/>
      </c>
    </row>
    <row r="829">
      <c r="A829" s="52" t="n">
        <v>45021</v>
      </c>
      <c r="B829" s="68" t="n">
        <v>1</v>
      </c>
      <c r="C829" s="50" t="inlineStr">
        <is>
          <t>00505644630</t>
        </is>
      </c>
      <c r="D829" s="73" t="inlineStr">
        <is>
          <t>JOÃO LUIZ PEREIRA</t>
        </is>
      </c>
      <c r="E829" s="74" t="inlineStr">
        <is>
          <t>TRANSPORTE</t>
        </is>
      </c>
      <c r="G829" s="75" t="n">
        <v>38.7</v>
      </c>
      <c r="H829" s="63" t="n">
        <v>18</v>
      </c>
      <c r="I829" s="75" t="n">
        <v>696.6</v>
      </c>
      <c r="J829" s="54" t="n">
        <v>45022</v>
      </c>
      <c r="K829" s="54" t="inlineStr">
        <is>
          <t>MO</t>
        </is>
      </c>
      <c r="L829" s="68" t="inlineStr">
        <is>
          <t>PIX: 00505644630</t>
        </is>
      </c>
      <c r="N829">
        <f>IF(ISERROR(SEARCH("NF",E829,1)),"NÃO","SIM")</f>
        <v/>
      </c>
      <c r="O829">
        <f>IF($B829=5,"SIM","")</f>
        <v/>
      </c>
      <c r="P829" s="76">
        <f>A829&amp;B829&amp;C829&amp;E829&amp;G829&amp;EDATE(J829,0)</f>
        <v/>
      </c>
      <c r="Q829" s="68">
        <f>IF(A829=0,"",VLOOKUP($A829,RESUMO!$A$8:$B$107,2,FALSE))</f>
        <v/>
      </c>
    </row>
    <row r="830">
      <c r="A830" s="52" t="n">
        <v>45021</v>
      </c>
      <c r="B830" s="68" t="n">
        <v>1</v>
      </c>
      <c r="C830" s="50" t="inlineStr">
        <is>
          <t>14844723650</t>
        </is>
      </c>
      <c r="D830" s="73" t="inlineStr">
        <is>
          <t>TAISSON HENRIQUE FERREIRA DOS SANTOS</t>
        </is>
      </c>
      <c r="E830" s="74" t="inlineStr">
        <is>
          <t>TRANSPORTE</t>
        </is>
      </c>
      <c r="G830" s="75" t="n">
        <v>38.7</v>
      </c>
      <c r="H830" s="63" t="n">
        <v>16</v>
      </c>
      <c r="I830" s="75" t="n">
        <v>619.2</v>
      </c>
      <c r="J830" s="54" t="n">
        <v>45022</v>
      </c>
      <c r="K830" s="54" t="inlineStr">
        <is>
          <t>MO</t>
        </is>
      </c>
      <c r="L830" s="68" t="inlineStr">
        <is>
          <t>NUBANK    0001  291500879 - CPF: 14.844.723.6-50</t>
        </is>
      </c>
      <c r="N830">
        <f>IF(ISERROR(SEARCH("NF",E830,1)),"NÃO","SIM")</f>
        <v/>
      </c>
      <c r="O830">
        <f>IF($B830=5,"SIM","")</f>
        <v/>
      </c>
      <c r="P830" s="76">
        <f>A830&amp;B830&amp;C830&amp;E830&amp;G830&amp;EDATE(J830,0)</f>
        <v/>
      </c>
      <c r="Q830" s="68">
        <f>IF(A830=0,"",VLOOKUP($A830,RESUMO!$A$8:$B$107,2,FALSE))</f>
        <v/>
      </c>
    </row>
    <row r="831">
      <c r="A831" s="52" t="n">
        <v>45021</v>
      </c>
      <c r="B831" s="68" t="n">
        <v>1</v>
      </c>
      <c r="C831" s="50" t="inlineStr">
        <is>
          <t>66561442504</t>
        </is>
      </c>
      <c r="D831" s="73" t="inlineStr">
        <is>
          <t>GERALDO RODRIGUES SANTOS</t>
        </is>
      </c>
      <c r="E831" s="74" t="inlineStr">
        <is>
          <t>TRANSPORTE</t>
        </is>
      </c>
      <c r="G831" s="75" t="n">
        <v>38.7</v>
      </c>
      <c r="H831" s="63" t="n">
        <v>18</v>
      </c>
      <c r="I831" s="75" t="n">
        <v>696.6</v>
      </c>
      <c r="J831" s="54" t="n">
        <v>45022</v>
      </c>
      <c r="K831" s="54" t="inlineStr">
        <is>
          <t>MO</t>
        </is>
      </c>
      <c r="L831" s="68" t="inlineStr">
        <is>
          <t>CEF  013  3814  195702 - CPF: 66.561.442.5-04</t>
        </is>
      </c>
      <c r="N831">
        <f>IF(ISERROR(SEARCH("NF",E831,1)),"NÃO","SIM")</f>
        <v/>
      </c>
      <c r="O831">
        <f>IF($B831=5,"SIM","")</f>
        <v/>
      </c>
      <c r="P831" s="76">
        <f>A831&amp;B831&amp;C831&amp;E831&amp;G831&amp;EDATE(J831,0)</f>
        <v/>
      </c>
      <c r="Q831" s="68">
        <f>IF(A831=0,"",VLOOKUP($A831,RESUMO!$A$8:$B$107,2,FALSE))</f>
        <v/>
      </c>
    </row>
    <row r="832">
      <c r="A832" s="52" t="n">
        <v>45021</v>
      </c>
      <c r="B832" s="68" t="n">
        <v>1</v>
      </c>
      <c r="C832" s="50" t="inlineStr">
        <is>
          <t>13568423642</t>
        </is>
      </c>
      <c r="D832" s="73" t="inlineStr">
        <is>
          <t xml:space="preserve">WELINGTON PEREIRA DOS SANTOS    </t>
        </is>
      </c>
      <c r="E832" s="74" t="inlineStr">
        <is>
          <t>TRANSPORTE</t>
        </is>
      </c>
      <c r="G832" s="75" t="n">
        <v>37.4</v>
      </c>
      <c r="H832" s="63" t="n">
        <v>18</v>
      </c>
      <c r="I832" s="75" t="n">
        <v>673.1999999999999</v>
      </c>
      <c r="J832" s="54" t="n">
        <v>45022</v>
      </c>
      <c r="K832" s="54" t="inlineStr">
        <is>
          <t>MO</t>
        </is>
      </c>
      <c r="L832" s="68" t="inlineStr">
        <is>
          <t>ITAÚ    7349  201434 - CPF: 13.568.423.6-42</t>
        </is>
      </c>
      <c r="N832">
        <f>IF(ISERROR(SEARCH("NF",E832,1)),"NÃO","SIM")</f>
        <v/>
      </c>
      <c r="O832">
        <f>IF($B832=5,"SIM","")</f>
        <v/>
      </c>
      <c r="P832" s="76">
        <f>A832&amp;B832&amp;C832&amp;E832&amp;G832&amp;EDATE(J832,0)</f>
        <v/>
      </c>
      <c r="Q832" s="68">
        <f>IF(A832=0,"",VLOOKUP($A832,RESUMO!$A$8:$B$107,2,FALSE))</f>
        <v/>
      </c>
    </row>
    <row r="833">
      <c r="A833" s="52" t="n">
        <v>45021</v>
      </c>
      <c r="B833" s="68" t="n">
        <v>1</v>
      </c>
      <c r="C833" s="50" t="inlineStr">
        <is>
          <t>07026622676</t>
        </is>
      </c>
      <c r="D833" s="73" t="inlineStr">
        <is>
          <t>DOUGLAS JUNIO AZEVEDO LARA REZENDE</t>
        </is>
      </c>
      <c r="E833" s="74" t="inlineStr">
        <is>
          <t>TRANSPORTE</t>
        </is>
      </c>
      <c r="G833" s="75" t="n">
        <v>38.7</v>
      </c>
      <c r="H833" s="63" t="n">
        <v>6</v>
      </c>
      <c r="I833" s="75" t="n">
        <v>232.2</v>
      </c>
      <c r="J833" s="54" t="n">
        <v>45022</v>
      </c>
      <c r="K833" s="54" t="inlineStr">
        <is>
          <t>MO</t>
        </is>
      </c>
      <c r="L833" s="68" t="inlineStr">
        <is>
          <t>NUBANK    0001  304649995 - CPF: 07.026.622.6-76</t>
        </is>
      </c>
      <c r="N833">
        <f>IF(ISERROR(SEARCH("NF",E833,1)),"NÃO","SIM")</f>
        <v/>
      </c>
      <c r="O833">
        <f>IF($B833=5,"SIM","")</f>
        <v/>
      </c>
      <c r="P833" s="76">
        <f>A833&amp;B833&amp;C833&amp;E833&amp;G833&amp;EDATE(J833,0)</f>
        <v/>
      </c>
      <c r="Q833" s="68">
        <f>IF(A833=0,"",VLOOKUP($A833,RESUMO!$A$8:$B$107,2,FALSE))</f>
        <v/>
      </c>
    </row>
    <row r="834">
      <c r="A834" s="52" t="n">
        <v>45021</v>
      </c>
      <c r="B834" s="68" t="n">
        <v>1</v>
      </c>
      <c r="C834" s="50" t="inlineStr">
        <is>
          <t>96830123615</t>
        </is>
      </c>
      <c r="D834" s="73" t="inlineStr">
        <is>
          <t>WANDERLEY DE SOUZA MAIA</t>
        </is>
      </c>
      <c r="E834" s="74" t="inlineStr">
        <is>
          <t>TRANSPORTE</t>
        </is>
      </c>
      <c r="G834" s="75" t="n">
        <v>36.5</v>
      </c>
      <c r="H834" s="63" t="n">
        <v>18</v>
      </c>
      <c r="I834" s="75" t="n">
        <v>657</v>
      </c>
      <c r="J834" s="54" t="n">
        <v>45022</v>
      </c>
      <c r="K834" s="54" t="inlineStr">
        <is>
          <t>MO</t>
        </is>
      </c>
      <c r="L834" s="68" t="inlineStr">
        <is>
          <t>CEF  013  1486  735602 - CPF: 96.830.123.6-15</t>
        </is>
      </c>
      <c r="N834">
        <f>IF(ISERROR(SEARCH("NF",E834,1)),"NÃO","SIM")</f>
        <v/>
      </c>
      <c r="O834">
        <f>IF($B834=5,"SIM","")</f>
        <v/>
      </c>
      <c r="P834" s="76">
        <f>A834&amp;B834&amp;C834&amp;E834&amp;G834&amp;EDATE(J834,0)</f>
        <v/>
      </c>
      <c r="Q834" s="68">
        <f>IF(A834=0,"",VLOOKUP($A834,RESUMO!$A$8:$B$107,2,FALSE))</f>
        <v/>
      </c>
    </row>
    <row r="835">
      <c r="A835" s="52" t="n">
        <v>45021</v>
      </c>
      <c r="B835" s="68" t="n">
        <v>1</v>
      </c>
      <c r="C835" s="50" t="inlineStr">
        <is>
          <t>04472952688</t>
        </is>
      </c>
      <c r="D835" s="73" t="inlineStr">
        <is>
          <t>GLEBSON SILVA RAMOS</t>
        </is>
      </c>
      <c r="E835" s="74" t="inlineStr">
        <is>
          <t>TRANSPORTE</t>
        </is>
      </c>
      <c r="G835" s="75" t="n">
        <v>39.6</v>
      </c>
      <c r="H835" s="63" t="n">
        <v>13</v>
      </c>
      <c r="I835" s="75" t="n">
        <v>514.8000000000001</v>
      </c>
      <c r="J835" s="54" t="n">
        <v>45022</v>
      </c>
      <c r="K835" s="54" t="inlineStr">
        <is>
          <t>MO</t>
        </is>
      </c>
      <c r="L835" s="68" t="inlineStr">
        <is>
          <t>PIX: 04472952688</t>
        </is>
      </c>
      <c r="N835">
        <f>IF(ISERROR(SEARCH("NF",E835,1)),"NÃO","SIM")</f>
        <v/>
      </c>
      <c r="O835">
        <f>IF($B835=5,"SIM","")</f>
        <v/>
      </c>
      <c r="P835" s="76">
        <f>A835&amp;B835&amp;C835&amp;E835&amp;G835&amp;EDATE(J835,0)</f>
        <v/>
      </c>
      <c r="Q835" s="68">
        <f>IF(A835=0,"",VLOOKUP($A835,RESUMO!$A$8:$B$107,2,FALSE))</f>
        <v/>
      </c>
    </row>
    <row r="836">
      <c r="A836" s="52" t="n">
        <v>45021</v>
      </c>
      <c r="B836" s="68" t="n">
        <v>1</v>
      </c>
      <c r="C836" s="50" t="inlineStr">
        <is>
          <t>05318038646</t>
        </is>
      </c>
      <c r="D836" s="73" t="inlineStr">
        <is>
          <t>JOÃO CARLOS DOS SANTOS BARBOSA</t>
        </is>
      </c>
      <c r="E836" s="74" t="inlineStr">
        <is>
          <t>TRANSPORTE</t>
        </is>
      </c>
      <c r="G836" s="75" t="n">
        <v>39.6</v>
      </c>
      <c r="H836" s="63" t="n">
        <v>17</v>
      </c>
      <c r="I836" s="75" t="n">
        <v>673.2</v>
      </c>
      <c r="J836" s="54" t="n">
        <v>45022</v>
      </c>
      <c r="K836" s="54" t="inlineStr">
        <is>
          <t>MO</t>
        </is>
      </c>
      <c r="L836" s="68" t="inlineStr">
        <is>
          <t>PIX: 05318038646</t>
        </is>
      </c>
      <c r="N836">
        <f>IF(ISERROR(SEARCH("NF",E836,1)),"NÃO","SIM")</f>
        <v/>
      </c>
      <c r="O836">
        <f>IF($B836=5,"SIM","")</f>
        <v/>
      </c>
      <c r="P836" s="76">
        <f>A836&amp;B836&amp;C836&amp;E836&amp;G836&amp;EDATE(J836,0)</f>
        <v/>
      </c>
      <c r="Q836" s="68">
        <f>IF(A836=0,"",VLOOKUP($A836,RESUMO!$A$8:$B$107,2,FALSE))</f>
        <v/>
      </c>
    </row>
    <row r="837">
      <c r="A837" s="52" t="n">
        <v>45021</v>
      </c>
      <c r="B837" s="68" t="n">
        <v>1</v>
      </c>
      <c r="C837" s="50" t="inlineStr">
        <is>
          <t>00505644630</t>
        </is>
      </c>
      <c r="D837" s="73" t="inlineStr">
        <is>
          <t>JOÃO LUIZ PEREIRA</t>
        </is>
      </c>
      <c r="E837" s="74" t="inlineStr">
        <is>
          <t>CAFÉ</t>
        </is>
      </c>
      <c r="G837" s="75" t="n">
        <v>4</v>
      </c>
      <c r="H837" s="63" t="n">
        <v>18</v>
      </c>
      <c r="I837" s="75" t="n">
        <v>72</v>
      </c>
      <c r="J837" s="54" t="n">
        <v>45022</v>
      </c>
      <c r="K837" s="54" t="inlineStr">
        <is>
          <t>MO</t>
        </is>
      </c>
      <c r="L837" s="68" t="inlineStr">
        <is>
          <t>PIX: 00505644630</t>
        </is>
      </c>
      <c r="N837">
        <f>IF(ISERROR(SEARCH("NF",E837,1)),"NÃO","SIM")</f>
        <v/>
      </c>
      <c r="O837">
        <f>IF($B837=5,"SIM","")</f>
        <v/>
      </c>
      <c r="P837" s="76">
        <f>A837&amp;B837&amp;C837&amp;E837&amp;G837&amp;EDATE(J837,0)</f>
        <v/>
      </c>
      <c r="Q837" s="68">
        <f>IF(A837=0,"",VLOOKUP($A837,RESUMO!$A$8:$B$107,2,FALSE))</f>
        <v/>
      </c>
    </row>
    <row r="838">
      <c r="A838" s="52" t="n">
        <v>45021</v>
      </c>
      <c r="B838" s="68" t="n">
        <v>1</v>
      </c>
      <c r="C838" s="50" t="inlineStr">
        <is>
          <t>14844723650</t>
        </is>
      </c>
      <c r="D838" s="73" t="inlineStr">
        <is>
          <t>TAISSON HENRIQUE FERREIRA DOS SANTOS</t>
        </is>
      </c>
      <c r="E838" s="74" t="inlineStr">
        <is>
          <t>CAFÉ</t>
        </is>
      </c>
      <c r="G838" s="75" t="n">
        <v>4</v>
      </c>
      <c r="H838" s="63" t="n">
        <v>16</v>
      </c>
      <c r="I838" s="75" t="n">
        <v>64</v>
      </c>
      <c r="J838" s="54" t="n">
        <v>45022</v>
      </c>
      <c r="K838" s="54" t="inlineStr">
        <is>
          <t>MO</t>
        </is>
      </c>
      <c r="L838" s="68" t="inlineStr">
        <is>
          <t>NUBANK    0001  291500879 - CPF: 14.844.723.6-50</t>
        </is>
      </c>
      <c r="N838">
        <f>IF(ISERROR(SEARCH("NF",E838,1)),"NÃO","SIM")</f>
        <v/>
      </c>
      <c r="O838">
        <f>IF($B838=5,"SIM","")</f>
        <v/>
      </c>
      <c r="P838" s="76">
        <f>A838&amp;B838&amp;C838&amp;E838&amp;G838&amp;EDATE(J838,0)</f>
        <v/>
      </c>
      <c r="Q838" s="68">
        <f>IF(A838=0,"",VLOOKUP($A838,RESUMO!$A$8:$B$107,2,FALSE))</f>
        <v/>
      </c>
    </row>
    <row r="839">
      <c r="A839" s="52" t="n">
        <v>45021</v>
      </c>
      <c r="B839" s="68" t="n">
        <v>1</v>
      </c>
      <c r="C839" s="50" t="inlineStr">
        <is>
          <t>66561442504</t>
        </is>
      </c>
      <c r="D839" s="73" t="inlineStr">
        <is>
          <t>GERALDO RODRIGUES SANTOS</t>
        </is>
      </c>
      <c r="E839" s="74" t="inlineStr">
        <is>
          <t>CAFÉ</t>
        </is>
      </c>
      <c r="G839" s="75" t="n">
        <v>4</v>
      </c>
      <c r="H839" s="63" t="n">
        <v>18</v>
      </c>
      <c r="I839" s="75" t="n">
        <v>72</v>
      </c>
      <c r="J839" s="54" t="n">
        <v>45022</v>
      </c>
      <c r="K839" s="54" t="inlineStr">
        <is>
          <t>MO</t>
        </is>
      </c>
      <c r="L839" s="68" t="inlineStr">
        <is>
          <t>CEF  013  3814  195702 - CPF: 66.561.442.5-04</t>
        </is>
      </c>
      <c r="N839">
        <f>IF(ISERROR(SEARCH("NF",E839,1)),"NÃO","SIM")</f>
        <v/>
      </c>
      <c r="O839">
        <f>IF($B839=5,"SIM","")</f>
        <v/>
      </c>
      <c r="P839" s="76">
        <f>A839&amp;B839&amp;C839&amp;E839&amp;G839&amp;EDATE(J839,0)</f>
        <v/>
      </c>
      <c r="Q839" s="68">
        <f>IF(A839=0,"",VLOOKUP($A839,RESUMO!$A$8:$B$107,2,FALSE))</f>
        <v/>
      </c>
    </row>
    <row r="840">
      <c r="A840" s="52" t="n">
        <v>45021</v>
      </c>
      <c r="B840" s="68" t="n">
        <v>1</v>
      </c>
      <c r="C840" s="50" t="inlineStr">
        <is>
          <t>13568423642</t>
        </is>
      </c>
      <c r="D840" s="73" t="inlineStr">
        <is>
          <t xml:space="preserve">WELINGTON PEREIRA DOS SANTOS    </t>
        </is>
      </c>
      <c r="E840" s="74" t="inlineStr">
        <is>
          <t>CAFÉ</t>
        </is>
      </c>
      <c r="G840" s="75" t="n">
        <v>4</v>
      </c>
      <c r="H840" s="63" t="n">
        <v>18</v>
      </c>
      <c r="I840" s="75" t="n">
        <v>72</v>
      </c>
      <c r="J840" s="54" t="n">
        <v>45022</v>
      </c>
      <c r="K840" s="54" t="inlineStr">
        <is>
          <t>MO</t>
        </is>
      </c>
      <c r="L840" s="68" t="inlineStr">
        <is>
          <t>ITAÚ    7349  201434 - CPF: 13.568.423.6-42</t>
        </is>
      </c>
      <c r="N840">
        <f>IF(ISERROR(SEARCH("NF",E840,1)),"NÃO","SIM")</f>
        <v/>
      </c>
      <c r="O840">
        <f>IF($B840=5,"SIM","")</f>
        <v/>
      </c>
      <c r="P840" s="76">
        <f>A840&amp;B840&amp;C840&amp;E840&amp;G840&amp;EDATE(J840,0)</f>
        <v/>
      </c>
      <c r="Q840" s="68">
        <f>IF(A840=0,"",VLOOKUP($A840,RESUMO!$A$8:$B$107,2,FALSE))</f>
        <v/>
      </c>
    </row>
    <row r="841">
      <c r="A841" s="52" t="n">
        <v>45021</v>
      </c>
      <c r="B841" s="68" t="n">
        <v>1</v>
      </c>
      <c r="C841" s="50" t="inlineStr">
        <is>
          <t>07026622676</t>
        </is>
      </c>
      <c r="D841" s="73" t="inlineStr">
        <is>
          <t>DOUGLAS JUNIO AZEVEDO LARA REZENDE</t>
        </is>
      </c>
      <c r="E841" s="74" t="inlineStr">
        <is>
          <t>CAFÉ</t>
        </is>
      </c>
      <c r="G841" s="75" t="n">
        <v>4</v>
      </c>
      <c r="H841" s="63" t="n">
        <v>6</v>
      </c>
      <c r="I841" s="75" t="n">
        <v>24</v>
      </c>
      <c r="J841" s="54" t="n">
        <v>45022</v>
      </c>
      <c r="K841" s="54" t="inlineStr">
        <is>
          <t>MO</t>
        </is>
      </c>
      <c r="L841" s="68" t="inlineStr">
        <is>
          <t>NUBANK    0001  304649995 - CPF: 07.026.622.6-76</t>
        </is>
      </c>
      <c r="N841">
        <f>IF(ISERROR(SEARCH("NF",E841,1)),"NÃO","SIM")</f>
        <v/>
      </c>
      <c r="O841">
        <f>IF($B841=5,"SIM","")</f>
        <v/>
      </c>
      <c r="P841" s="76">
        <f>A841&amp;B841&amp;C841&amp;E841&amp;G841&amp;EDATE(J841,0)</f>
        <v/>
      </c>
      <c r="Q841" s="68">
        <f>IF(A841=0,"",VLOOKUP($A841,RESUMO!$A$8:$B$107,2,FALSE))</f>
        <v/>
      </c>
    </row>
    <row r="842">
      <c r="A842" s="52" t="n">
        <v>45021</v>
      </c>
      <c r="B842" s="68" t="n">
        <v>1</v>
      </c>
      <c r="C842" s="50" t="inlineStr">
        <is>
          <t>96830123615</t>
        </is>
      </c>
      <c r="D842" s="73" t="inlineStr">
        <is>
          <t>WANDERLEY DE SOUZA MAIA</t>
        </is>
      </c>
      <c r="E842" s="74" t="inlineStr">
        <is>
          <t>CAFÉ</t>
        </is>
      </c>
      <c r="G842" s="75" t="n">
        <v>4</v>
      </c>
      <c r="H842" s="63" t="n">
        <v>18</v>
      </c>
      <c r="I842" s="75" t="n">
        <v>72</v>
      </c>
      <c r="J842" s="54" t="n">
        <v>45022</v>
      </c>
      <c r="K842" s="54" t="inlineStr">
        <is>
          <t>MO</t>
        </is>
      </c>
      <c r="L842" s="68" t="inlineStr">
        <is>
          <t>CEF  013  1486  735602 - CPF: 96.830.123.6-15</t>
        </is>
      </c>
      <c r="N842">
        <f>IF(ISERROR(SEARCH("NF",E842,1)),"NÃO","SIM")</f>
        <v/>
      </c>
      <c r="O842">
        <f>IF($B842=5,"SIM","")</f>
        <v/>
      </c>
      <c r="P842" s="76">
        <f>A842&amp;B842&amp;C842&amp;E842&amp;G842&amp;EDATE(J842,0)</f>
        <v/>
      </c>
      <c r="Q842" s="68">
        <f>IF(A842=0,"",VLOOKUP($A842,RESUMO!$A$8:$B$107,2,FALSE))</f>
        <v/>
      </c>
    </row>
    <row r="843">
      <c r="A843" s="52" t="n">
        <v>45021</v>
      </c>
      <c r="B843" s="68" t="n">
        <v>1</v>
      </c>
      <c r="C843" s="50" t="inlineStr">
        <is>
          <t>04472952688</t>
        </is>
      </c>
      <c r="D843" s="73" t="inlineStr">
        <is>
          <t>GLEBSON SILVA RAMOS</t>
        </is>
      </c>
      <c r="E843" s="74" t="inlineStr">
        <is>
          <t>CAFÉ</t>
        </is>
      </c>
      <c r="G843" s="75" t="n">
        <v>4</v>
      </c>
      <c r="H843" s="63" t="n">
        <v>13</v>
      </c>
      <c r="I843" s="75" t="n">
        <v>52</v>
      </c>
      <c r="J843" s="54" t="n">
        <v>45022</v>
      </c>
      <c r="K843" s="54" t="inlineStr">
        <is>
          <t>MO</t>
        </is>
      </c>
      <c r="L843" s="68" t="inlineStr">
        <is>
          <t>PIX: 04472952688</t>
        </is>
      </c>
      <c r="N843">
        <f>IF(ISERROR(SEARCH("NF",E843,1)),"NÃO","SIM")</f>
        <v/>
      </c>
      <c r="O843">
        <f>IF($B843=5,"SIM","")</f>
        <v/>
      </c>
      <c r="P843" s="76">
        <f>A843&amp;B843&amp;C843&amp;E843&amp;G843&amp;EDATE(J843,0)</f>
        <v/>
      </c>
      <c r="Q843" s="68">
        <f>IF(A843=0,"",VLOOKUP($A843,RESUMO!$A$8:$B$107,2,FALSE))</f>
        <v/>
      </c>
    </row>
    <row r="844">
      <c r="A844" s="52" t="n">
        <v>45021</v>
      </c>
      <c r="B844" s="68" t="n">
        <v>1</v>
      </c>
      <c r="C844" s="50" t="inlineStr">
        <is>
          <t>05318038646</t>
        </is>
      </c>
      <c r="D844" s="73" t="inlineStr">
        <is>
          <t>JOÃO CARLOS DOS SANTOS BARBOSA</t>
        </is>
      </c>
      <c r="E844" s="74" t="inlineStr">
        <is>
          <t>CAFÉ</t>
        </is>
      </c>
      <c r="G844" s="75" t="n">
        <v>4</v>
      </c>
      <c r="H844" s="63" t="n">
        <v>17</v>
      </c>
      <c r="I844" s="75" t="n">
        <v>68</v>
      </c>
      <c r="J844" s="54" t="n">
        <v>45022</v>
      </c>
      <c r="K844" s="54" t="inlineStr">
        <is>
          <t>MO</t>
        </is>
      </c>
      <c r="L844" s="68" t="inlineStr">
        <is>
          <t>PIX: 05318038646</t>
        </is>
      </c>
      <c r="N844">
        <f>IF(ISERROR(SEARCH("NF",E844,1)),"NÃO","SIM")</f>
        <v/>
      </c>
      <c r="O844">
        <f>IF($B844=5,"SIM","")</f>
        <v/>
      </c>
      <c r="P844" s="76">
        <f>A844&amp;B844&amp;C844&amp;E844&amp;G844&amp;EDATE(J844,0)</f>
        <v/>
      </c>
      <c r="Q844" s="68">
        <f>IF(A844=0,"",VLOOKUP($A844,RESUMO!$A$8:$B$107,2,FALSE))</f>
        <v/>
      </c>
    </row>
    <row r="845">
      <c r="A845" s="52" t="n">
        <v>45021</v>
      </c>
      <c r="B845" s="68" t="n">
        <v>2</v>
      </c>
      <c r="C845" s="50" t="inlineStr">
        <is>
          <t>05761924650</t>
        </is>
      </c>
      <c r="D845" s="73" t="inlineStr">
        <is>
          <t>RENATO OLIVEIRA SANTOS</t>
        </is>
      </c>
      <c r="E845" s="74" t="inlineStr">
        <is>
          <t>FOLHA DP- 03/2023</t>
        </is>
      </c>
      <c r="G845" s="75" t="n">
        <v>781.2</v>
      </c>
      <c r="I845" s="75" t="n">
        <v>781.2</v>
      </c>
      <c r="J845" s="54" t="n">
        <v>45022</v>
      </c>
      <c r="K845" s="54" t="inlineStr">
        <is>
          <t>MO</t>
        </is>
      </c>
      <c r="L845" s="68" t="inlineStr">
        <is>
          <t>PIX: 05761924650</t>
        </is>
      </c>
      <c r="N845">
        <f>IF(ISERROR(SEARCH("NF",E845,1)),"NÃO","SIM")</f>
        <v/>
      </c>
      <c r="O845">
        <f>IF($B845=5,"SIM","")</f>
        <v/>
      </c>
      <c r="P845" s="76">
        <f>A845&amp;B845&amp;C845&amp;E845&amp;G845&amp;EDATE(J845,0)</f>
        <v/>
      </c>
      <c r="Q845" s="68">
        <f>IF(A845=0,"",VLOOKUP($A845,RESUMO!$A$8:$B$107,2,FALSE))</f>
        <v/>
      </c>
    </row>
    <row r="846">
      <c r="A846" s="52" t="n">
        <v>45021</v>
      </c>
      <c r="B846" s="68" t="n">
        <v>2</v>
      </c>
      <c r="C846" s="50" t="inlineStr">
        <is>
          <t>27648990687</t>
        </is>
      </c>
      <c r="D846" s="73" t="inlineStr">
        <is>
          <t>ROGÉRIO VASCONCELOS SANTOS</t>
        </is>
      </c>
      <c r="E846" s="74" t="inlineStr">
        <is>
          <t>MOTOBOY OBRA - 03/2023</t>
        </is>
      </c>
      <c r="G846" s="75" t="n">
        <v>96</v>
      </c>
      <c r="I846" s="75" t="n">
        <v>96</v>
      </c>
      <c r="J846" s="54" t="n">
        <v>45022</v>
      </c>
      <c r="K846" s="54" t="inlineStr">
        <is>
          <t>ADM</t>
        </is>
      </c>
      <c r="L846" s="68" t="inlineStr">
        <is>
          <t>PIX: 31995901635</t>
        </is>
      </c>
      <c r="N846">
        <f>IF(ISERROR(SEARCH("NF",E846,1)),"NÃO","SIM")</f>
        <v/>
      </c>
      <c r="O846">
        <f>IF($B846=5,"SIM","")</f>
        <v/>
      </c>
      <c r="P846" s="76">
        <f>A846&amp;B846&amp;C846&amp;E846&amp;G846&amp;EDATE(J846,0)</f>
        <v/>
      </c>
      <c r="Q846" s="68">
        <f>IF(A846=0,"",VLOOKUP($A846,RESUMO!$A$8:$B$107,2,FALSE))</f>
        <v/>
      </c>
    </row>
    <row r="847">
      <c r="A847" s="52" t="n">
        <v>45021</v>
      </c>
      <c r="B847" s="68" t="n">
        <v>2</v>
      </c>
      <c r="C847" s="50" t="inlineStr">
        <is>
          <t>27648990687</t>
        </is>
      </c>
      <c r="D847" s="73" t="inlineStr">
        <is>
          <t>ROGÉRIO VASCONCELOS SANTOS</t>
        </is>
      </c>
      <c r="E847" s="74" t="inlineStr">
        <is>
          <t>MHS SEGURANÇA E MEDICINA DO TRABALHO</t>
        </is>
      </c>
      <c r="G847" s="75" t="n">
        <v>225</v>
      </c>
      <c r="I847" s="75" t="n">
        <v>225</v>
      </c>
      <c r="J847" s="54" t="n">
        <v>45022</v>
      </c>
      <c r="K847" s="54" t="inlineStr">
        <is>
          <t>ADM</t>
        </is>
      </c>
      <c r="L847" s="68" t="inlineStr">
        <is>
          <t>PIX: 31995901635</t>
        </is>
      </c>
      <c r="M847" s="50" t="inlineStr">
        <is>
          <t>MENSALIDADE 04/2023</t>
        </is>
      </c>
      <c r="N847">
        <f>IF(ISERROR(SEARCH("NF",E847,1)),"NÃO","SIM")</f>
        <v/>
      </c>
      <c r="O847">
        <f>IF($B847=5,"SIM","")</f>
        <v/>
      </c>
      <c r="P847" s="76">
        <f>A847&amp;B847&amp;C847&amp;E847&amp;G847&amp;EDATE(J847,0)</f>
        <v/>
      </c>
      <c r="Q847" s="68">
        <f>IF(A847=0,"",VLOOKUP($A847,RESUMO!$A$8:$B$107,2,FALSE))</f>
        <v/>
      </c>
    </row>
    <row r="848">
      <c r="A848" s="52" t="n">
        <v>45021</v>
      </c>
      <c r="B848" s="68" t="n">
        <v>2</v>
      </c>
      <c r="C848" s="50" t="inlineStr">
        <is>
          <t>07834753000141</t>
        </is>
      </c>
      <c r="D848" s="73" t="inlineStr">
        <is>
          <t>ANCORA PAPELARIA</t>
        </is>
      </c>
      <c r="E848" s="74" t="inlineStr">
        <is>
          <t>PLOTAGENS - NF A EMITIR</t>
        </is>
      </c>
      <c r="G848" s="75" t="n">
        <v>42</v>
      </c>
      <c r="I848" s="75" t="n">
        <v>42</v>
      </c>
      <c r="J848" s="54" t="n">
        <v>45022</v>
      </c>
      <c r="K848" s="54" t="inlineStr">
        <is>
          <t>ADM</t>
        </is>
      </c>
      <c r="L848" s="68" t="inlineStr">
        <is>
          <t>PIX: ancorapapelaria@gmail.com</t>
        </is>
      </c>
      <c r="N848">
        <f>IF(ISERROR(SEARCH("NF",E848,1)),"NÃO","SIM")</f>
        <v/>
      </c>
      <c r="O848">
        <f>IF($B848=5,"SIM","")</f>
        <v/>
      </c>
      <c r="P848" s="76">
        <f>A848&amp;B848&amp;C848&amp;E848&amp;G848&amp;EDATE(J848,0)</f>
        <v/>
      </c>
      <c r="Q848" s="68">
        <f>IF(A848=0,"",VLOOKUP($A848,RESUMO!$A$8:$B$107,2,FALSE))</f>
        <v/>
      </c>
    </row>
    <row r="849">
      <c r="A849" s="52" t="n">
        <v>45021</v>
      </c>
      <c r="B849" s="68" t="n">
        <v>3</v>
      </c>
      <c r="C849" s="50" t="inlineStr">
        <is>
          <t>16000000000100</t>
        </is>
      </c>
      <c r="D849" s="73" t="inlineStr">
        <is>
          <t>DIVERSOS</t>
        </is>
      </c>
      <c r="E849" s="74" t="inlineStr">
        <is>
          <t>PUPA INDUSTRIA E COMERCIO DE MAQUINAS</t>
        </is>
      </c>
      <c r="G849" s="75" t="n">
        <v>8325</v>
      </c>
      <c r="I849" s="75" t="n">
        <v>8325</v>
      </c>
      <c r="J849" s="54" t="n">
        <v>45021</v>
      </c>
      <c r="K849" s="54" t="inlineStr">
        <is>
          <t>DIV</t>
        </is>
      </c>
      <c r="M849" s="50" t="inlineStr">
        <is>
          <t>MATERIAIS DIVERSOS - NF 4774</t>
        </is>
      </c>
      <c r="N849">
        <f>IF(ISERROR(SEARCH("NF",E849,1)),"NÃO","SIM")</f>
        <v/>
      </c>
      <c r="O849">
        <f>IF($B849=5,"SIM","")</f>
        <v/>
      </c>
      <c r="P849" s="76">
        <f>A849&amp;B849&amp;C849&amp;E849&amp;G849&amp;EDATE(J849,0)</f>
        <v/>
      </c>
      <c r="Q849" s="68">
        <f>IF(A849=0,"",VLOOKUP($A849,RESUMO!$A$8:$B$107,2,FALSE))</f>
        <v/>
      </c>
    </row>
    <row r="850">
      <c r="A850" s="52" t="n">
        <v>45021</v>
      </c>
      <c r="B850" s="68" t="n">
        <v>3</v>
      </c>
      <c r="C850" s="50" t="inlineStr">
        <is>
          <t>00360305000104</t>
        </is>
      </c>
      <c r="D850" s="73" t="inlineStr">
        <is>
          <t>FGTS</t>
        </is>
      </c>
      <c r="E850" s="74" t="inlineStr">
        <is>
          <t>FGTS - FOLHA DP- 03/2023</t>
        </is>
      </c>
      <c r="G850" s="75" t="n">
        <v>1867.73</v>
      </c>
      <c r="I850" s="75" t="n">
        <v>1867.73</v>
      </c>
      <c r="J850" s="54" t="n">
        <v>45022</v>
      </c>
      <c r="K850" s="54" t="inlineStr">
        <is>
          <t>MO</t>
        </is>
      </c>
      <c r="N850">
        <f>IF(ISERROR(SEARCH("NF",E850,1)),"NÃO","SIM")</f>
        <v/>
      </c>
      <c r="O850">
        <f>IF($B850=5,"SIM","")</f>
        <v/>
      </c>
      <c r="P850" s="76">
        <f>A850&amp;B850&amp;C850&amp;E850&amp;G850&amp;EDATE(J850,0)</f>
        <v/>
      </c>
      <c r="Q850" s="68">
        <f>IF(A850=0,"",VLOOKUP($A850,RESUMO!$A$8:$B$107,2,FALSE))</f>
        <v/>
      </c>
    </row>
    <row r="851">
      <c r="A851" s="52" t="n">
        <v>45021</v>
      </c>
      <c r="B851" s="68" t="n">
        <v>3</v>
      </c>
      <c r="C851" s="50" t="inlineStr">
        <is>
          <t>07409393000130</t>
        </is>
      </c>
      <c r="D851" s="73" t="inlineStr">
        <is>
          <t>LOCFER</t>
        </is>
      </c>
      <c r="E851" s="74" t="inlineStr">
        <is>
          <t>MARTELO - NF 20124</t>
        </is>
      </c>
      <c r="G851" s="75" t="n">
        <v>600</v>
      </c>
      <c r="I851" s="75" t="n">
        <v>600</v>
      </c>
      <c r="J851" s="54" t="n">
        <v>45026</v>
      </c>
      <c r="K851" s="54" t="inlineStr">
        <is>
          <t>LOC</t>
        </is>
      </c>
      <c r="N851">
        <f>IF(ISERROR(SEARCH("NF",E851,1)),"NÃO","SIM")</f>
        <v/>
      </c>
      <c r="O851">
        <f>IF($B851=5,"SIM","")</f>
        <v/>
      </c>
      <c r="P851" s="76">
        <f>A851&amp;B851&amp;C851&amp;E851&amp;G851&amp;EDATE(J851,0)</f>
        <v/>
      </c>
      <c r="Q851" s="68">
        <f>IF(A851=0,"",VLOOKUP($A851,RESUMO!$A$8:$B$107,2,FALSE))</f>
        <v/>
      </c>
    </row>
    <row r="852">
      <c r="A852" s="52" t="n">
        <v>45021</v>
      </c>
      <c r="B852" s="68" t="n">
        <v>3</v>
      </c>
      <c r="C852" s="50" t="inlineStr">
        <is>
          <t>42841924000594</t>
        </is>
      </c>
      <c r="D852" s="73" t="inlineStr">
        <is>
          <t>AÇO SANTA CLARA</t>
        </is>
      </c>
      <c r="E852" s="74" t="inlineStr">
        <is>
          <t>TELA - NF 44166</t>
        </is>
      </c>
      <c r="G852" s="75" t="n">
        <v>4200</v>
      </c>
      <c r="I852" s="75" t="n">
        <v>4200</v>
      </c>
      <c r="J852" s="54" t="n">
        <v>45029</v>
      </c>
      <c r="K852" s="54" t="inlineStr">
        <is>
          <t>MAT</t>
        </is>
      </c>
      <c r="N852">
        <f>IF(ISERROR(SEARCH("NF",E852,1)),"NÃO","SIM")</f>
        <v/>
      </c>
      <c r="O852">
        <f>IF($B852=5,"SIM","")</f>
        <v/>
      </c>
      <c r="P852" s="76">
        <f>A852&amp;B852&amp;C852&amp;E852&amp;G852&amp;EDATE(J852,0)</f>
        <v/>
      </c>
      <c r="Q852" s="68">
        <f>IF(A852=0,"",VLOOKUP($A852,RESUMO!$A$8:$B$107,2,FALSE))</f>
        <v/>
      </c>
    </row>
    <row r="853">
      <c r="A853" s="52" t="n">
        <v>45021</v>
      </c>
      <c r="B853" s="68" t="n">
        <v>3</v>
      </c>
      <c r="C853" s="50" t="inlineStr">
        <is>
          <t>17281106000103</t>
        </is>
      </c>
      <c r="D853" s="73" t="inlineStr">
        <is>
          <t>COPASA MG</t>
        </is>
      </c>
      <c r="E853" s="74" t="inlineStr">
        <is>
          <t>COMPETENCIA 03/2023</t>
        </is>
      </c>
      <c r="G853" s="75" t="n">
        <v>171.73</v>
      </c>
      <c r="I853" s="75" t="n">
        <v>171.73</v>
      </c>
      <c r="J853" s="54" t="n">
        <v>45031</v>
      </c>
      <c r="K853" s="54" t="inlineStr">
        <is>
          <t>TP</t>
        </is>
      </c>
      <c r="N853">
        <f>IF(ISERROR(SEARCH("NF",E853,1)),"NÃO","SIM")</f>
        <v/>
      </c>
      <c r="O853">
        <f>IF($B853=5,"SIM","")</f>
        <v/>
      </c>
      <c r="P853" s="76">
        <f>A853&amp;B853&amp;C853&amp;E853&amp;G853&amp;EDATE(J853,0)</f>
        <v/>
      </c>
      <c r="Q853" s="68">
        <f>IF(A853=0,"",VLOOKUP($A853,RESUMO!$A$8:$B$107,2,FALSE))</f>
        <v/>
      </c>
    </row>
    <row r="854">
      <c r="A854" s="52" t="n">
        <v>45021</v>
      </c>
      <c r="B854" s="68" t="n">
        <v>3</v>
      </c>
      <c r="C854" s="50" t="inlineStr">
        <is>
          <t>32392731000116</t>
        </is>
      </c>
      <c r="D854" s="73" t="inlineStr">
        <is>
          <t xml:space="preserve">EMPÓRIO DA CONSTRUÇÃO 040 EIRELI </t>
        </is>
      </c>
      <c r="E854" s="74" t="inlineStr">
        <is>
          <t>MATERIAIS DIVERSOS - NF 1372</t>
        </is>
      </c>
      <c r="G854" s="75" t="n">
        <v>791.8</v>
      </c>
      <c r="I854" s="75" t="n">
        <v>791.8</v>
      </c>
      <c r="J854" s="54" t="n">
        <v>45034</v>
      </c>
      <c r="K854" s="54" t="inlineStr">
        <is>
          <t>MAT</t>
        </is>
      </c>
      <c r="N854">
        <f>IF(ISERROR(SEARCH("NF",E854,1)),"NÃO","SIM")</f>
        <v/>
      </c>
      <c r="O854">
        <f>IF($B854=5,"SIM","")</f>
        <v/>
      </c>
      <c r="P854" s="76">
        <f>A854&amp;B854&amp;C854&amp;E854&amp;G854&amp;EDATE(J854,0)</f>
        <v/>
      </c>
      <c r="Q854" s="68">
        <f>IF(A854=0,"",VLOOKUP($A854,RESUMO!$A$8:$B$107,2,FALSE))</f>
        <v/>
      </c>
    </row>
    <row r="855">
      <c r="A855" s="52" t="n">
        <v>45021</v>
      </c>
      <c r="B855" s="68" t="n">
        <v>3</v>
      </c>
      <c r="C855" s="50" t="inlineStr">
        <is>
          <t>17250275000348</t>
        </is>
      </c>
      <c r="D855" s="73" t="inlineStr">
        <is>
          <t xml:space="preserve">CASA FERREIRA GONÇALVES </t>
        </is>
      </c>
      <c r="E855" s="74" t="inlineStr">
        <is>
          <t>SOLUÇÃO LIMPADORA - 416835</t>
        </is>
      </c>
      <c r="G855" s="75" t="n">
        <v>39.08</v>
      </c>
      <c r="I855" s="75" t="n">
        <v>39.08</v>
      </c>
      <c r="J855" s="54" t="n">
        <v>45034</v>
      </c>
      <c r="K855" s="54" t="inlineStr">
        <is>
          <t>MAT</t>
        </is>
      </c>
      <c r="N855">
        <f>IF(ISERROR(SEARCH("NF",E855,1)),"NÃO","SIM")</f>
        <v/>
      </c>
      <c r="O855">
        <f>IF($B855=5,"SIM","")</f>
        <v/>
      </c>
      <c r="P855" s="76">
        <f>A855&amp;B855&amp;C855&amp;E855&amp;G855&amp;EDATE(J855,0)</f>
        <v/>
      </c>
      <c r="Q855" s="68">
        <f>IF(A855=0,"",VLOOKUP($A855,RESUMO!$A$8:$B$107,2,FALSE))</f>
        <v/>
      </c>
    </row>
    <row r="856">
      <c r="A856" s="52" t="n">
        <v>45021</v>
      </c>
      <c r="B856" s="68" t="n">
        <v>3</v>
      </c>
      <c r="C856" s="50" t="inlineStr">
        <is>
          <t>17250275000348</t>
        </is>
      </c>
      <c r="D856" s="73" t="inlineStr">
        <is>
          <t xml:space="preserve">CASA FERREIRA GONÇALVES </t>
        </is>
      </c>
      <c r="E856" s="74" t="inlineStr">
        <is>
          <t>MATERIAIS DIVERSOS - NF 416836</t>
        </is>
      </c>
      <c r="G856" s="75" t="n">
        <v>605.78</v>
      </c>
      <c r="I856" s="75" t="n">
        <v>605.78</v>
      </c>
      <c r="J856" s="54" t="n">
        <v>45034</v>
      </c>
      <c r="K856" s="54" t="inlineStr">
        <is>
          <t>MAT</t>
        </is>
      </c>
      <c r="N856">
        <f>IF(ISERROR(SEARCH("NF",E856,1)),"NÃO","SIM")</f>
        <v/>
      </c>
      <c r="O856">
        <f>IF($B856=5,"SIM","")</f>
        <v/>
      </c>
      <c r="P856" s="76">
        <f>A856&amp;B856&amp;C856&amp;E856&amp;G856&amp;EDATE(J856,0)</f>
        <v/>
      </c>
      <c r="Q856" s="68">
        <f>IF(A856=0,"",VLOOKUP($A856,RESUMO!$A$8:$B$107,2,FALSE))</f>
        <v/>
      </c>
    </row>
    <row r="857">
      <c r="A857" s="52" t="n">
        <v>45021</v>
      </c>
      <c r="B857" s="68" t="n">
        <v>3</v>
      </c>
      <c r="C857" s="50" t="inlineStr">
        <is>
          <t>00394460000141</t>
        </is>
      </c>
      <c r="D857" s="73" t="inlineStr">
        <is>
          <t>INSS/IRRF</t>
        </is>
      </c>
      <c r="E857" s="74" t="inlineStr">
        <is>
          <t>IRRF - FOLHA DP- 03/2023</t>
        </is>
      </c>
      <c r="G857" s="75" t="n">
        <v>695.86</v>
      </c>
      <c r="I857" s="75" t="n">
        <v>695.86</v>
      </c>
      <c r="J857" s="54" t="n">
        <v>45036</v>
      </c>
      <c r="K857" s="54" t="inlineStr">
        <is>
          <t>MO</t>
        </is>
      </c>
      <c r="N857">
        <f>IF(ISERROR(SEARCH("NF",E857,1)),"NÃO","SIM")</f>
        <v/>
      </c>
      <c r="O857">
        <f>IF($B857=5,"SIM","")</f>
        <v/>
      </c>
      <c r="P857" s="76">
        <f>A857&amp;B857&amp;C857&amp;E857&amp;G857&amp;EDATE(J857,0)</f>
        <v/>
      </c>
      <c r="Q857" s="68">
        <f>IF(A857=0,"",VLOOKUP($A857,RESUMO!$A$8:$B$107,2,FALSE))</f>
        <v/>
      </c>
    </row>
    <row r="858">
      <c r="A858" s="52" t="n">
        <v>45021</v>
      </c>
      <c r="B858" s="68" t="n">
        <v>3</v>
      </c>
      <c r="C858" s="50" t="inlineStr">
        <is>
          <t>00394460000141</t>
        </is>
      </c>
      <c r="D858" s="73" t="inlineStr">
        <is>
          <t>INSS/IRRF</t>
        </is>
      </c>
      <c r="E858" s="74" t="inlineStr">
        <is>
          <t>INSS - FOLHA DP- 03/2023</t>
        </is>
      </c>
      <c r="G858" s="75" t="n">
        <v>9053.26</v>
      </c>
      <c r="I858" s="75" t="n">
        <v>9053.26</v>
      </c>
      <c r="J858" s="54" t="n">
        <v>45036</v>
      </c>
      <c r="K858" s="54" t="inlineStr">
        <is>
          <t>MO</t>
        </is>
      </c>
      <c r="N858">
        <f>IF(ISERROR(SEARCH("NF",E858,1)),"NÃO","SIM")</f>
        <v/>
      </c>
      <c r="O858">
        <f>IF($B858=5,"SIM","")</f>
        <v/>
      </c>
      <c r="P858" s="76">
        <f>A858&amp;B858&amp;C858&amp;E858&amp;G858&amp;EDATE(J858,0)</f>
        <v/>
      </c>
      <c r="Q858" s="68">
        <f>IF(A858=0,"",VLOOKUP($A858,RESUMO!$A$8:$B$107,2,FALSE))</f>
        <v/>
      </c>
    </row>
    <row r="859">
      <c r="A859" s="52" t="n">
        <v>45021</v>
      </c>
      <c r="B859" s="68" t="n">
        <v>4</v>
      </c>
      <c r="C859" s="50" t="inlineStr">
        <is>
          <t>05761924650</t>
        </is>
      </c>
      <c r="D859" s="73" t="inlineStr">
        <is>
          <t>RENATO OLIVEIRA SANTOS</t>
        </is>
      </c>
      <c r="E859" s="74" t="inlineStr">
        <is>
          <t>CARTÓRIO NOVA LIMA</t>
        </is>
      </c>
      <c r="G859" s="75" t="n">
        <v>10.1</v>
      </c>
      <c r="I859" s="75" t="n">
        <v>10.1</v>
      </c>
      <c r="J859" s="54" t="n">
        <v>45013</v>
      </c>
      <c r="K859" s="54" t="inlineStr">
        <is>
          <t>MO</t>
        </is>
      </c>
      <c r="L859" s="68" t="inlineStr">
        <is>
          <t>PIX: 05761924650</t>
        </is>
      </c>
      <c r="M859" s="50" t="inlineStr">
        <is>
          <t>REEMBOLSO</t>
        </is>
      </c>
      <c r="N859">
        <f>IF(ISERROR(SEARCH("NF",E859,1)),"NÃO","SIM")</f>
        <v/>
      </c>
      <c r="O859">
        <f>IF($B859=5,"SIM","")</f>
        <v/>
      </c>
      <c r="P859" s="76">
        <f>A859&amp;B859&amp;C859&amp;E859&amp;G859&amp;EDATE(J859,0)</f>
        <v/>
      </c>
      <c r="Q859" s="68">
        <f>IF(A859=0,"",VLOOKUP($A859,RESUMO!$A$8:$B$107,2,FALSE))</f>
        <v/>
      </c>
    </row>
    <row r="860">
      <c r="A860" s="52" t="n">
        <v>45021</v>
      </c>
      <c r="B860" s="68" t="n">
        <v>5</v>
      </c>
      <c r="C860" s="50" t="inlineStr">
        <is>
          <t>16000000000100</t>
        </is>
      </c>
      <c r="D860" s="73" t="inlineStr">
        <is>
          <t>DIVERSOS</t>
        </is>
      </c>
      <c r="E860" s="74" t="inlineStr">
        <is>
          <t>PENETRON BRASIL - ADMIX SACO - NF 25952</t>
        </is>
      </c>
      <c r="G860" s="75" t="n">
        <v>4974.2</v>
      </c>
      <c r="I860" s="75" t="n">
        <v>4974.2</v>
      </c>
      <c r="J860" s="54" t="n">
        <v>45008</v>
      </c>
      <c r="K860" s="54" t="inlineStr">
        <is>
          <t>DIV</t>
        </is>
      </c>
      <c r="N860">
        <f>IF(ISERROR(SEARCH("NF",E860,1)),"NÃO","SIM")</f>
        <v/>
      </c>
      <c r="O860">
        <f>IF($B860=5,"SIM","")</f>
        <v/>
      </c>
      <c r="P860" s="76">
        <f>A860&amp;B860&amp;C860&amp;E860&amp;G860&amp;EDATE(J860,0)</f>
        <v/>
      </c>
      <c r="Q860" s="68">
        <f>IF(A860=0,"",VLOOKUP($A860,RESUMO!$A$8:$B$107,2,FALSE))</f>
        <v/>
      </c>
    </row>
    <row r="861">
      <c r="A861" s="52" t="n">
        <v>45021</v>
      </c>
      <c r="B861" s="68" t="n">
        <v>5</v>
      </c>
      <c r="C861" s="50" t="inlineStr">
        <is>
          <t>12712712700</t>
        </is>
      </c>
      <c r="D861" s="73" t="inlineStr">
        <is>
          <t>ROBERTO DE FATIMA ALVES</t>
        </is>
      </c>
      <c r="G861" s="75" t="n">
        <v>950</v>
      </c>
      <c r="I861" s="75" t="n">
        <v>950</v>
      </c>
      <c r="J861" s="54" t="n">
        <v>45009</v>
      </c>
      <c r="K861" s="54" t="inlineStr">
        <is>
          <t>DIV</t>
        </is>
      </c>
      <c r="N861">
        <f>IF(ISERROR(SEARCH("NF",E861,1)),"NÃO","SIM")</f>
        <v/>
      </c>
      <c r="O861">
        <f>IF($B861=5,"SIM","")</f>
        <v/>
      </c>
      <c r="P861" s="76">
        <f>A861&amp;B861&amp;C861&amp;E861&amp;G861&amp;EDATE(J861,0)</f>
        <v/>
      </c>
      <c r="Q861" s="68">
        <f>IF(A861=0,"",VLOOKUP($A861,RESUMO!$A$8:$B$107,2,FALSE))</f>
        <v/>
      </c>
    </row>
    <row r="862">
      <c r="A862" s="52" t="n">
        <v>45036</v>
      </c>
      <c r="B862" s="68" t="n">
        <v>1</v>
      </c>
      <c r="C862" s="50" t="inlineStr">
        <is>
          <t>00505644630</t>
        </is>
      </c>
      <c r="D862" s="73" t="inlineStr">
        <is>
          <t>JOÃO LUIZ PEREIRA</t>
        </is>
      </c>
      <c r="E862" s="74" t="inlineStr">
        <is>
          <t>SALÁRIO</t>
        </is>
      </c>
      <c r="G862" s="75" t="n">
        <v>2342.12</v>
      </c>
      <c r="I862" s="75" t="n">
        <v>2342.12</v>
      </c>
      <c r="J862" s="54" t="n">
        <v>45036</v>
      </c>
      <c r="K862" s="54" t="inlineStr">
        <is>
          <t>MO</t>
        </is>
      </c>
      <c r="L862" s="68" t="inlineStr">
        <is>
          <t>PIX: 00505644630</t>
        </is>
      </c>
      <c r="N862">
        <f>IF(ISERROR(SEARCH("NF",E862,1)),"NÃO","SIM")</f>
        <v/>
      </c>
      <c r="O862">
        <f>IF($B862=5,"SIM","")</f>
        <v/>
      </c>
      <c r="P862" s="76">
        <f>A862&amp;B862&amp;C862&amp;E862&amp;G862&amp;EDATE(J862,0)</f>
        <v/>
      </c>
      <c r="Q862" s="68">
        <f>IF(A862=0,"",VLOOKUP($A862,RESUMO!$A$8:$B$107,2,FALSE))</f>
        <v/>
      </c>
    </row>
    <row r="863">
      <c r="A863" s="52" t="n">
        <v>45036</v>
      </c>
      <c r="B863" s="68" t="n">
        <v>1</v>
      </c>
      <c r="C863" s="50" t="inlineStr">
        <is>
          <t>14844723650</t>
        </is>
      </c>
      <c r="D863" s="73" t="inlineStr">
        <is>
          <t>TAISSON HENRIQUE FERREIRA DOS SANTOS</t>
        </is>
      </c>
      <c r="E863" s="74" t="inlineStr">
        <is>
          <t>SALÁRIO</t>
        </is>
      </c>
      <c r="G863" s="75" t="n">
        <v>612</v>
      </c>
      <c r="I863" s="75" t="n">
        <v>612</v>
      </c>
      <c r="J863" s="54" t="n">
        <v>45036</v>
      </c>
      <c r="K863" s="54" t="inlineStr">
        <is>
          <t>MO</t>
        </is>
      </c>
      <c r="L863" s="68" t="inlineStr">
        <is>
          <t>NUBANK    0001  291500879 - CPF: 14.844.723.6-50</t>
        </is>
      </c>
      <c r="N863">
        <f>IF(ISERROR(SEARCH("NF",E863,1)),"NÃO","SIM")</f>
        <v/>
      </c>
      <c r="O863">
        <f>IF($B863=5,"SIM","")</f>
        <v/>
      </c>
      <c r="P863" s="76">
        <f>A863&amp;B863&amp;C863&amp;E863&amp;G863&amp;EDATE(J863,0)</f>
        <v/>
      </c>
      <c r="Q863" s="68">
        <f>IF(A863=0,"",VLOOKUP($A863,RESUMO!$A$8:$B$107,2,FALSE))</f>
        <v/>
      </c>
    </row>
    <row r="864">
      <c r="A864" s="52" t="n">
        <v>45036</v>
      </c>
      <c r="B864" s="68" t="n">
        <v>1</v>
      </c>
      <c r="C864" s="50" t="inlineStr">
        <is>
          <t>66561442504</t>
        </is>
      </c>
      <c r="D864" s="73" t="inlineStr">
        <is>
          <t>GERALDO RODRIGUES SANTOS</t>
        </is>
      </c>
      <c r="E864" s="74" t="inlineStr">
        <is>
          <t>SALÁRIO</t>
        </is>
      </c>
      <c r="G864" s="75" t="n">
        <v>1052</v>
      </c>
      <c r="I864" s="75" t="n">
        <v>1052</v>
      </c>
      <c r="J864" s="54" t="n">
        <v>45036</v>
      </c>
      <c r="K864" s="54" t="inlineStr">
        <is>
          <t>MO</t>
        </is>
      </c>
      <c r="L864" s="68" t="inlineStr">
        <is>
          <t>CEF  013  3814  195702 - CPF: 66.561.442.5-04</t>
        </is>
      </c>
      <c r="N864">
        <f>IF(ISERROR(SEARCH("NF",E864,1)),"NÃO","SIM")</f>
        <v/>
      </c>
      <c r="O864">
        <f>IF($B864=5,"SIM","")</f>
        <v/>
      </c>
      <c r="P864" s="76">
        <f>A864&amp;B864&amp;C864&amp;E864&amp;G864&amp;EDATE(J864,0)</f>
        <v/>
      </c>
      <c r="Q864" s="68">
        <f>IF(A864=0,"",VLOOKUP($A864,RESUMO!$A$8:$B$107,2,FALSE))</f>
        <v/>
      </c>
    </row>
    <row r="865">
      <c r="A865" s="52" t="n">
        <v>45036</v>
      </c>
      <c r="B865" s="68" t="n">
        <v>1</v>
      </c>
      <c r="C865" s="50" t="inlineStr">
        <is>
          <t>13568423642</t>
        </is>
      </c>
      <c r="D865" s="73" t="inlineStr">
        <is>
          <t xml:space="preserve">WELINGTON PEREIRA DOS SANTOS    </t>
        </is>
      </c>
      <c r="E865" s="74" t="inlineStr">
        <is>
          <t>SALÁRIO</t>
        </is>
      </c>
      <c r="G865" s="75" t="n">
        <v>1052</v>
      </c>
      <c r="I865" s="75" t="n">
        <v>1052</v>
      </c>
      <c r="J865" s="54" t="n">
        <v>45036</v>
      </c>
      <c r="K865" s="54" t="inlineStr">
        <is>
          <t>MO</t>
        </is>
      </c>
      <c r="L865" s="68" t="inlineStr">
        <is>
          <t>ITAÚ    7349  201434 - CPF: 13.568.423.6-42</t>
        </is>
      </c>
      <c r="N865">
        <f>IF(ISERROR(SEARCH("NF",E865,1)),"NÃO","SIM")</f>
        <v/>
      </c>
      <c r="O865">
        <f>IF($B865=5,"SIM","")</f>
        <v/>
      </c>
      <c r="P865" s="76">
        <f>A865&amp;B865&amp;C865&amp;E865&amp;G865&amp;EDATE(J865,0)</f>
        <v/>
      </c>
      <c r="Q865" s="68">
        <f>IF(A865=0,"",VLOOKUP($A865,RESUMO!$A$8:$B$107,2,FALSE))</f>
        <v/>
      </c>
    </row>
    <row r="866">
      <c r="A866" s="52" t="n">
        <v>45036</v>
      </c>
      <c r="B866" s="68" t="n">
        <v>1</v>
      </c>
      <c r="C866" s="50" t="inlineStr">
        <is>
          <t>07026622676</t>
        </is>
      </c>
      <c r="D866" s="73" t="inlineStr">
        <is>
          <t>DOUGLAS JUNIO AZEVEDO LARA REZENDE</t>
        </is>
      </c>
      <c r="E866" s="74" t="inlineStr">
        <is>
          <t>SALÁRIO</t>
        </is>
      </c>
      <c r="G866" s="75" t="n">
        <v>872</v>
      </c>
      <c r="I866" s="75" t="n">
        <v>872</v>
      </c>
      <c r="J866" s="54" t="n">
        <v>45036</v>
      </c>
      <c r="K866" s="54" t="inlineStr">
        <is>
          <t>MO</t>
        </is>
      </c>
      <c r="L866" s="68" t="inlineStr">
        <is>
          <t>NUBANK    0001  304649995 - CPF: 07.026.622.6-76</t>
        </is>
      </c>
      <c r="N866">
        <f>IF(ISERROR(SEARCH("NF",E866,1)),"NÃO","SIM")</f>
        <v/>
      </c>
      <c r="O866">
        <f>IF($B866=5,"SIM","")</f>
        <v/>
      </c>
      <c r="P866" s="76">
        <f>A866&amp;B866&amp;C866&amp;E866&amp;G866&amp;EDATE(J866,0)</f>
        <v/>
      </c>
      <c r="Q866" s="68">
        <f>IF(A866=0,"",VLOOKUP($A866,RESUMO!$A$8:$B$107,2,FALSE))</f>
        <v/>
      </c>
    </row>
    <row r="867">
      <c r="A867" s="52" t="n">
        <v>45036</v>
      </c>
      <c r="B867" s="68" t="n">
        <v>1</v>
      </c>
      <c r="C867" s="50" t="inlineStr">
        <is>
          <t>96830123615</t>
        </is>
      </c>
      <c r="D867" s="73" t="inlineStr">
        <is>
          <t>WANDERLEY DE SOUZA MAIA</t>
        </is>
      </c>
      <c r="E867" s="74" t="inlineStr">
        <is>
          <t>SALÁRIO</t>
        </is>
      </c>
      <c r="G867" s="75" t="n">
        <v>1052</v>
      </c>
      <c r="I867" s="75" t="n">
        <v>1052</v>
      </c>
      <c r="J867" s="54" t="n">
        <v>45036</v>
      </c>
      <c r="K867" s="54" t="inlineStr">
        <is>
          <t>MO</t>
        </is>
      </c>
      <c r="L867" s="68" t="inlineStr">
        <is>
          <t>CEF  013  1486  735602 - CPF: 96.830.123.6-15</t>
        </is>
      </c>
      <c r="N867">
        <f>IF(ISERROR(SEARCH("NF",E867,1)),"NÃO","SIM")</f>
        <v/>
      </c>
      <c r="O867">
        <f>IF($B867=5,"SIM","")</f>
        <v/>
      </c>
      <c r="P867" s="76">
        <f>A867&amp;B867&amp;C867&amp;E867&amp;G867&amp;EDATE(J867,0)</f>
        <v/>
      </c>
      <c r="Q867" s="68">
        <f>IF(A867=0,"",VLOOKUP($A867,RESUMO!$A$8:$B$107,2,FALSE))</f>
        <v/>
      </c>
    </row>
    <row r="868">
      <c r="A868" s="52" t="n">
        <v>45036</v>
      </c>
      <c r="B868" s="68" t="n">
        <v>1</v>
      </c>
      <c r="C868" s="50" t="inlineStr">
        <is>
          <t>04472952688</t>
        </is>
      </c>
      <c r="D868" s="73" t="inlineStr">
        <is>
          <t>GLEBSON SILVA RAMOS</t>
        </is>
      </c>
      <c r="E868" s="74" t="inlineStr">
        <is>
          <t>SALÁRIO</t>
        </is>
      </c>
      <c r="G868" s="75" t="n">
        <v>612</v>
      </c>
      <c r="I868" s="75" t="n">
        <v>612</v>
      </c>
      <c r="J868" s="54" t="n">
        <v>45036</v>
      </c>
      <c r="K868" s="54" t="inlineStr">
        <is>
          <t>MO</t>
        </is>
      </c>
      <c r="L868" s="68" t="inlineStr">
        <is>
          <t>PIX: 04472952688</t>
        </is>
      </c>
      <c r="N868">
        <f>IF(ISERROR(SEARCH("NF",E868,1)),"NÃO","SIM")</f>
        <v/>
      </c>
      <c r="O868">
        <f>IF($B868=5,"SIM","")</f>
        <v/>
      </c>
      <c r="P868" s="76">
        <f>A868&amp;B868&amp;C868&amp;E868&amp;G868&amp;EDATE(J868,0)</f>
        <v/>
      </c>
      <c r="Q868" s="68">
        <f>IF(A868=0,"",VLOOKUP($A868,RESUMO!$A$8:$B$107,2,FALSE))</f>
        <v/>
      </c>
    </row>
    <row r="869">
      <c r="A869" s="52" t="n">
        <v>45036</v>
      </c>
      <c r="B869" s="68" t="n">
        <v>1</v>
      </c>
      <c r="C869" s="50" t="inlineStr">
        <is>
          <t>05318038646</t>
        </is>
      </c>
      <c r="D869" s="73" t="inlineStr">
        <is>
          <t>JOÃO CARLOS DOS SANTOS BARBOSA</t>
        </is>
      </c>
      <c r="E869" s="74" t="inlineStr">
        <is>
          <t>SALÁRIO</t>
        </is>
      </c>
      <c r="G869" s="75" t="n">
        <v>1052</v>
      </c>
      <c r="I869" s="75" t="n">
        <v>1052</v>
      </c>
      <c r="J869" s="54" t="n">
        <v>45036</v>
      </c>
      <c r="K869" s="54" t="inlineStr">
        <is>
          <t>MO</t>
        </is>
      </c>
      <c r="L869" s="68" t="inlineStr">
        <is>
          <t>PIX: 05318038646</t>
        </is>
      </c>
      <c r="N869">
        <f>IF(ISERROR(SEARCH("NF",E869,1)),"NÃO","SIM")</f>
        <v/>
      </c>
      <c r="O869">
        <f>IF($B869=5,"SIM","")</f>
        <v/>
      </c>
      <c r="P869" s="76">
        <f>A869&amp;B869&amp;C869&amp;E869&amp;G869&amp;EDATE(J869,0)</f>
        <v/>
      </c>
      <c r="Q869" s="68">
        <f>IF(A869=0,"",VLOOKUP($A869,RESUMO!$A$8:$B$107,2,FALSE))</f>
        <v/>
      </c>
    </row>
    <row r="870">
      <c r="A870" s="52" t="n">
        <v>45036</v>
      </c>
      <c r="B870" s="68" t="n">
        <v>1</v>
      </c>
      <c r="C870" s="50" t="inlineStr">
        <is>
          <t>11591941652</t>
        </is>
      </c>
      <c r="D870" s="73" t="inlineStr">
        <is>
          <t>ANDERSON CUSTODIO DE SOUZA</t>
        </is>
      </c>
      <c r="E870" s="74" t="inlineStr">
        <is>
          <t>SALÁRIO</t>
        </is>
      </c>
      <c r="G870" s="75" t="n">
        <v>2815.23</v>
      </c>
      <c r="I870" s="75" t="n">
        <v>2815.23</v>
      </c>
      <c r="J870" s="54" t="n">
        <v>45036</v>
      </c>
      <c r="K870" s="54" t="inlineStr">
        <is>
          <t>MO</t>
        </is>
      </c>
      <c r="L870" s="68" t="inlineStr">
        <is>
          <t>PIX: 31989816299</t>
        </is>
      </c>
      <c r="N870">
        <f>IF(ISERROR(SEARCH("NF",E870,1)),"NÃO","SIM")</f>
        <v/>
      </c>
      <c r="O870">
        <f>IF($B870=5,"SIM","")</f>
        <v/>
      </c>
      <c r="P870" s="76">
        <f>A870&amp;B870&amp;C870&amp;E870&amp;G870&amp;EDATE(J870,0)</f>
        <v/>
      </c>
      <c r="Q870" s="68">
        <f>IF(A870=0,"",VLOOKUP($A870,RESUMO!$A$8:$B$107,2,FALSE))</f>
        <v/>
      </c>
    </row>
    <row r="871">
      <c r="A871" s="52" t="n">
        <v>45036</v>
      </c>
      <c r="B871" s="68" t="n">
        <v>1</v>
      </c>
      <c r="C871" s="50" t="inlineStr">
        <is>
          <t>12054582638</t>
        </is>
      </c>
      <c r="D871" s="73" t="inlineStr">
        <is>
          <t>RODOLFO DIAS DA SILVA</t>
        </is>
      </c>
      <c r="E871" s="74" t="inlineStr">
        <is>
          <t>DIÁRIA</t>
        </is>
      </c>
      <c r="G871" s="75" t="n">
        <v>180</v>
      </c>
      <c r="H871" s="63" t="n">
        <v>8</v>
      </c>
      <c r="I871" s="75" t="n">
        <v>1440</v>
      </c>
      <c r="J871" s="54" t="n">
        <v>45036</v>
      </c>
      <c r="K871" s="54" t="inlineStr">
        <is>
          <t>MO</t>
        </is>
      </c>
      <c r="L871" s="68" t="inlineStr">
        <is>
          <t>PIX: 12054582638</t>
        </is>
      </c>
      <c r="N871">
        <f>IF(ISERROR(SEARCH("NF",E871,1)),"NÃO","SIM")</f>
        <v/>
      </c>
      <c r="O871">
        <f>IF($B871=5,"SIM","")</f>
        <v/>
      </c>
      <c r="P871" s="76">
        <f>A871&amp;B871&amp;C871&amp;E871&amp;G871&amp;EDATE(J871,0)</f>
        <v/>
      </c>
      <c r="Q871" s="68">
        <f>IF(A871=0,"",VLOOKUP($A871,RESUMO!$A$8:$B$107,2,FALSE))</f>
        <v/>
      </c>
    </row>
    <row r="872">
      <c r="A872" s="52" t="n">
        <v>45036</v>
      </c>
      <c r="B872" s="68" t="n">
        <v>2</v>
      </c>
      <c r="C872" s="50" t="inlineStr">
        <is>
          <t>27648990687</t>
        </is>
      </c>
      <c r="D872" s="73" t="inlineStr">
        <is>
          <t>ROGÉRIO VASCONCELOS SANTOS</t>
        </is>
      </c>
      <c r="E872" s="74" t="inlineStr">
        <is>
          <t>MHS SEGURANÇA E MEDICINA DO TRABALHO</t>
        </is>
      </c>
      <c r="G872" s="75" t="n">
        <v>110</v>
      </c>
      <c r="I872" s="75" t="n">
        <v>110</v>
      </c>
      <c r="J872" s="54" t="n">
        <v>45036</v>
      </c>
      <c r="K872" s="54" t="inlineStr">
        <is>
          <t>ADM</t>
        </is>
      </c>
      <c r="L872" s="68" t="inlineStr">
        <is>
          <t>PIX: 31995901635</t>
        </is>
      </c>
      <c r="M872" s="50" t="inlineStr">
        <is>
          <t>EVENTOS SST E-SOCIAL - 20/04</t>
        </is>
      </c>
      <c r="N872">
        <f>IF(ISERROR(SEARCH("NF",E872,1)),"NÃO","SIM")</f>
        <v/>
      </c>
      <c r="O872">
        <f>IF($B872=5,"SIM","")</f>
        <v/>
      </c>
      <c r="P872" s="76">
        <f>A872&amp;B872&amp;C872&amp;E872&amp;G872&amp;EDATE(J872,0)</f>
        <v/>
      </c>
      <c r="Q872" s="68">
        <f>IF(A872=0,"",VLOOKUP($A872,RESUMO!$A$8:$B$107,2,FALSE))</f>
        <v/>
      </c>
    </row>
    <row r="873">
      <c r="A873" s="52" t="n">
        <v>45036</v>
      </c>
      <c r="B873" s="68" t="n">
        <v>2</v>
      </c>
      <c r="C873" s="50" t="inlineStr">
        <is>
          <t>37052904870</t>
        </is>
      </c>
      <c r="D873" s="73" t="inlineStr">
        <is>
          <t>VINICIUS SANTANA RINALDI</t>
        </is>
      </c>
      <c r="E873" s="74" t="inlineStr">
        <is>
          <t>BRITA - PED. Nº 3189 - NF A EMITIR</t>
        </is>
      </c>
      <c r="G873" s="75" t="n">
        <v>1443.2</v>
      </c>
      <c r="I873" s="75" t="n">
        <v>1443.2</v>
      </c>
      <c r="J873" s="54" t="n">
        <v>45036</v>
      </c>
      <c r="K873" s="54" t="inlineStr">
        <is>
          <t>MAT</t>
        </is>
      </c>
      <c r="L873" s="68" t="inlineStr">
        <is>
          <t>C6 BANK    0001  19363893 - CPF: 37.052.904.8-70</t>
        </is>
      </c>
      <c r="N873">
        <f>IF(ISERROR(SEARCH("NF",E873,1)),"NÃO","SIM")</f>
        <v/>
      </c>
      <c r="O873">
        <f>IF($B873=5,"SIM","")</f>
        <v/>
      </c>
      <c r="P873" s="76">
        <f>A873&amp;B873&amp;C873&amp;E873&amp;G873&amp;EDATE(J873,0)</f>
        <v/>
      </c>
      <c r="Q873" s="68">
        <f>IF(A873=0,"",VLOOKUP($A873,RESUMO!$A$8:$B$107,2,FALSE))</f>
        <v/>
      </c>
    </row>
    <row r="874">
      <c r="A874" s="52" t="n">
        <v>45036</v>
      </c>
      <c r="B874" s="68" t="n">
        <v>3</v>
      </c>
      <c r="C874" s="50" t="inlineStr">
        <is>
          <t>17250275000348</t>
        </is>
      </c>
      <c r="D874" s="73" t="inlineStr">
        <is>
          <t xml:space="preserve">CASA FERREIRA GONÇALVES </t>
        </is>
      </c>
      <c r="E874" s="74" t="inlineStr">
        <is>
          <t>CAP ESGOTO, CURVA, TUBO - NF 417476</t>
        </is>
      </c>
      <c r="G874" s="75" t="n">
        <v>513.37</v>
      </c>
      <c r="I874" s="75" t="n">
        <v>513.37</v>
      </c>
      <c r="J874" s="54" t="n">
        <v>45040</v>
      </c>
      <c r="K874" s="54" t="inlineStr">
        <is>
          <t>MAT</t>
        </is>
      </c>
      <c r="N874">
        <f>IF(ISERROR(SEARCH("NF",E874,1)),"NÃO","SIM")</f>
        <v/>
      </c>
      <c r="O874">
        <f>IF($B874=5,"SIM","")</f>
        <v/>
      </c>
      <c r="P874" s="76">
        <f>A874&amp;B874&amp;C874&amp;E874&amp;G874&amp;EDATE(J874,0)</f>
        <v/>
      </c>
      <c r="Q874" s="68">
        <f>IF(A874=0,"",VLOOKUP($A874,RESUMO!$A$8:$B$107,2,FALSE))</f>
        <v/>
      </c>
    </row>
    <row r="875">
      <c r="A875" s="52" t="n">
        <v>45036</v>
      </c>
      <c r="B875" s="68" t="n">
        <v>3</v>
      </c>
      <c r="C875" s="50" t="inlineStr">
        <is>
          <t>07409393000130</t>
        </is>
      </c>
      <c r="D875" s="73" t="inlineStr">
        <is>
          <t>LOCFER</t>
        </is>
      </c>
      <c r="E875" s="74" t="inlineStr">
        <is>
          <t>SERRA DE BANCADA - NF 20269</t>
        </is>
      </c>
      <c r="G875" s="75" t="n">
        <v>295</v>
      </c>
      <c r="I875" s="75" t="n">
        <v>295</v>
      </c>
      <c r="J875" s="54" t="n">
        <v>45040</v>
      </c>
      <c r="K875" s="54" t="inlineStr">
        <is>
          <t>LOC</t>
        </is>
      </c>
      <c r="N875">
        <f>IF(ISERROR(SEARCH("NF",E875,1)),"NÃO","SIM")</f>
        <v/>
      </c>
      <c r="O875">
        <f>IF($B875=5,"SIM","")</f>
        <v/>
      </c>
      <c r="P875" s="76">
        <f>A875&amp;B875&amp;C875&amp;E875&amp;G875&amp;EDATE(J875,0)</f>
        <v/>
      </c>
      <c r="Q875" s="68">
        <f>IF(A875=0,"",VLOOKUP($A875,RESUMO!$A$8:$B$107,2,FALSE))</f>
        <v/>
      </c>
    </row>
    <row r="876">
      <c r="A876" s="52" t="n">
        <v>45036</v>
      </c>
      <c r="B876" s="68" t="n">
        <v>3</v>
      </c>
      <c r="C876" s="50" t="inlineStr">
        <is>
          <t>36245582000113</t>
        </is>
      </c>
      <c r="D876" s="73" t="inlineStr">
        <is>
          <t>MHS SEGURANÇA E MEDICINA DO TRABALHO</t>
        </is>
      </c>
      <c r="E876" s="74" t="inlineStr">
        <is>
          <t>EXAMES MEDICOS - NFS-e 2023/344</t>
        </is>
      </c>
      <c r="G876" s="75" t="n">
        <v>141</v>
      </c>
      <c r="I876" s="75" t="n">
        <v>141</v>
      </c>
      <c r="J876" s="54" t="n">
        <v>45040</v>
      </c>
      <c r="K876" s="54" t="inlineStr">
        <is>
          <t>MO</t>
        </is>
      </c>
      <c r="N876">
        <f>IF(ISERROR(SEARCH("NF",E876,1)),"NÃO","SIM")</f>
        <v/>
      </c>
      <c r="O876">
        <f>IF($B876=5,"SIM","")</f>
        <v/>
      </c>
      <c r="P876" s="76">
        <f>A876&amp;B876&amp;C876&amp;E876&amp;G876&amp;EDATE(J876,0)</f>
        <v/>
      </c>
      <c r="Q876" s="68">
        <f>IF(A876=0,"",VLOOKUP($A876,RESUMO!$A$8:$B$107,2,FALSE))</f>
        <v/>
      </c>
    </row>
    <row r="877">
      <c r="A877" s="52" t="n">
        <v>45036</v>
      </c>
      <c r="B877" s="68" t="n">
        <v>3</v>
      </c>
      <c r="C877" s="50" t="inlineStr">
        <is>
          <t>00360305000104</t>
        </is>
      </c>
      <c r="D877" s="73" t="inlineStr">
        <is>
          <t>FGTS</t>
        </is>
      </c>
      <c r="E877" s="74" t="inlineStr">
        <is>
          <t>GRRF - ANDERSON CUSTÓDIO DE SOUZA - GRRF</t>
        </is>
      </c>
      <c r="G877" s="75" t="n">
        <v>1083.74</v>
      </c>
      <c r="I877" s="75" t="n">
        <v>1083.74</v>
      </c>
      <c r="J877" s="54" t="n">
        <v>45041</v>
      </c>
      <c r="K877" s="54" t="inlineStr">
        <is>
          <t>MO</t>
        </is>
      </c>
      <c r="N877">
        <f>IF(ISERROR(SEARCH("NF",E877,1)),"NÃO","SIM")</f>
        <v/>
      </c>
      <c r="O877">
        <f>IF($B877=5,"SIM","")</f>
        <v/>
      </c>
      <c r="P877" s="76">
        <f>A877&amp;B877&amp;C877&amp;E877&amp;G877&amp;EDATE(J877,0)</f>
        <v/>
      </c>
      <c r="Q877" s="68">
        <f>IF(A877=0,"",VLOOKUP($A877,RESUMO!$A$8:$B$107,2,FALSE))</f>
        <v/>
      </c>
    </row>
    <row r="878">
      <c r="A878" s="52" t="n">
        <v>45036</v>
      </c>
      <c r="B878" s="68" t="n">
        <v>3</v>
      </c>
      <c r="C878" s="50" t="inlineStr">
        <is>
          <t>24200699000100</t>
        </is>
      </c>
      <c r="D878" s="73" t="inlineStr">
        <is>
          <t xml:space="preserve">ELITE EPIS </t>
        </is>
      </c>
      <c r="E878" s="74" t="inlineStr">
        <is>
          <t>BOTAS E LUVAS - NF 74855</t>
        </is>
      </c>
      <c r="G878" s="75" t="n">
        <v>578</v>
      </c>
      <c r="I878" s="75" t="n">
        <v>578</v>
      </c>
      <c r="J878" s="54" t="n">
        <v>45042</v>
      </c>
      <c r="K878" s="54" t="inlineStr">
        <is>
          <t>MO</t>
        </is>
      </c>
      <c r="N878">
        <f>IF(ISERROR(SEARCH("NF",E878,1)),"NÃO","SIM")</f>
        <v/>
      </c>
      <c r="O878">
        <f>IF($B878=5,"SIM","")</f>
        <v/>
      </c>
      <c r="P878" s="76">
        <f>A878&amp;B878&amp;C878&amp;E878&amp;G878&amp;EDATE(J878,0)</f>
        <v/>
      </c>
      <c r="Q878" s="68">
        <f>IF(A878=0,"",VLOOKUP($A878,RESUMO!$A$8:$B$107,2,FALSE))</f>
        <v/>
      </c>
    </row>
    <row r="879">
      <c r="A879" s="52" t="n">
        <v>45036</v>
      </c>
      <c r="B879" s="68" t="n">
        <v>3</v>
      </c>
      <c r="C879" s="50" t="inlineStr">
        <is>
          <t>24654133000220</t>
        </is>
      </c>
      <c r="D879" s="73" t="inlineStr">
        <is>
          <t xml:space="preserve">PLIMAX PERSONA </t>
        </is>
      </c>
      <c r="E879" s="74" t="inlineStr">
        <is>
          <t>CESTAS BASICAS - NF 197996</t>
        </is>
      </c>
      <c r="G879" s="75" t="n">
        <v>1427.82</v>
      </c>
      <c r="I879" s="75" t="n">
        <v>1427.82</v>
      </c>
      <c r="J879" s="54" t="n">
        <v>45044</v>
      </c>
      <c r="K879" s="54" t="inlineStr">
        <is>
          <t>MO</t>
        </is>
      </c>
      <c r="N879">
        <f>IF(ISERROR(SEARCH("NF",E879,1)),"NÃO","SIM")</f>
        <v/>
      </c>
      <c r="O879">
        <f>IF($B879=5,"SIM","")</f>
        <v/>
      </c>
      <c r="P879" s="76">
        <f>A879&amp;B879&amp;C879&amp;E879&amp;G879&amp;EDATE(J879,0)</f>
        <v/>
      </c>
      <c r="Q879" s="68">
        <f>IF(A879=0,"",VLOOKUP($A879,RESUMO!$A$8:$B$107,2,FALSE))</f>
        <v/>
      </c>
    </row>
    <row r="880">
      <c r="A880" s="52" t="n">
        <v>45036</v>
      </c>
      <c r="B880" s="68" t="n">
        <v>3</v>
      </c>
      <c r="C880" s="50" t="inlineStr">
        <is>
          <t>38727707000177</t>
        </is>
      </c>
      <c r="D880" s="73" t="inlineStr">
        <is>
          <t>SEGURO PASI</t>
        </is>
      </c>
      <c r="E880" s="74" t="inlineStr">
        <is>
          <t>SEGURO COLABORADORES</t>
        </is>
      </c>
      <c r="G880" s="75" t="n">
        <v>235.5</v>
      </c>
      <c r="I880" s="75" t="n">
        <v>235.5</v>
      </c>
      <c r="J880" s="54" t="n">
        <v>45046</v>
      </c>
      <c r="K880" s="54" t="inlineStr">
        <is>
          <t>ADM</t>
        </is>
      </c>
      <c r="N880">
        <f>IF(ISERROR(SEARCH("NF",E880,1)),"NÃO","SIM")</f>
        <v/>
      </c>
      <c r="O880">
        <f>IF($B880=5,"SIM","")</f>
        <v/>
      </c>
      <c r="P880" s="76">
        <f>A880&amp;B880&amp;C880&amp;E880&amp;G880&amp;EDATE(J880,0)</f>
        <v/>
      </c>
      <c r="Q880" s="68">
        <f>IF(A880=0,"",VLOOKUP($A880,RESUMO!$A$8:$B$107,2,FALSE))</f>
        <v/>
      </c>
    </row>
    <row r="881">
      <c r="A881" s="52" t="n">
        <v>45036</v>
      </c>
      <c r="B881" s="68" t="n">
        <v>3</v>
      </c>
      <c r="C881" s="50" t="inlineStr">
        <is>
          <t>32392731000116</t>
        </is>
      </c>
      <c r="D881" s="73" t="inlineStr">
        <is>
          <t xml:space="preserve">EMPÓRIO DA CONSTRUÇÃO 040 EIRELI </t>
        </is>
      </c>
      <c r="E881" s="74" t="inlineStr">
        <is>
          <t>MATERIAIS DIVERSOS - NF 2344 / 2346</t>
        </is>
      </c>
      <c r="G881" s="75" t="n">
        <v>1186.7</v>
      </c>
      <c r="I881" s="75" t="n">
        <v>1186.7</v>
      </c>
      <c r="J881" s="54" t="n">
        <v>45049</v>
      </c>
      <c r="K881" s="54" t="inlineStr">
        <is>
          <t>MAT</t>
        </is>
      </c>
      <c r="N881">
        <f>IF(ISERROR(SEARCH("NF",E881,1)),"NÃO","SIM")</f>
        <v/>
      </c>
      <c r="O881">
        <f>IF($B881=5,"SIM","")</f>
        <v/>
      </c>
      <c r="P881" s="76">
        <f>A881&amp;B881&amp;C881&amp;E881&amp;G881&amp;EDATE(J881,0)</f>
        <v/>
      </c>
      <c r="Q881" s="68">
        <f>IF(A881=0,"",VLOOKUP($A881,RESUMO!$A$8:$B$107,2,FALSE))</f>
        <v/>
      </c>
    </row>
    <row r="882">
      <c r="A882" s="52" t="n">
        <v>45036</v>
      </c>
      <c r="B882" s="68" t="n">
        <v>3</v>
      </c>
      <c r="C882" s="50" t="inlineStr">
        <is>
          <t>07409393000130</t>
        </is>
      </c>
      <c r="D882" s="73" t="inlineStr">
        <is>
          <t>LOCFER</t>
        </is>
      </c>
      <c r="G882" s="75" t="n">
        <v>210</v>
      </c>
      <c r="I882" s="75" t="n">
        <v>210</v>
      </c>
      <c r="J882" s="54" t="n">
        <v>45050</v>
      </c>
      <c r="K882" s="54" t="inlineStr">
        <is>
          <t>LOC</t>
        </is>
      </c>
      <c r="N882">
        <f>IF(ISERROR(SEARCH("NF",E882,1)),"NÃO","SIM")</f>
        <v/>
      </c>
      <c r="O882">
        <f>IF($B882=5,"SIM","")</f>
        <v/>
      </c>
      <c r="P882" s="76">
        <f>A882&amp;B882&amp;C882&amp;E882&amp;G882&amp;EDATE(J882,0)</f>
        <v/>
      </c>
      <c r="Q882" s="68">
        <f>IF(A882=0,"",VLOOKUP($A882,RESUMO!$A$8:$B$107,2,FALSE))</f>
        <v/>
      </c>
    </row>
    <row r="883">
      <c r="A883" s="52" t="n">
        <v>45036</v>
      </c>
      <c r="B883" s="68" t="n">
        <v>3</v>
      </c>
      <c r="C883" s="50" t="inlineStr">
        <is>
          <t>10767401000125</t>
        </is>
      </c>
      <c r="D883" s="73" t="inlineStr">
        <is>
          <t>APOIO UNIFORMES</t>
        </is>
      </c>
      <c r="E883" s="74" t="inlineStr">
        <is>
          <t>UNIFORMES - NF 9933</t>
        </is>
      </c>
      <c r="G883" s="75" t="n">
        <v>700</v>
      </c>
      <c r="I883" s="75" t="n">
        <v>700</v>
      </c>
      <c r="J883" s="54" t="n">
        <v>45050</v>
      </c>
      <c r="K883" s="54" t="inlineStr">
        <is>
          <t>MO</t>
        </is>
      </c>
      <c r="N883">
        <f>IF(ISERROR(SEARCH("NF",E883,1)),"NÃO","SIM")</f>
        <v/>
      </c>
      <c r="O883">
        <f>IF($B883=5,"SIM","")</f>
        <v/>
      </c>
      <c r="P883" s="76">
        <f>A883&amp;B883&amp;C883&amp;E883&amp;G883&amp;EDATE(J883,0)</f>
        <v/>
      </c>
      <c r="Q883" s="68">
        <f>IF(A883=0,"",VLOOKUP($A883,RESUMO!$A$8:$B$107,2,FALSE))</f>
        <v/>
      </c>
    </row>
    <row r="884">
      <c r="A884" s="52" t="n">
        <v>45051</v>
      </c>
      <c r="B884" s="68" t="n">
        <v>1</v>
      </c>
      <c r="C884" s="50" t="inlineStr">
        <is>
          <t>00505644630</t>
        </is>
      </c>
      <c r="D884" s="73" t="inlineStr">
        <is>
          <t>JOÃO LUIZ PEREIRA</t>
        </is>
      </c>
      <c r="E884" s="74" t="inlineStr">
        <is>
          <t>SALÁRIO</t>
        </is>
      </c>
      <c r="G884" s="75" t="n">
        <v>2409.95</v>
      </c>
      <c r="I884" s="75" t="n">
        <v>2409.95</v>
      </c>
      <c r="J884" s="54" t="n">
        <v>45052</v>
      </c>
      <c r="K884" s="54" t="inlineStr">
        <is>
          <t>MO</t>
        </is>
      </c>
      <c r="L884" s="68" t="inlineStr">
        <is>
          <t>PIX: 00505644630</t>
        </is>
      </c>
      <c r="N884">
        <f>IF(ISERROR(SEARCH("NF",E884,1)),"NÃO","SIM")</f>
        <v/>
      </c>
      <c r="O884">
        <f>IF($B884=5,"SIM","")</f>
        <v/>
      </c>
      <c r="P884" s="76">
        <f>A884&amp;B884&amp;C884&amp;E884&amp;G884&amp;EDATE(J884,0)</f>
        <v/>
      </c>
      <c r="Q884" s="68">
        <f>IF(A884=0,"",VLOOKUP($A884,RESUMO!$A$8:$B$107,2,FALSE))</f>
        <v/>
      </c>
    </row>
    <row r="885">
      <c r="A885" s="52" t="n">
        <v>45051</v>
      </c>
      <c r="B885" s="68" t="n">
        <v>1</v>
      </c>
      <c r="C885" s="50" t="inlineStr">
        <is>
          <t>14844723650</t>
        </is>
      </c>
      <c r="D885" s="73" t="inlineStr">
        <is>
          <t>TAISSON HENRIQUE FERREIRA DOS SANTOS</t>
        </is>
      </c>
      <c r="E885" s="74" t="inlineStr">
        <is>
          <t>SALÁRIO</t>
        </is>
      </c>
      <c r="G885" s="75" t="n">
        <v>677.8099999999999</v>
      </c>
      <c r="I885" s="75" t="n">
        <v>677.8099999999999</v>
      </c>
      <c r="J885" s="54" t="n">
        <v>45052</v>
      </c>
      <c r="K885" s="54" t="inlineStr">
        <is>
          <t>MO</t>
        </is>
      </c>
      <c r="L885" s="68" t="inlineStr">
        <is>
          <t>NUBANK    0001  291500879 - CPF: 14.844.723.6-50</t>
        </is>
      </c>
      <c r="N885">
        <f>IF(ISERROR(SEARCH("NF",E885,1)),"NÃO","SIM")</f>
        <v/>
      </c>
      <c r="O885">
        <f>IF($B885=5,"SIM","")</f>
        <v/>
      </c>
      <c r="P885" s="76">
        <f>A885&amp;B885&amp;C885&amp;E885&amp;G885&amp;EDATE(J885,0)</f>
        <v/>
      </c>
      <c r="Q885" s="68">
        <f>IF(A885=0,"",VLOOKUP($A885,RESUMO!$A$8:$B$107,2,FALSE))</f>
        <v/>
      </c>
    </row>
    <row r="886">
      <c r="A886" s="52" t="n">
        <v>45051</v>
      </c>
      <c r="B886" s="68" t="n">
        <v>1</v>
      </c>
      <c r="C886" s="50" t="inlineStr">
        <is>
          <t>66561442504</t>
        </is>
      </c>
      <c r="D886" s="73" t="inlineStr">
        <is>
          <t>GERALDO RODRIGUES SANTOS</t>
        </is>
      </c>
      <c r="E886" s="74" t="inlineStr">
        <is>
          <t>SALÁRIO</t>
        </is>
      </c>
      <c r="G886" s="75" t="n">
        <v>1395.04</v>
      </c>
      <c r="I886" s="75" t="n">
        <v>1395.04</v>
      </c>
      <c r="J886" s="54" t="n">
        <v>45052</v>
      </c>
      <c r="K886" s="54" t="inlineStr">
        <is>
          <t>MO</t>
        </is>
      </c>
      <c r="L886" s="68" t="inlineStr">
        <is>
          <t>CEF  013  3814  195702 - CPF: 66.561.442.5-04</t>
        </is>
      </c>
      <c r="N886">
        <f>IF(ISERROR(SEARCH("NF",E886,1)),"NÃO","SIM")</f>
        <v/>
      </c>
      <c r="O886">
        <f>IF($B886=5,"SIM","")</f>
        <v/>
      </c>
      <c r="P886" s="76">
        <f>A886&amp;B886&amp;C886&amp;E886&amp;G886&amp;EDATE(J886,0)</f>
        <v/>
      </c>
      <c r="Q886" s="68">
        <f>IF(A886=0,"",VLOOKUP($A886,RESUMO!$A$8:$B$107,2,FALSE))</f>
        <v/>
      </c>
    </row>
    <row r="887">
      <c r="A887" s="52" t="n">
        <v>45051</v>
      </c>
      <c r="B887" s="68" t="n">
        <v>1</v>
      </c>
      <c r="C887" s="50" t="inlineStr">
        <is>
          <t>13568423642</t>
        </is>
      </c>
      <c r="D887" s="73" t="inlineStr">
        <is>
          <t xml:space="preserve">WELINGTON PEREIRA DOS SANTOS    </t>
        </is>
      </c>
      <c r="E887" s="74" t="inlineStr">
        <is>
          <t>SALÁRIO</t>
        </is>
      </c>
      <c r="G887" s="75" t="n">
        <v>1685.77</v>
      </c>
      <c r="I887" s="75" t="n">
        <v>1685.77</v>
      </c>
      <c r="J887" s="54" t="n">
        <v>45052</v>
      </c>
      <c r="K887" s="54" t="inlineStr">
        <is>
          <t>MO</t>
        </is>
      </c>
      <c r="L887" s="68" t="inlineStr">
        <is>
          <t>ITAÚ    7349  201434 - CPF: 13.568.423.6-42</t>
        </is>
      </c>
      <c r="N887">
        <f>IF(ISERROR(SEARCH("NF",E887,1)),"NÃO","SIM")</f>
        <v/>
      </c>
      <c r="O887">
        <f>IF($B887=5,"SIM","")</f>
        <v/>
      </c>
      <c r="P887" s="76">
        <f>A887&amp;B887&amp;C887&amp;E887&amp;G887&amp;EDATE(J887,0)</f>
        <v/>
      </c>
      <c r="Q887" s="68">
        <f>IF(A887=0,"",VLOOKUP($A887,RESUMO!$A$8:$B$107,2,FALSE))</f>
        <v/>
      </c>
    </row>
    <row r="888">
      <c r="A888" s="52" t="n">
        <v>45051</v>
      </c>
      <c r="B888" s="68" t="n">
        <v>1</v>
      </c>
      <c r="C888" s="50" t="inlineStr">
        <is>
          <t>07026622676</t>
        </is>
      </c>
      <c r="D888" s="73" t="inlineStr">
        <is>
          <t>DOUGLAS JUNIO AZEVEDO LARA REZENDE</t>
        </is>
      </c>
      <c r="E888" s="74" t="inlineStr">
        <is>
          <t>SALÁRIO</t>
        </is>
      </c>
      <c r="G888" s="75" t="n">
        <v>1131.33</v>
      </c>
      <c r="I888" s="75" t="n">
        <v>1131.33</v>
      </c>
      <c r="J888" s="54" t="n">
        <v>45052</v>
      </c>
      <c r="K888" s="54" t="inlineStr">
        <is>
          <t>MO</t>
        </is>
      </c>
      <c r="L888" s="68" t="inlineStr">
        <is>
          <t>NUBANK    0001  304649995 - CPF: 07.026.622.6-76</t>
        </is>
      </c>
      <c r="N888">
        <f>IF(ISERROR(SEARCH("NF",E888,1)),"NÃO","SIM")</f>
        <v/>
      </c>
      <c r="O888">
        <f>IF($B888=5,"SIM","")</f>
        <v/>
      </c>
      <c r="P888" s="76">
        <f>A888&amp;B888&amp;C888&amp;E888&amp;G888&amp;EDATE(J888,0)</f>
        <v/>
      </c>
      <c r="Q888" s="68">
        <f>IF(A888=0,"",VLOOKUP($A888,RESUMO!$A$8:$B$107,2,FALSE))</f>
        <v/>
      </c>
    </row>
    <row r="889">
      <c r="A889" s="52" t="n">
        <v>45051</v>
      </c>
      <c r="B889" s="68" t="n">
        <v>1</v>
      </c>
      <c r="C889" s="50" t="inlineStr">
        <is>
          <t>96830123615</t>
        </is>
      </c>
      <c r="D889" s="73" t="inlineStr">
        <is>
          <t>WANDERLEY DE SOUZA MAIA</t>
        </is>
      </c>
      <c r="E889" s="74" t="inlineStr">
        <is>
          <t>SALÁRIO</t>
        </is>
      </c>
      <c r="G889" s="75" t="n">
        <v>1321.05</v>
      </c>
      <c r="I889" s="75" t="n">
        <v>1321.05</v>
      </c>
      <c r="J889" s="54" t="n">
        <v>45052</v>
      </c>
      <c r="K889" s="54" t="inlineStr">
        <is>
          <t>MO</t>
        </is>
      </c>
      <c r="L889" s="68" t="inlineStr">
        <is>
          <t>CEF  013  1486  735602 - CPF: 96.830.123.6-15</t>
        </is>
      </c>
      <c r="N889">
        <f>IF(ISERROR(SEARCH("NF",E889,1)),"NÃO","SIM")</f>
        <v/>
      </c>
      <c r="O889">
        <f>IF($B889=5,"SIM","")</f>
        <v/>
      </c>
      <c r="P889" s="76">
        <f>A889&amp;B889&amp;C889&amp;E889&amp;G889&amp;EDATE(J889,0)</f>
        <v/>
      </c>
      <c r="Q889" s="68">
        <f>IF(A889=0,"",VLOOKUP($A889,RESUMO!$A$8:$B$107,2,FALSE))</f>
        <v/>
      </c>
    </row>
    <row r="890">
      <c r="A890" s="52" t="n">
        <v>45051</v>
      </c>
      <c r="B890" s="68" t="n">
        <v>1</v>
      </c>
      <c r="C890" s="50" t="inlineStr">
        <is>
          <t>04472952688</t>
        </is>
      </c>
      <c r="D890" s="73" t="inlineStr">
        <is>
          <t>GLEBSON SILVA RAMOS</t>
        </is>
      </c>
      <c r="E890" s="74" t="inlineStr">
        <is>
          <t>SALÁRIO</t>
        </is>
      </c>
      <c r="G890" s="75" t="n">
        <v>48.45</v>
      </c>
      <c r="I890" s="75" t="n">
        <v>48.45</v>
      </c>
      <c r="J890" s="54" t="n">
        <v>45052</v>
      </c>
      <c r="K890" s="54" t="inlineStr">
        <is>
          <t>MO</t>
        </is>
      </c>
      <c r="L890" s="68" t="inlineStr">
        <is>
          <t>PIX: 04472952688</t>
        </is>
      </c>
      <c r="N890">
        <f>IF(ISERROR(SEARCH("NF",E890,1)),"NÃO","SIM")</f>
        <v/>
      </c>
      <c r="O890">
        <f>IF($B890=5,"SIM","")</f>
        <v/>
      </c>
      <c r="P890" s="76">
        <f>A890&amp;B890&amp;C890&amp;E890&amp;G890&amp;EDATE(J890,0)</f>
        <v/>
      </c>
      <c r="Q890" s="68">
        <f>IF(A890=0,"",VLOOKUP($A890,RESUMO!$A$8:$B$107,2,FALSE))</f>
        <v/>
      </c>
    </row>
    <row r="891">
      <c r="A891" s="52" t="n">
        <v>45051</v>
      </c>
      <c r="B891" s="68" t="n">
        <v>1</v>
      </c>
      <c r="C891" s="50" t="inlineStr">
        <is>
          <t>05318038646</t>
        </is>
      </c>
      <c r="D891" s="73" t="inlineStr">
        <is>
          <t>JOÃO CARLOS DOS SANTOS BARBOSA</t>
        </is>
      </c>
      <c r="E891" s="74" t="inlineStr">
        <is>
          <t>SALÁRIO</t>
        </is>
      </c>
      <c r="G891" s="75" t="n">
        <v>802.4</v>
      </c>
      <c r="I891" s="75" t="n">
        <v>802.4</v>
      </c>
      <c r="J891" s="54" t="n">
        <v>45052</v>
      </c>
      <c r="K891" s="54" t="inlineStr">
        <is>
          <t>MO</t>
        </is>
      </c>
      <c r="L891" s="68" t="inlineStr">
        <is>
          <t>PIX: 05318038646</t>
        </is>
      </c>
      <c r="N891">
        <f>IF(ISERROR(SEARCH("NF",E891,1)),"NÃO","SIM")</f>
        <v/>
      </c>
      <c r="O891">
        <f>IF($B891=5,"SIM","")</f>
        <v/>
      </c>
      <c r="P891" s="76">
        <f>A891&amp;B891&amp;C891&amp;E891&amp;G891&amp;EDATE(J891,0)</f>
        <v/>
      </c>
      <c r="Q891" s="68">
        <f>IF(A891=0,"",VLOOKUP($A891,RESUMO!$A$8:$B$107,2,FALSE))</f>
        <v/>
      </c>
    </row>
    <row r="892">
      <c r="A892" s="52" t="n">
        <v>45051</v>
      </c>
      <c r="B892" s="68" t="n">
        <v>1</v>
      </c>
      <c r="C892" s="50" t="inlineStr">
        <is>
          <t>12054582638</t>
        </is>
      </c>
      <c r="D892" s="73" t="inlineStr">
        <is>
          <t>RODOLFO DIAS DA SILVA</t>
        </is>
      </c>
      <c r="E892" s="74" t="inlineStr">
        <is>
          <t>DIÁRIA</t>
        </is>
      </c>
      <c r="G892" s="75" t="n">
        <v>180</v>
      </c>
      <c r="H892" s="63" t="n">
        <v>9</v>
      </c>
      <c r="I892" s="75" t="n">
        <v>1620</v>
      </c>
      <c r="J892" s="54" t="n">
        <v>45052</v>
      </c>
      <c r="K892" s="54" t="inlineStr">
        <is>
          <t>MO</t>
        </is>
      </c>
      <c r="L892" s="68" t="inlineStr">
        <is>
          <t>PIX: 12054582638</t>
        </is>
      </c>
      <c r="N892">
        <f>IF(ISERROR(SEARCH("NF",E892,1)),"NÃO","SIM")</f>
        <v/>
      </c>
      <c r="O892">
        <f>IF($B892=5,"SIM","")</f>
        <v/>
      </c>
      <c r="P892" s="76">
        <f>A892&amp;B892&amp;C892&amp;E892&amp;G892&amp;EDATE(J892,0)</f>
        <v/>
      </c>
      <c r="Q892" s="68">
        <f>IF(A892=0,"",VLOOKUP($A892,RESUMO!$A$8:$B$107,2,FALSE))</f>
        <v/>
      </c>
    </row>
    <row r="893">
      <c r="A893" s="52" t="n">
        <v>45051</v>
      </c>
      <c r="B893" s="68" t="n">
        <v>1</v>
      </c>
      <c r="C893" s="50" t="inlineStr">
        <is>
          <t>13735687636</t>
        </is>
      </c>
      <c r="D893" s="73" t="inlineStr">
        <is>
          <t>BRUNO CARVALHO</t>
        </is>
      </c>
      <c r="E893" s="74" t="inlineStr">
        <is>
          <t>DIÁRIA</t>
        </is>
      </c>
      <c r="G893" s="75" t="n">
        <v>130</v>
      </c>
      <c r="H893" s="63" t="n">
        <v>1</v>
      </c>
      <c r="I893" s="75" t="n">
        <v>130</v>
      </c>
      <c r="J893" s="54" t="n">
        <v>45052</v>
      </c>
      <c r="K893" s="54" t="inlineStr">
        <is>
          <t>MO</t>
        </is>
      </c>
      <c r="L893" s="68" t="inlineStr">
        <is>
          <t>PIX: 31988379438</t>
        </is>
      </c>
      <c r="N893">
        <f>IF(ISERROR(SEARCH("NF",E893,1)),"NÃO","SIM")</f>
        <v/>
      </c>
      <c r="O893">
        <f>IF($B893=5,"SIM","")</f>
        <v/>
      </c>
      <c r="P893" s="76">
        <f>A893&amp;B893&amp;C893&amp;E893&amp;G893&amp;EDATE(J893,0)</f>
        <v/>
      </c>
      <c r="Q893" s="68">
        <f>IF(A893=0,"",VLOOKUP($A893,RESUMO!$A$8:$B$107,2,FALSE))</f>
        <v/>
      </c>
    </row>
    <row r="894">
      <c r="A894" s="52" t="n">
        <v>45051</v>
      </c>
      <c r="B894" s="68" t="n">
        <v>1</v>
      </c>
      <c r="C894" s="50" t="inlineStr">
        <is>
          <t>33276955806</t>
        </is>
      </c>
      <c r="D894" s="73" t="inlineStr">
        <is>
          <t>WILLIAN SILVA SANTOS</t>
        </is>
      </c>
      <c r="E894" s="74" t="inlineStr">
        <is>
          <t>DIÁRIA</t>
        </is>
      </c>
      <c r="G894" s="75" t="n">
        <v>130</v>
      </c>
      <c r="H894" s="63" t="n">
        <v>1</v>
      </c>
      <c r="I894" s="75" t="n">
        <v>130</v>
      </c>
      <c r="J894" s="54" t="n">
        <v>45052</v>
      </c>
      <c r="K894" s="54" t="inlineStr">
        <is>
          <t>MO</t>
        </is>
      </c>
      <c r="L894" s="68" t="inlineStr">
        <is>
          <t>PIX: 33276955806</t>
        </is>
      </c>
      <c r="N894">
        <f>IF(ISERROR(SEARCH("NF",E894,1)),"NÃO","SIM")</f>
        <v/>
      </c>
      <c r="O894">
        <f>IF($B894=5,"SIM","")</f>
        <v/>
      </c>
      <c r="P894" s="76">
        <f>A894&amp;B894&amp;C894&amp;E894&amp;G894&amp;EDATE(J894,0)</f>
        <v/>
      </c>
      <c r="Q894" s="68">
        <f>IF(A894=0,"",VLOOKUP($A894,RESUMO!$A$8:$B$107,2,FALSE))</f>
        <v/>
      </c>
    </row>
    <row r="895">
      <c r="A895" s="52" t="n">
        <v>45051</v>
      </c>
      <c r="B895" s="68" t="n">
        <v>1</v>
      </c>
      <c r="C895" s="50" t="inlineStr">
        <is>
          <t>00505644630</t>
        </is>
      </c>
      <c r="D895" s="73" t="inlineStr">
        <is>
          <t>JOÃO LUIZ PEREIRA</t>
        </is>
      </c>
      <c r="E895" s="74" t="inlineStr">
        <is>
          <t>TRANSPORTE</t>
        </is>
      </c>
      <c r="G895" s="75" t="n">
        <v>38.7</v>
      </c>
      <c r="H895" s="63" t="n">
        <v>22</v>
      </c>
      <c r="I895" s="75" t="n">
        <v>851.4000000000001</v>
      </c>
      <c r="J895" s="54" t="n">
        <v>45052</v>
      </c>
      <c r="K895" s="54" t="inlineStr">
        <is>
          <t>MO</t>
        </is>
      </c>
      <c r="L895" s="68" t="inlineStr">
        <is>
          <t>PIX: 00505644630</t>
        </is>
      </c>
      <c r="N895">
        <f>IF(ISERROR(SEARCH("NF",E895,1)),"NÃO","SIM")</f>
        <v/>
      </c>
      <c r="O895">
        <f>IF($B895=5,"SIM","")</f>
        <v/>
      </c>
      <c r="P895" s="76">
        <f>A895&amp;B895&amp;C895&amp;E895&amp;G895&amp;EDATE(J895,0)</f>
        <v/>
      </c>
      <c r="Q895" s="68">
        <f>IF(A895=0,"",VLOOKUP($A895,RESUMO!$A$8:$B$107,2,FALSE))</f>
        <v/>
      </c>
    </row>
    <row r="896">
      <c r="A896" s="52" t="n">
        <v>45051</v>
      </c>
      <c r="B896" s="68" t="n">
        <v>1</v>
      </c>
      <c r="C896" s="50" t="inlineStr">
        <is>
          <t>14844723650</t>
        </is>
      </c>
      <c r="D896" s="73" t="inlineStr">
        <is>
          <t>TAISSON HENRIQUE FERREIRA DOS SANTOS</t>
        </is>
      </c>
      <c r="E896" s="74" t="inlineStr">
        <is>
          <t>TRANSPORTE</t>
        </is>
      </c>
      <c r="G896" s="75" t="n">
        <v>38.7</v>
      </c>
      <c r="H896" s="63" t="n">
        <v>20</v>
      </c>
      <c r="I896" s="75" t="n">
        <v>774</v>
      </c>
      <c r="J896" s="54" t="n">
        <v>45052</v>
      </c>
      <c r="K896" s="54" t="inlineStr">
        <is>
          <t>MO</t>
        </is>
      </c>
      <c r="L896" s="68" t="inlineStr">
        <is>
          <t>NUBANK    0001  291500879 - CPF: 14.844.723.6-50</t>
        </is>
      </c>
      <c r="N896">
        <f>IF(ISERROR(SEARCH("NF",E896,1)),"NÃO","SIM")</f>
        <v/>
      </c>
      <c r="O896">
        <f>IF($B896=5,"SIM","")</f>
        <v/>
      </c>
      <c r="P896" s="76">
        <f>A896&amp;B896&amp;C896&amp;E896&amp;G896&amp;EDATE(J896,0)</f>
        <v/>
      </c>
      <c r="Q896" s="68">
        <f>IF(A896=0,"",VLOOKUP($A896,RESUMO!$A$8:$B$107,2,FALSE))</f>
        <v/>
      </c>
    </row>
    <row r="897">
      <c r="A897" s="52" t="n">
        <v>45051</v>
      </c>
      <c r="B897" s="68" t="n">
        <v>1</v>
      </c>
      <c r="C897" s="50" t="inlineStr">
        <is>
          <t>66561442504</t>
        </is>
      </c>
      <c r="D897" s="73" t="inlineStr">
        <is>
          <t>GERALDO RODRIGUES SANTOS</t>
        </is>
      </c>
      <c r="E897" s="74" t="inlineStr">
        <is>
          <t>TRANSPORTE</t>
        </is>
      </c>
      <c r="G897" s="75" t="n">
        <v>38.7</v>
      </c>
      <c r="H897" s="63" t="n">
        <v>22</v>
      </c>
      <c r="I897" s="75" t="n">
        <v>851.4000000000001</v>
      </c>
      <c r="J897" s="54" t="n">
        <v>45052</v>
      </c>
      <c r="K897" s="54" t="inlineStr">
        <is>
          <t>MO</t>
        </is>
      </c>
      <c r="L897" s="68" t="inlineStr">
        <is>
          <t>CEF  013  3814  195702 - CPF: 66.561.442.5-04</t>
        </is>
      </c>
      <c r="N897">
        <f>IF(ISERROR(SEARCH("NF",E897,1)),"NÃO","SIM")</f>
        <v/>
      </c>
      <c r="O897">
        <f>IF($B897=5,"SIM","")</f>
        <v/>
      </c>
      <c r="P897" s="76">
        <f>A897&amp;B897&amp;C897&amp;E897&amp;G897&amp;EDATE(J897,0)</f>
        <v/>
      </c>
      <c r="Q897" s="68">
        <f>IF(A897=0,"",VLOOKUP($A897,RESUMO!$A$8:$B$107,2,FALSE))</f>
        <v/>
      </c>
    </row>
    <row r="898">
      <c r="A898" s="52" t="n">
        <v>45051</v>
      </c>
      <c r="B898" s="68" t="n">
        <v>1</v>
      </c>
      <c r="C898" s="50" t="inlineStr">
        <is>
          <t>13568423642</t>
        </is>
      </c>
      <c r="D898" s="73" t="inlineStr">
        <is>
          <t xml:space="preserve">WELINGTON PEREIRA DOS SANTOS    </t>
        </is>
      </c>
      <c r="E898" s="74" t="inlineStr">
        <is>
          <t>TRANSPORTE</t>
        </is>
      </c>
      <c r="G898" s="75" t="n">
        <v>37.4</v>
      </c>
      <c r="H898" s="63" t="n">
        <v>25</v>
      </c>
      <c r="I898" s="75" t="n">
        <v>935</v>
      </c>
      <c r="J898" s="54" t="n">
        <v>45052</v>
      </c>
      <c r="K898" s="54" t="inlineStr">
        <is>
          <t>MO</t>
        </is>
      </c>
      <c r="L898" s="68" t="inlineStr">
        <is>
          <t>ITAÚ    7349  201434 - CPF: 13.568.423.6-42</t>
        </is>
      </c>
      <c r="N898">
        <f>IF(ISERROR(SEARCH("NF",E898,1)),"NÃO","SIM")</f>
        <v/>
      </c>
      <c r="O898">
        <f>IF($B898=5,"SIM","")</f>
        <v/>
      </c>
      <c r="P898" s="76">
        <f>A898&amp;B898&amp;C898&amp;E898&amp;G898&amp;EDATE(J898,0)</f>
        <v/>
      </c>
      <c r="Q898" s="68">
        <f>IF(A898=0,"",VLOOKUP($A898,RESUMO!$A$8:$B$107,2,FALSE))</f>
        <v/>
      </c>
    </row>
    <row r="899">
      <c r="A899" s="52" t="n">
        <v>45051</v>
      </c>
      <c r="B899" s="68" t="n">
        <v>1</v>
      </c>
      <c r="C899" s="50" t="inlineStr">
        <is>
          <t>07026622676</t>
        </is>
      </c>
      <c r="D899" s="73" t="inlineStr">
        <is>
          <t>DOUGLAS JUNIO AZEVEDO LARA REZENDE</t>
        </is>
      </c>
      <c r="E899" s="74" t="inlineStr">
        <is>
          <t>TRANSPORTE</t>
        </is>
      </c>
      <c r="G899" s="75" t="n">
        <v>38.7</v>
      </c>
      <c r="H899" s="63" t="n">
        <v>22</v>
      </c>
      <c r="I899" s="75" t="n">
        <v>851.4000000000001</v>
      </c>
      <c r="J899" s="54" t="n">
        <v>45052</v>
      </c>
      <c r="K899" s="54" t="inlineStr">
        <is>
          <t>MO</t>
        </is>
      </c>
      <c r="L899" s="68" t="inlineStr">
        <is>
          <t>NUBANK    0001  304649995 - CPF: 07.026.622.6-76</t>
        </is>
      </c>
      <c r="N899">
        <f>IF(ISERROR(SEARCH("NF",E899,1)),"NÃO","SIM")</f>
        <v/>
      </c>
      <c r="O899">
        <f>IF($B899=5,"SIM","")</f>
        <v/>
      </c>
      <c r="P899" s="76">
        <f>A899&amp;B899&amp;C899&amp;E899&amp;G899&amp;EDATE(J899,0)</f>
        <v/>
      </c>
      <c r="Q899" s="68">
        <f>IF(A899=0,"",VLOOKUP($A899,RESUMO!$A$8:$B$107,2,FALSE))</f>
        <v/>
      </c>
    </row>
    <row r="900">
      <c r="A900" s="52" t="n">
        <v>45051</v>
      </c>
      <c r="B900" s="68" t="n">
        <v>1</v>
      </c>
      <c r="C900" s="50" t="inlineStr">
        <is>
          <t>96830123615</t>
        </is>
      </c>
      <c r="D900" s="73" t="inlineStr">
        <is>
          <t>WANDERLEY DE SOUZA MAIA</t>
        </is>
      </c>
      <c r="E900" s="74" t="inlineStr">
        <is>
          <t>TRANSPORTE</t>
        </is>
      </c>
      <c r="G900" s="75" t="n">
        <v>36.5</v>
      </c>
      <c r="H900" s="63" t="n">
        <v>22</v>
      </c>
      <c r="I900" s="75" t="n">
        <v>803</v>
      </c>
      <c r="J900" s="54" t="n">
        <v>45052</v>
      </c>
      <c r="K900" s="54" t="inlineStr">
        <is>
          <t>MO</t>
        </is>
      </c>
      <c r="L900" s="68" t="inlineStr">
        <is>
          <t>CEF  013  1486  735602 - CPF: 96.830.123.6-15</t>
        </is>
      </c>
      <c r="N900">
        <f>IF(ISERROR(SEARCH("NF",E900,1)),"NÃO","SIM")</f>
        <v/>
      </c>
      <c r="O900">
        <f>IF($B900=5,"SIM","")</f>
        <v/>
      </c>
      <c r="P900" s="76">
        <f>A900&amp;B900&amp;C900&amp;E900&amp;G900&amp;EDATE(J900,0)</f>
        <v/>
      </c>
      <c r="Q900" s="68">
        <f>IF(A900=0,"",VLOOKUP($A900,RESUMO!$A$8:$B$107,2,FALSE))</f>
        <v/>
      </c>
    </row>
    <row r="901">
      <c r="A901" s="52" t="n">
        <v>45051</v>
      </c>
      <c r="B901" s="68" t="n">
        <v>1</v>
      </c>
      <c r="C901" s="50" t="inlineStr">
        <is>
          <t>00505644630</t>
        </is>
      </c>
      <c r="D901" s="73" t="inlineStr">
        <is>
          <t>JOÃO LUIZ PEREIRA</t>
        </is>
      </c>
      <c r="E901" s="74" t="inlineStr">
        <is>
          <t>CAFÉ</t>
        </is>
      </c>
      <c r="G901" s="75" t="n">
        <v>4</v>
      </c>
      <c r="H901" s="63" t="n">
        <v>22</v>
      </c>
      <c r="I901" s="75" t="n">
        <v>88</v>
      </c>
      <c r="J901" s="54" t="n">
        <v>45052</v>
      </c>
      <c r="K901" s="54" t="inlineStr">
        <is>
          <t>MO</t>
        </is>
      </c>
      <c r="L901" s="68" t="inlineStr">
        <is>
          <t>PIX: 00505644630</t>
        </is>
      </c>
      <c r="N901">
        <f>IF(ISERROR(SEARCH("NF",E901,1)),"NÃO","SIM")</f>
        <v/>
      </c>
      <c r="O901">
        <f>IF($B901=5,"SIM","")</f>
        <v/>
      </c>
      <c r="P901" s="76">
        <f>A901&amp;B901&amp;C901&amp;E901&amp;G901&amp;EDATE(J901,0)</f>
        <v/>
      </c>
      <c r="Q901" s="68">
        <f>IF(A901=0,"",VLOOKUP($A901,RESUMO!$A$8:$B$107,2,FALSE))</f>
        <v/>
      </c>
    </row>
    <row r="902">
      <c r="A902" s="52" t="n">
        <v>45051</v>
      </c>
      <c r="B902" s="68" t="n">
        <v>1</v>
      </c>
      <c r="C902" s="50" t="inlineStr">
        <is>
          <t>14844723650</t>
        </is>
      </c>
      <c r="D902" s="73" t="inlineStr">
        <is>
          <t>TAISSON HENRIQUE FERREIRA DOS SANTOS</t>
        </is>
      </c>
      <c r="E902" s="74" t="inlineStr">
        <is>
          <t>CAFÉ</t>
        </is>
      </c>
      <c r="G902" s="75" t="n">
        <v>4</v>
      </c>
      <c r="H902" s="63" t="n">
        <v>20</v>
      </c>
      <c r="I902" s="75" t="n">
        <v>80</v>
      </c>
      <c r="J902" s="54" t="n">
        <v>45052</v>
      </c>
      <c r="K902" s="54" t="inlineStr">
        <is>
          <t>MO</t>
        </is>
      </c>
      <c r="L902" s="68" t="inlineStr">
        <is>
          <t>NUBANK    0001  291500879 - CPF: 14.844.723.6-50</t>
        </is>
      </c>
      <c r="N902">
        <f>IF(ISERROR(SEARCH("NF",E902,1)),"NÃO","SIM")</f>
        <v/>
      </c>
      <c r="O902">
        <f>IF($B902=5,"SIM","")</f>
        <v/>
      </c>
      <c r="P902" s="76">
        <f>A902&amp;B902&amp;C902&amp;E902&amp;G902&amp;EDATE(J902,0)</f>
        <v/>
      </c>
      <c r="Q902" s="68">
        <f>IF(A902=0,"",VLOOKUP($A902,RESUMO!$A$8:$B$107,2,FALSE))</f>
        <v/>
      </c>
    </row>
    <row r="903">
      <c r="A903" s="52" t="n">
        <v>45051</v>
      </c>
      <c r="B903" s="68" t="n">
        <v>1</v>
      </c>
      <c r="C903" s="50" t="inlineStr">
        <is>
          <t>66561442504</t>
        </is>
      </c>
      <c r="D903" s="73" t="inlineStr">
        <is>
          <t>GERALDO RODRIGUES SANTOS</t>
        </is>
      </c>
      <c r="E903" s="74" t="inlineStr">
        <is>
          <t>CAFÉ</t>
        </is>
      </c>
      <c r="G903" s="75" t="n">
        <v>4</v>
      </c>
      <c r="H903" s="63" t="n">
        <v>22</v>
      </c>
      <c r="I903" s="75" t="n">
        <v>88</v>
      </c>
      <c r="J903" s="54" t="n">
        <v>45052</v>
      </c>
      <c r="K903" s="54" t="inlineStr">
        <is>
          <t>MO</t>
        </is>
      </c>
      <c r="L903" s="68" t="inlineStr">
        <is>
          <t>CEF  013  3814  195702 - CPF: 66.561.442.5-04</t>
        </is>
      </c>
      <c r="N903">
        <f>IF(ISERROR(SEARCH("NF",E903,1)),"NÃO","SIM")</f>
        <v/>
      </c>
      <c r="O903">
        <f>IF($B903=5,"SIM","")</f>
        <v/>
      </c>
      <c r="P903" s="76">
        <f>A903&amp;B903&amp;C903&amp;E903&amp;G903&amp;EDATE(J903,0)</f>
        <v/>
      </c>
      <c r="Q903" s="68">
        <f>IF(A903=0,"",VLOOKUP($A903,RESUMO!$A$8:$B$107,2,FALSE))</f>
        <v/>
      </c>
    </row>
    <row r="904">
      <c r="A904" s="52" t="n">
        <v>45051</v>
      </c>
      <c r="B904" s="68" t="n">
        <v>1</v>
      </c>
      <c r="C904" s="50" t="inlineStr">
        <is>
          <t>13568423642</t>
        </is>
      </c>
      <c r="D904" s="73" t="inlineStr">
        <is>
          <t xml:space="preserve">WELINGTON PEREIRA DOS SANTOS    </t>
        </is>
      </c>
      <c r="E904" s="74" t="inlineStr">
        <is>
          <t>CAFÉ</t>
        </is>
      </c>
      <c r="G904" s="75" t="n">
        <v>4</v>
      </c>
      <c r="H904" s="63" t="n">
        <v>25</v>
      </c>
      <c r="I904" s="75" t="n">
        <v>100</v>
      </c>
      <c r="J904" s="54" t="n">
        <v>45052</v>
      </c>
      <c r="K904" s="54" t="inlineStr">
        <is>
          <t>MO</t>
        </is>
      </c>
      <c r="L904" s="68" t="inlineStr">
        <is>
          <t>ITAÚ    7349  201434 - CPF: 13.568.423.6-42</t>
        </is>
      </c>
      <c r="N904">
        <f>IF(ISERROR(SEARCH("NF",E904,1)),"NÃO","SIM")</f>
        <v/>
      </c>
      <c r="O904">
        <f>IF($B904=5,"SIM","")</f>
        <v/>
      </c>
      <c r="P904" s="76">
        <f>A904&amp;B904&amp;C904&amp;E904&amp;G904&amp;EDATE(J904,0)</f>
        <v/>
      </c>
      <c r="Q904" s="68">
        <f>IF(A904=0,"",VLOOKUP($A904,RESUMO!$A$8:$B$107,2,FALSE))</f>
        <v/>
      </c>
    </row>
    <row r="905">
      <c r="A905" s="52" t="n">
        <v>45051</v>
      </c>
      <c r="B905" s="68" t="n">
        <v>1</v>
      </c>
      <c r="C905" s="50" t="inlineStr">
        <is>
          <t>07026622676</t>
        </is>
      </c>
      <c r="D905" s="73" t="inlineStr">
        <is>
          <t>DOUGLAS JUNIO AZEVEDO LARA REZENDE</t>
        </is>
      </c>
      <c r="E905" s="74" t="inlineStr">
        <is>
          <t>CAFÉ</t>
        </is>
      </c>
      <c r="G905" s="75" t="n">
        <v>4</v>
      </c>
      <c r="H905" s="63" t="n">
        <v>22</v>
      </c>
      <c r="I905" s="75" t="n">
        <v>88</v>
      </c>
      <c r="J905" s="54" t="n">
        <v>45052</v>
      </c>
      <c r="K905" s="54" t="inlineStr">
        <is>
          <t>MO</t>
        </is>
      </c>
      <c r="L905" s="68" t="inlineStr">
        <is>
          <t>NUBANK    0001  304649995 - CPF: 07.026.622.6-76</t>
        </is>
      </c>
      <c r="N905">
        <f>IF(ISERROR(SEARCH("NF",E905,1)),"NÃO","SIM")</f>
        <v/>
      </c>
      <c r="O905">
        <f>IF($B905=5,"SIM","")</f>
        <v/>
      </c>
      <c r="P905" s="76">
        <f>A905&amp;B905&amp;C905&amp;E905&amp;G905&amp;EDATE(J905,0)</f>
        <v/>
      </c>
      <c r="Q905" s="68">
        <f>IF(A905=0,"",VLOOKUP($A905,RESUMO!$A$8:$B$107,2,FALSE))</f>
        <v/>
      </c>
    </row>
    <row r="906">
      <c r="A906" s="52" t="n">
        <v>45051</v>
      </c>
      <c r="B906" s="68" t="n">
        <v>1</v>
      </c>
      <c r="C906" s="50" t="inlineStr">
        <is>
          <t>96830123615</t>
        </is>
      </c>
      <c r="D906" s="73" t="inlineStr">
        <is>
          <t>WANDERLEY DE SOUZA MAIA</t>
        </is>
      </c>
      <c r="E906" s="74" t="inlineStr">
        <is>
          <t>CAFÉ</t>
        </is>
      </c>
      <c r="G906" s="75" t="n">
        <v>4</v>
      </c>
      <c r="H906" s="63" t="n">
        <v>22</v>
      </c>
      <c r="I906" s="75" t="n">
        <v>88</v>
      </c>
      <c r="J906" s="54" t="n">
        <v>45052</v>
      </c>
      <c r="K906" s="54" t="inlineStr">
        <is>
          <t>MO</t>
        </is>
      </c>
      <c r="L906" s="68" t="inlineStr">
        <is>
          <t>CEF  013  1486  735602 - CPF: 96.830.123.6-15</t>
        </is>
      </c>
      <c r="N906">
        <f>IF(ISERROR(SEARCH("NF",E906,1)),"NÃO","SIM")</f>
        <v/>
      </c>
      <c r="O906">
        <f>IF($B906=5,"SIM","")</f>
        <v/>
      </c>
      <c r="P906" s="76">
        <f>A906&amp;B906&amp;C906&amp;E906&amp;G906&amp;EDATE(J906,0)</f>
        <v/>
      </c>
      <c r="Q906" s="68">
        <f>IF(A906=0,"",VLOOKUP($A906,RESUMO!$A$8:$B$107,2,FALSE))</f>
        <v/>
      </c>
    </row>
    <row r="907">
      <c r="A907" s="52" t="n">
        <v>45051</v>
      </c>
      <c r="B907" s="68" t="n">
        <v>2</v>
      </c>
      <c r="C907" s="50" t="inlineStr">
        <is>
          <t>05761924650</t>
        </is>
      </c>
      <c r="D907" s="73" t="inlineStr">
        <is>
          <t>RENATO OLIVEIRA SANTOS</t>
        </is>
      </c>
      <c r="E907" s="74" t="inlineStr">
        <is>
          <t>FOLHA DP- 04/2023</t>
        </is>
      </c>
      <c r="G907" s="75" t="n">
        <v>781.2</v>
      </c>
      <c r="I907" s="75" t="n">
        <v>781.2</v>
      </c>
      <c r="J907" s="54" t="n">
        <v>45052</v>
      </c>
      <c r="K907" s="54" t="inlineStr">
        <is>
          <t>MO</t>
        </is>
      </c>
      <c r="L907" s="68" t="inlineStr">
        <is>
          <t>PIX: 05761924650</t>
        </is>
      </c>
      <c r="N907">
        <f>IF(ISERROR(SEARCH("NF",E907,1)),"NÃO","SIM")</f>
        <v/>
      </c>
      <c r="O907">
        <f>IF($B907=5,"SIM","")</f>
        <v/>
      </c>
      <c r="P907" s="76">
        <f>A907&amp;B907&amp;C907&amp;E907&amp;G907&amp;EDATE(J907,0)</f>
        <v/>
      </c>
      <c r="Q907" s="68">
        <f>IF(A907=0,"",VLOOKUP($A907,RESUMO!$A$8:$B$107,2,FALSE))</f>
        <v/>
      </c>
    </row>
    <row r="908">
      <c r="A908" s="52" t="n">
        <v>45051</v>
      </c>
      <c r="B908" s="68" t="n">
        <v>2</v>
      </c>
      <c r="C908" s="50" t="inlineStr">
        <is>
          <t>27648990687</t>
        </is>
      </c>
      <c r="D908" s="73" t="inlineStr">
        <is>
          <t>ROGÉRIO VASCONCELOS SANTOS</t>
        </is>
      </c>
      <c r="E908" s="74" t="inlineStr">
        <is>
          <t>MOTOBOY OBRA - 04/2023</t>
        </is>
      </c>
      <c r="G908" s="75" t="n">
        <v>96</v>
      </c>
      <c r="I908" s="75" t="n">
        <v>96</v>
      </c>
      <c r="J908" s="54" t="n">
        <v>45052</v>
      </c>
      <c r="K908" s="54" t="inlineStr">
        <is>
          <t>ADM</t>
        </is>
      </c>
      <c r="L908" s="68" t="inlineStr">
        <is>
          <t>PIX: 31995901635</t>
        </is>
      </c>
      <c r="N908">
        <f>IF(ISERROR(SEARCH("NF",E908,1)),"NÃO","SIM")</f>
        <v/>
      </c>
      <c r="O908">
        <f>IF($B908=5,"SIM","")</f>
        <v/>
      </c>
      <c r="P908" s="76">
        <f>A908&amp;B908&amp;C908&amp;E908&amp;G908&amp;EDATE(J908,0)</f>
        <v/>
      </c>
      <c r="Q908" s="68">
        <f>IF(A908=0,"",VLOOKUP($A908,RESUMO!$A$8:$B$107,2,FALSE))</f>
        <v/>
      </c>
    </row>
    <row r="909">
      <c r="A909" s="52" t="n">
        <v>45051</v>
      </c>
      <c r="B909" s="68" t="n">
        <v>2</v>
      </c>
      <c r="C909" s="50" t="inlineStr">
        <is>
          <t>27648990687</t>
        </is>
      </c>
      <c r="D909" s="73" t="inlineStr">
        <is>
          <t>ROGÉRIO VASCONCELOS SANTOS</t>
        </is>
      </c>
      <c r="E909" s="74" t="inlineStr">
        <is>
          <t>MHS SEGURANÇA E MEDICINA DO TRABALHO</t>
        </is>
      </c>
      <c r="G909" s="75" t="n">
        <v>225</v>
      </c>
      <c r="I909" s="75" t="n">
        <v>225</v>
      </c>
      <c r="J909" s="54" t="n">
        <v>45052</v>
      </c>
      <c r="K909" s="54" t="inlineStr">
        <is>
          <t>ADM</t>
        </is>
      </c>
      <c r="L909" s="68" t="inlineStr">
        <is>
          <t>PIX: 31995901635</t>
        </is>
      </c>
      <c r="M909" s="50" t="inlineStr">
        <is>
          <t>MENSALIDADE 05/2023</t>
        </is>
      </c>
      <c r="N909">
        <f>IF(ISERROR(SEARCH("NF",E909,1)),"NÃO","SIM")</f>
        <v/>
      </c>
      <c r="O909">
        <f>IF($B909=5,"SIM","")</f>
        <v/>
      </c>
      <c r="P909" s="76">
        <f>A909&amp;B909&amp;C909&amp;E909&amp;G909&amp;EDATE(J909,0)</f>
        <v/>
      </c>
      <c r="Q909" s="68">
        <f>IF(A909=0,"",VLOOKUP($A909,RESUMO!$A$8:$B$107,2,FALSE))</f>
        <v/>
      </c>
    </row>
    <row r="910">
      <c r="A910" s="52" t="n">
        <v>45051</v>
      </c>
      <c r="B910" s="68" t="n">
        <v>2</v>
      </c>
      <c r="C910" s="50" t="inlineStr">
        <is>
          <t>07834753000141</t>
        </is>
      </c>
      <c r="D910" s="73" t="inlineStr">
        <is>
          <t>ANCORA PAPELARIA</t>
        </is>
      </c>
      <c r="E910" s="74" t="inlineStr">
        <is>
          <t>PLOTAGENS - NF A EMITIR</t>
        </is>
      </c>
      <c r="G910" s="75" t="n">
        <v>756.9</v>
      </c>
      <c r="I910" s="75" t="n">
        <v>756.9</v>
      </c>
      <c r="J910" s="54" t="n">
        <v>45052</v>
      </c>
      <c r="K910" s="54" t="inlineStr">
        <is>
          <t>ADM</t>
        </is>
      </c>
      <c r="L910" s="68" t="inlineStr">
        <is>
          <t>PIX: ancorapapelaria@gmail.com</t>
        </is>
      </c>
      <c r="N910">
        <f>IF(ISERROR(SEARCH("NF",E910,1)),"NÃO","SIM")</f>
        <v/>
      </c>
      <c r="O910">
        <f>IF($B910=5,"SIM","")</f>
        <v/>
      </c>
      <c r="P910" s="76">
        <f>A910&amp;B910&amp;C910&amp;E910&amp;G910&amp;EDATE(J910,0)</f>
        <v/>
      </c>
      <c r="Q910" s="68">
        <f>IF(A910=0,"",VLOOKUP($A910,RESUMO!$A$8:$B$107,2,FALSE))</f>
        <v/>
      </c>
    </row>
    <row r="911">
      <c r="A911" s="52" t="n">
        <v>45051</v>
      </c>
      <c r="B911" s="68" t="n">
        <v>2</v>
      </c>
      <c r="C911" s="50" t="inlineStr">
        <is>
          <t>37052904870</t>
        </is>
      </c>
      <c r="D911" s="73" t="inlineStr">
        <is>
          <t>VINICIUS SANTANA RINALDI</t>
        </is>
      </c>
      <c r="E911" s="74" t="inlineStr">
        <is>
          <t>AREIA - PED. Nº 2880 / 3334</t>
        </is>
      </c>
      <c r="G911" s="75" t="n">
        <v>2694.5</v>
      </c>
      <c r="I911" s="75" t="n">
        <v>2694.5</v>
      </c>
      <c r="J911" s="54" t="n">
        <v>45052</v>
      </c>
      <c r="K911" s="54" t="inlineStr">
        <is>
          <t>MAT</t>
        </is>
      </c>
      <c r="L911" s="68" t="inlineStr">
        <is>
          <t>C6 BANK    0001  19363893 - CPF: 37.052.904.8-70</t>
        </is>
      </c>
      <c r="N911">
        <f>IF(ISERROR(SEARCH("NF",E911,1)),"NÃO","SIM")</f>
        <v/>
      </c>
      <c r="O911">
        <f>IF($B911=5,"SIM","")</f>
        <v/>
      </c>
      <c r="P911" s="76">
        <f>A911&amp;B911&amp;C911&amp;E911&amp;G911&amp;EDATE(J911,0)</f>
        <v/>
      </c>
      <c r="Q911" s="68">
        <f>IF(A911=0,"",VLOOKUP($A911,RESUMO!$A$8:$B$107,2,FALSE))</f>
        <v/>
      </c>
    </row>
    <row r="912">
      <c r="A912" s="52" t="n">
        <v>45051</v>
      </c>
      <c r="B912" s="68" t="n">
        <v>3</v>
      </c>
      <c r="C912" s="50" t="inlineStr">
        <is>
          <t>34713151000109</t>
        </is>
      </c>
      <c r="D912" s="73" t="inlineStr">
        <is>
          <t>CONSULTARELABCON</t>
        </is>
      </c>
      <c r="E912" s="74" t="inlineStr">
        <is>
          <t>ALUGUEL DE FORMAS E KIT SLUMP - FL 12879</t>
        </is>
      </c>
      <c r="G912" s="75" t="n">
        <v>130</v>
      </c>
      <c r="I912" s="75" t="n">
        <v>130</v>
      </c>
      <c r="J912" s="54" t="n">
        <v>45051</v>
      </c>
      <c r="K912" s="54" t="inlineStr">
        <is>
          <t>LOC</t>
        </is>
      </c>
      <c r="N912">
        <f>IF(ISERROR(SEARCH("NF",E912,1)),"NÃO","SIM")</f>
        <v/>
      </c>
      <c r="O912">
        <f>IF($B912=5,"SIM","")</f>
        <v/>
      </c>
      <c r="P912" s="76">
        <f>A912&amp;B912&amp;C912&amp;E912&amp;G912&amp;EDATE(J912,0)</f>
        <v/>
      </c>
      <c r="Q912" s="68">
        <f>IF(A912=0,"",VLOOKUP($A912,RESUMO!$A$8:$B$107,2,FALSE))</f>
        <v/>
      </c>
    </row>
    <row r="913">
      <c r="A913" s="52" t="n">
        <v>45051</v>
      </c>
      <c r="B913" s="68" t="n">
        <v>3</v>
      </c>
      <c r="C913" s="50" t="inlineStr">
        <is>
          <t>00360305000104</t>
        </is>
      </c>
      <c r="D913" s="73" t="inlineStr">
        <is>
          <t>FGTS</t>
        </is>
      </c>
      <c r="E913" s="74" t="inlineStr">
        <is>
          <t>FGTS - FOLHA DP- 04/2023</t>
        </is>
      </c>
      <c r="G913" s="75" t="n">
        <v>1698.25</v>
      </c>
      <c r="I913" s="75" t="n">
        <v>1698.25</v>
      </c>
      <c r="J913" s="54" t="n">
        <v>45053</v>
      </c>
      <c r="K913" s="54" t="inlineStr">
        <is>
          <t>MO</t>
        </is>
      </c>
      <c r="N913">
        <f>IF(ISERROR(SEARCH("NF",E913,1)),"NÃO","SIM")</f>
        <v/>
      </c>
      <c r="O913">
        <f>IF($B913=5,"SIM","")</f>
        <v/>
      </c>
      <c r="P913" s="76">
        <f>A913&amp;B913&amp;C913&amp;E913&amp;G913&amp;EDATE(J913,0)</f>
        <v/>
      </c>
      <c r="Q913" s="68">
        <f>IF(A913=0,"",VLOOKUP($A913,RESUMO!$A$8:$B$107,2,FALSE))</f>
        <v/>
      </c>
    </row>
    <row r="914">
      <c r="A914" s="52" t="n">
        <v>45051</v>
      </c>
      <c r="B914" s="68" t="n">
        <v>3</v>
      </c>
      <c r="C914" s="50" t="inlineStr">
        <is>
          <t>24200699000100</t>
        </is>
      </c>
      <c r="D914" s="73" t="inlineStr">
        <is>
          <t xml:space="preserve">ELITE EPIS </t>
        </is>
      </c>
      <c r="E914" s="74" t="inlineStr">
        <is>
          <t>BOTAS E LUVAS - NF 74855</t>
        </is>
      </c>
      <c r="G914" s="75" t="n">
        <v>578</v>
      </c>
      <c r="I914" s="75" t="n">
        <v>578</v>
      </c>
      <c r="J914" s="54" t="n">
        <v>45056</v>
      </c>
      <c r="K914" s="54" t="inlineStr">
        <is>
          <t>MO</t>
        </is>
      </c>
      <c r="N914">
        <f>IF(ISERROR(SEARCH("NF",E914,1)),"NÃO","SIM")</f>
        <v/>
      </c>
      <c r="O914">
        <f>IF($B914=5,"SIM","")</f>
        <v/>
      </c>
      <c r="P914" s="76">
        <f>A914&amp;B914&amp;C914&amp;E914&amp;G914&amp;EDATE(J914,0)</f>
        <v/>
      </c>
      <c r="Q914" s="68">
        <f>IF(A914=0,"",VLOOKUP($A914,RESUMO!$A$8:$B$107,2,FALSE))</f>
        <v/>
      </c>
    </row>
    <row r="915">
      <c r="A915" s="52" t="n">
        <v>45051</v>
      </c>
      <c r="B915" s="68" t="n">
        <v>3</v>
      </c>
      <c r="C915" s="50" t="inlineStr">
        <is>
          <t>07409393000130</t>
        </is>
      </c>
      <c r="D915" s="73" t="inlineStr">
        <is>
          <t>LOCFER</t>
        </is>
      </c>
      <c r="E915" s="74" t="inlineStr">
        <is>
          <t>MARTELO - NF 20500</t>
        </is>
      </c>
      <c r="G915" s="75" t="n">
        <v>140</v>
      </c>
      <c r="I915" s="75" t="n">
        <v>140</v>
      </c>
      <c r="J915" s="54" t="n">
        <v>45057</v>
      </c>
      <c r="K915" s="54" t="inlineStr">
        <is>
          <t>LOC</t>
        </is>
      </c>
      <c r="N915">
        <f>IF(ISERROR(SEARCH("NF",E915,1)),"NÃO","SIM")</f>
        <v/>
      </c>
      <c r="O915">
        <f>IF($B915=5,"SIM","")</f>
        <v/>
      </c>
      <c r="P915" s="76">
        <f>A915&amp;B915&amp;C915&amp;E915&amp;G915&amp;EDATE(J915,0)</f>
        <v/>
      </c>
      <c r="Q915" s="68">
        <f>IF(A915=0,"",VLOOKUP($A915,RESUMO!$A$8:$B$107,2,FALSE))</f>
        <v/>
      </c>
    </row>
    <row r="916">
      <c r="A916" s="52" t="n">
        <v>45051</v>
      </c>
      <c r="B916" s="68" t="n">
        <v>3</v>
      </c>
      <c r="C916" s="50" t="inlineStr">
        <is>
          <t>07409393000130</t>
        </is>
      </c>
      <c r="D916" s="73" t="inlineStr">
        <is>
          <t>LOCFER</t>
        </is>
      </c>
      <c r="E916" s="74" t="inlineStr">
        <is>
          <t>MARTELO - NF 20479</t>
        </is>
      </c>
      <c r="G916" s="75" t="n">
        <v>300</v>
      </c>
      <c r="I916" s="75" t="n">
        <v>300</v>
      </c>
      <c r="J916" s="54" t="n">
        <v>45057</v>
      </c>
      <c r="K916" s="54" t="inlineStr">
        <is>
          <t>LOC</t>
        </is>
      </c>
      <c r="N916">
        <f>IF(ISERROR(SEARCH("NF",E916,1)),"NÃO","SIM")</f>
        <v/>
      </c>
      <c r="O916">
        <f>IF($B916=5,"SIM","")</f>
        <v/>
      </c>
      <c r="P916" s="76">
        <f>A916&amp;B916&amp;C916&amp;E916&amp;G916&amp;EDATE(J916,0)</f>
        <v/>
      </c>
      <c r="Q916" s="68">
        <f>IF(A916=0,"",VLOOKUP($A916,RESUMO!$A$8:$B$107,2,FALSE))</f>
        <v/>
      </c>
    </row>
    <row r="917">
      <c r="A917" s="52" t="n">
        <v>45051</v>
      </c>
      <c r="B917" s="68" t="n">
        <v>3</v>
      </c>
      <c r="C917" s="50" t="inlineStr">
        <is>
          <t>13535379000186</t>
        </is>
      </c>
      <c r="D917" s="73" t="inlineStr">
        <is>
          <t>CONCRETARTE</t>
        </is>
      </c>
      <c r="E917" s="74" t="inlineStr">
        <is>
          <t>ESPAÇADORES - NF 24684970</t>
        </is>
      </c>
      <c r="G917" s="75" t="n">
        <v>690</v>
      </c>
      <c r="I917" s="75" t="n">
        <v>690</v>
      </c>
      <c r="J917" s="54" t="n">
        <v>45061</v>
      </c>
      <c r="K917" s="54" t="inlineStr">
        <is>
          <t>MAT</t>
        </is>
      </c>
      <c r="N917">
        <f>IF(ISERROR(SEARCH("NF",E917,1)),"NÃO","SIM")</f>
        <v/>
      </c>
      <c r="O917">
        <f>IF($B917=5,"SIM","")</f>
        <v/>
      </c>
      <c r="P917" s="76">
        <f>A917&amp;B917&amp;C917&amp;E917&amp;G917&amp;EDATE(J917,0)</f>
        <v/>
      </c>
      <c r="Q917" s="68">
        <f>IF(A917=0,"",VLOOKUP($A917,RESUMO!$A$8:$B$107,2,FALSE))</f>
        <v/>
      </c>
    </row>
    <row r="918">
      <c r="A918" s="52" t="n">
        <v>45051</v>
      </c>
      <c r="B918" s="68" t="n">
        <v>3</v>
      </c>
      <c r="C918" s="50" t="inlineStr">
        <is>
          <t>17281106000103</t>
        </is>
      </c>
      <c r="D918" s="73" t="inlineStr">
        <is>
          <t>COPASA MG</t>
        </is>
      </c>
      <c r="E918" s="74" t="inlineStr">
        <is>
          <t>COMPETENCIA 05/2023</t>
        </is>
      </c>
      <c r="G918" s="75" t="n">
        <v>1227.15</v>
      </c>
      <c r="I918" s="75" t="n">
        <v>1227.15</v>
      </c>
      <c r="J918" s="54" t="n">
        <v>45062</v>
      </c>
      <c r="K918" s="54" t="inlineStr">
        <is>
          <t>TP</t>
        </is>
      </c>
      <c r="N918">
        <f>IF(ISERROR(SEARCH("NF",E918,1)),"NÃO","SIM")</f>
        <v/>
      </c>
      <c r="O918">
        <f>IF($B918=5,"SIM","")</f>
        <v/>
      </c>
      <c r="P918" s="76">
        <f>A918&amp;B918&amp;C918&amp;E918&amp;G918&amp;EDATE(J918,0)</f>
        <v/>
      </c>
      <c r="Q918" s="68">
        <f>IF(A918=0,"",VLOOKUP($A918,RESUMO!$A$8:$B$107,2,FALSE))</f>
        <v/>
      </c>
    </row>
    <row r="919">
      <c r="A919" s="52" t="n">
        <v>45051</v>
      </c>
      <c r="B919" s="68" t="n">
        <v>3</v>
      </c>
      <c r="C919" s="50" t="inlineStr">
        <is>
          <t>32392731000116</t>
        </is>
      </c>
      <c r="D919" s="73" t="inlineStr">
        <is>
          <t xml:space="preserve">EMPÓRIO DA CONSTRUÇÃO 040 EIRELI </t>
        </is>
      </c>
      <c r="E919" s="74" t="inlineStr">
        <is>
          <t>MATERIAIS DIVERSOS - NF 1384</t>
        </is>
      </c>
      <c r="G919" s="75" t="n">
        <v>3499.3</v>
      </c>
      <c r="I919" s="75" t="n">
        <v>3499.3</v>
      </c>
      <c r="J919" s="54" t="n">
        <v>45064</v>
      </c>
      <c r="K919" s="54" t="inlineStr">
        <is>
          <t>MAT</t>
        </is>
      </c>
      <c r="N919">
        <f>IF(ISERROR(SEARCH("NF",E919,1)),"NÃO","SIM")</f>
        <v/>
      </c>
      <c r="O919">
        <f>IF($B919=5,"SIM","")</f>
        <v/>
      </c>
      <c r="P919" s="76">
        <f>A919&amp;B919&amp;C919&amp;E919&amp;G919&amp;EDATE(J919,0)</f>
        <v/>
      </c>
      <c r="Q919" s="68">
        <f>IF(A919=0,"",VLOOKUP($A919,RESUMO!$A$8:$B$107,2,FALSE))</f>
        <v/>
      </c>
    </row>
    <row r="920">
      <c r="A920" s="52" t="n">
        <v>45051</v>
      </c>
      <c r="B920" s="68" t="n">
        <v>3</v>
      </c>
      <c r="C920" s="50" t="inlineStr">
        <is>
          <t>00394460000141</t>
        </is>
      </c>
      <c r="D920" s="73" t="inlineStr">
        <is>
          <t>INSS/IRRF</t>
        </is>
      </c>
      <c r="E920" s="74" t="inlineStr">
        <is>
          <t>IRRF - FOLHA DP- 04/2023</t>
        </is>
      </c>
      <c r="G920" s="75" t="n">
        <v>737.6799999999999</v>
      </c>
      <c r="I920" s="75" t="n">
        <v>737.6799999999999</v>
      </c>
      <c r="J920" s="54" t="n">
        <v>45065</v>
      </c>
      <c r="K920" s="54" t="inlineStr">
        <is>
          <t>MO</t>
        </is>
      </c>
      <c r="N920">
        <f>IF(ISERROR(SEARCH("NF",E920,1)),"NÃO","SIM")</f>
        <v/>
      </c>
      <c r="O920">
        <f>IF($B920=5,"SIM","")</f>
        <v/>
      </c>
      <c r="P920" s="76">
        <f>A920&amp;B920&amp;C920&amp;E920&amp;G920&amp;EDATE(J920,0)</f>
        <v/>
      </c>
      <c r="Q920" s="68">
        <f>IF(A920=0,"",VLOOKUP($A920,RESUMO!$A$8:$B$107,2,FALSE))</f>
        <v/>
      </c>
    </row>
    <row r="921">
      <c r="A921" s="52" t="n">
        <v>45051</v>
      </c>
      <c r="B921" s="68" t="n">
        <v>3</v>
      </c>
      <c r="C921" s="50" t="inlineStr">
        <is>
          <t>00394460000141</t>
        </is>
      </c>
      <c r="D921" s="73" t="inlineStr">
        <is>
          <t>INSS/IRRF</t>
        </is>
      </c>
      <c r="E921" s="74" t="inlineStr">
        <is>
          <t>INSS - FOLHA DP- 04/2023</t>
        </is>
      </c>
      <c r="G921" s="75" t="n">
        <v>8462.940000000001</v>
      </c>
      <c r="I921" s="75" t="n">
        <v>8462.940000000001</v>
      </c>
      <c r="J921" s="54" t="n">
        <v>45065</v>
      </c>
      <c r="K921" s="54" t="inlineStr">
        <is>
          <t>MO</t>
        </is>
      </c>
      <c r="N921">
        <f>IF(ISERROR(SEARCH("NF",E921,1)),"NÃO","SIM")</f>
        <v/>
      </c>
      <c r="O921">
        <f>IF($B921=5,"SIM","")</f>
        <v/>
      </c>
      <c r="P921" s="76">
        <f>A921&amp;B921&amp;C921&amp;E921&amp;G921&amp;EDATE(J921,0)</f>
        <v/>
      </c>
      <c r="Q921" s="68">
        <f>IF(A921=0,"",VLOOKUP($A921,RESUMO!$A$8:$B$107,2,FALSE))</f>
        <v/>
      </c>
    </row>
    <row r="922">
      <c r="A922" s="52" t="n">
        <v>45051</v>
      </c>
      <c r="B922" s="68" t="n">
        <v>4</v>
      </c>
      <c r="C922" s="50" t="inlineStr">
        <is>
          <t>27648990687</t>
        </is>
      </c>
      <c r="D922" s="73" t="inlineStr">
        <is>
          <t>ROGÉRIO VASCONCELOS SANTOS</t>
        </is>
      </c>
      <c r="E922" s="74" t="inlineStr">
        <is>
          <t>CMN ALIMENTOS - LANCHE OBRA - 20/04</t>
        </is>
      </c>
      <c r="G922" s="75" t="n">
        <v>271.36</v>
      </c>
      <c r="I922" s="75" t="n">
        <v>271.36</v>
      </c>
      <c r="J922" s="54" t="n">
        <v>45052</v>
      </c>
      <c r="K922" s="54" t="inlineStr">
        <is>
          <t>ADM</t>
        </is>
      </c>
      <c r="L922" s="68" t="inlineStr">
        <is>
          <t>PIX: 31995901635</t>
        </is>
      </c>
      <c r="M922" s="50" t="inlineStr">
        <is>
          <t>REEMBOLSO</t>
        </is>
      </c>
      <c r="N922">
        <f>IF(ISERROR(SEARCH("NF",E922,1)),"NÃO","SIM")</f>
        <v/>
      </c>
      <c r="O922">
        <f>IF($B922=5,"SIM","")</f>
        <v/>
      </c>
      <c r="P922" s="76">
        <f>A922&amp;B922&amp;C922&amp;E922&amp;G922&amp;EDATE(J922,0)</f>
        <v/>
      </c>
      <c r="Q922" s="68">
        <f>IF(A922=0,"",VLOOKUP($A922,RESUMO!$A$8:$B$107,2,FALSE))</f>
        <v/>
      </c>
    </row>
    <row r="923">
      <c r="A923" s="52" t="n">
        <v>45051</v>
      </c>
      <c r="B923" s="68" t="n">
        <v>5</v>
      </c>
      <c r="C923" s="50" t="inlineStr">
        <is>
          <t>24654133000220</t>
        </is>
      </c>
      <c r="D923" s="73" t="inlineStr">
        <is>
          <t xml:space="preserve">PLIMAX PERSONA </t>
        </is>
      </c>
      <c r="E923" s="74" t="inlineStr">
        <is>
          <t>CESTA BASICA - NF 199453</t>
        </is>
      </c>
      <c r="G923" s="75" t="n">
        <v>237.97</v>
      </c>
      <c r="I923" s="75" t="n">
        <v>237.97</v>
      </c>
      <c r="J923" s="54" t="n">
        <v>45044</v>
      </c>
      <c r="K923" s="54" t="inlineStr">
        <is>
          <t>MO</t>
        </is>
      </c>
      <c r="N923">
        <f>IF(ISERROR(SEARCH("NF",E923,1)),"NÃO","SIM")</f>
        <v/>
      </c>
      <c r="O923">
        <f>IF($B923=5,"SIM","")</f>
        <v/>
      </c>
      <c r="P923" s="76">
        <f>A923&amp;B923&amp;C923&amp;E923&amp;G923&amp;EDATE(J923,0)</f>
        <v/>
      </c>
      <c r="Q923" s="68">
        <f>IF(A923=0,"",VLOOKUP($A923,RESUMO!$A$8:$B$107,2,FALSE))</f>
        <v/>
      </c>
    </row>
    <row r="924">
      <c r="A924" s="52" t="n">
        <v>45051</v>
      </c>
      <c r="B924" s="68" t="n">
        <v>5</v>
      </c>
      <c r="C924" s="50" t="inlineStr">
        <is>
          <t>10780884000360</t>
        </is>
      </c>
      <c r="D924" s="73" t="inlineStr">
        <is>
          <t>TOPMIX CONCRETO LTDA</t>
        </is>
      </c>
      <c r="E924" s="74" t="inlineStr">
        <is>
          <t>CONCRETAGEM - Nfe 17344</t>
        </is>
      </c>
      <c r="G924" s="75" t="n">
        <v>68040</v>
      </c>
      <c r="I924" s="75" t="n">
        <v>68040</v>
      </c>
      <c r="J924" s="54" t="n">
        <v>45035</v>
      </c>
      <c r="K924" s="54" t="inlineStr">
        <is>
          <t>MAT</t>
        </is>
      </c>
      <c r="N924">
        <f>IF(ISERROR(SEARCH("NF",E924,1)),"NÃO","SIM")</f>
        <v/>
      </c>
      <c r="O924">
        <f>IF($B924=5,"SIM","")</f>
        <v/>
      </c>
      <c r="P924" s="76">
        <f>A924&amp;B924&amp;C924&amp;E924&amp;G924&amp;EDATE(J924,0)</f>
        <v/>
      </c>
      <c r="Q924" s="68">
        <f>IF(A924=0,"",VLOOKUP($A924,RESUMO!$A$8:$B$107,2,FALSE))</f>
        <v/>
      </c>
    </row>
    <row r="925">
      <c r="A925" s="52" t="n">
        <v>45051</v>
      </c>
      <c r="B925" s="68" t="n">
        <v>5</v>
      </c>
      <c r="C925" s="50" t="inlineStr">
        <is>
          <t>15095008000156</t>
        </is>
      </c>
      <c r="D925" s="73" t="inlineStr">
        <is>
          <t>LASER PISOS ENGENHARIA LTDA</t>
        </is>
      </c>
      <c r="E925" s="74" t="inlineStr">
        <is>
          <t>SERVIÇO SARRAFEAMENTO</t>
        </is>
      </c>
      <c r="G925" s="75" t="n">
        <v>2805</v>
      </c>
      <c r="I925" s="75" t="n">
        <v>2805</v>
      </c>
      <c r="J925" s="54" t="n">
        <v>45037</v>
      </c>
      <c r="K925" s="54" t="inlineStr">
        <is>
          <t>SERV</t>
        </is>
      </c>
      <c r="N925">
        <f>IF(ISERROR(SEARCH("NF",E925,1)),"NÃO","SIM")</f>
        <v/>
      </c>
      <c r="O925">
        <f>IF($B925=5,"SIM","")</f>
        <v/>
      </c>
      <c r="P925" s="76">
        <f>A925&amp;B925&amp;C925&amp;E925&amp;G925&amp;EDATE(J925,0)</f>
        <v/>
      </c>
      <c r="Q925" s="68">
        <f>IF(A925=0,"",VLOOKUP($A925,RESUMO!$A$8:$B$107,2,FALSE))</f>
        <v/>
      </c>
    </row>
    <row r="926">
      <c r="A926" s="52" t="n">
        <v>45051</v>
      </c>
      <c r="B926" s="68" t="n">
        <v>5</v>
      </c>
      <c r="C926" s="50" t="inlineStr">
        <is>
          <t>12812812800</t>
        </is>
      </c>
      <c r="D926" s="73" t="inlineStr">
        <is>
          <t>HENRY SILVA MAIA LOPES</t>
        </is>
      </c>
      <c r="E926" s="74" t="inlineStr">
        <is>
          <t>FRETE UNIFORMES</t>
        </is>
      </c>
      <c r="G926" s="75" t="n">
        <v>15</v>
      </c>
      <c r="I926" s="75" t="n">
        <v>15</v>
      </c>
      <c r="J926" s="54" t="n">
        <v>45033</v>
      </c>
      <c r="K926" s="54" t="inlineStr">
        <is>
          <t>DIV</t>
        </is>
      </c>
      <c r="N926">
        <f>IF(ISERROR(SEARCH("NF",E926,1)),"NÃO","SIM")</f>
        <v/>
      </c>
      <c r="O926">
        <f>IF($B926=5,"SIM","")</f>
        <v/>
      </c>
      <c r="P926" s="76">
        <f>A926&amp;B926&amp;C926&amp;E926&amp;G926&amp;EDATE(J926,0)</f>
        <v/>
      </c>
      <c r="Q926" s="68">
        <f>IF(A926=0,"",VLOOKUP($A926,RESUMO!$A$8:$B$107,2,FALSE))</f>
        <v/>
      </c>
    </row>
    <row r="927">
      <c r="A927" s="52" t="n">
        <v>45066</v>
      </c>
      <c r="B927" s="68" t="n">
        <v>1</v>
      </c>
      <c r="C927" s="50" t="inlineStr">
        <is>
          <t>00505644630</t>
        </is>
      </c>
      <c r="D927" s="73" t="inlineStr">
        <is>
          <t>JOÃO LUIZ PEREIRA</t>
        </is>
      </c>
      <c r="E927" s="74" t="inlineStr">
        <is>
          <t>SALÁRIO</t>
        </is>
      </c>
      <c r="G927" s="75" t="n">
        <v>2342.12</v>
      </c>
      <c r="I927" s="75" t="n">
        <v>2342.12</v>
      </c>
      <c r="J927" s="54" t="n">
        <v>45066</v>
      </c>
      <c r="K927" s="54" t="inlineStr">
        <is>
          <t>MO</t>
        </is>
      </c>
      <c r="L927" s="68" t="inlineStr">
        <is>
          <t>PIX: 00505644630</t>
        </is>
      </c>
      <c r="N927">
        <f>IF(ISERROR(SEARCH("NF",E927,1)),"NÃO","SIM")</f>
        <v/>
      </c>
      <c r="O927">
        <f>IF($B927=5,"SIM","")</f>
        <v/>
      </c>
      <c r="P927" s="76">
        <f>A927&amp;B927&amp;C927&amp;E927&amp;G927&amp;EDATE(J927,0)</f>
        <v/>
      </c>
      <c r="Q927" s="68">
        <f>IF(A927=0,"",VLOOKUP($A927,RESUMO!$A$8:$B$107,2,FALSE))</f>
        <v/>
      </c>
    </row>
    <row r="928">
      <c r="A928" s="52" t="n">
        <v>45066</v>
      </c>
      <c r="B928" s="68" t="n">
        <v>1</v>
      </c>
      <c r="C928" s="50" t="inlineStr">
        <is>
          <t>14844723650</t>
        </is>
      </c>
      <c r="D928" s="73" t="inlineStr">
        <is>
          <t>TAISSON HENRIQUE FERREIRA DOS SANTOS</t>
        </is>
      </c>
      <c r="E928" s="74" t="inlineStr">
        <is>
          <t>SALÁRIO</t>
        </is>
      </c>
      <c r="G928" s="75" t="n">
        <v>612</v>
      </c>
      <c r="I928" s="75" t="n">
        <v>612</v>
      </c>
      <c r="J928" s="54" t="n">
        <v>45066</v>
      </c>
      <c r="K928" s="54" t="inlineStr">
        <is>
          <t>MO</t>
        </is>
      </c>
      <c r="L928" s="68" t="inlineStr">
        <is>
          <t>NUBANK    0001  291500879 - CPF: 14.844.723.6-50</t>
        </is>
      </c>
      <c r="N928">
        <f>IF(ISERROR(SEARCH("NF",E928,1)),"NÃO","SIM")</f>
        <v/>
      </c>
      <c r="O928">
        <f>IF($B928=5,"SIM","")</f>
        <v/>
      </c>
      <c r="P928" s="76">
        <f>A928&amp;B928&amp;C928&amp;E928&amp;G928&amp;EDATE(J928,0)</f>
        <v/>
      </c>
      <c r="Q928" s="68">
        <f>IF(A928=0,"",VLOOKUP($A928,RESUMO!$A$8:$B$107,2,FALSE))</f>
        <v/>
      </c>
    </row>
    <row r="929">
      <c r="A929" s="52" t="n">
        <v>45066</v>
      </c>
      <c r="B929" s="68" t="n">
        <v>1</v>
      </c>
      <c r="C929" s="50" t="inlineStr">
        <is>
          <t>66561442504</t>
        </is>
      </c>
      <c r="D929" s="73" t="inlineStr">
        <is>
          <t>GERALDO RODRIGUES SANTOS</t>
        </is>
      </c>
      <c r="E929" s="74" t="inlineStr">
        <is>
          <t>SALÁRIO</t>
        </is>
      </c>
      <c r="G929" s="75" t="n">
        <v>1052</v>
      </c>
      <c r="I929" s="75" t="n">
        <v>1052</v>
      </c>
      <c r="J929" s="54" t="n">
        <v>45066</v>
      </c>
      <c r="K929" s="54" t="inlineStr">
        <is>
          <t>MO</t>
        </is>
      </c>
      <c r="L929" s="68" t="inlineStr">
        <is>
          <t>CEF  013  3814  195702 - CPF: 66.561.442.5-04</t>
        </is>
      </c>
      <c r="N929">
        <f>IF(ISERROR(SEARCH("NF",E929,1)),"NÃO","SIM")</f>
        <v/>
      </c>
      <c r="O929">
        <f>IF($B929=5,"SIM","")</f>
        <v/>
      </c>
      <c r="P929" s="76">
        <f>A929&amp;B929&amp;C929&amp;E929&amp;G929&amp;EDATE(J929,0)</f>
        <v/>
      </c>
      <c r="Q929" s="68">
        <f>IF(A929=0,"",VLOOKUP($A929,RESUMO!$A$8:$B$107,2,FALSE))</f>
        <v/>
      </c>
    </row>
    <row r="930">
      <c r="A930" s="52" t="n">
        <v>45066</v>
      </c>
      <c r="B930" s="68" t="n">
        <v>1</v>
      </c>
      <c r="C930" s="50" t="inlineStr">
        <is>
          <t>13568423642</t>
        </is>
      </c>
      <c r="D930" s="73" t="inlineStr">
        <is>
          <t xml:space="preserve">WELINGTON PEREIRA DOS SANTOS    </t>
        </is>
      </c>
      <c r="E930" s="74" t="inlineStr">
        <is>
          <t>SALÁRIO</t>
        </is>
      </c>
      <c r="G930" s="75" t="n">
        <v>1052</v>
      </c>
      <c r="I930" s="75" t="n">
        <v>1052</v>
      </c>
      <c r="J930" s="54" t="n">
        <v>45066</v>
      </c>
      <c r="K930" s="54" t="inlineStr">
        <is>
          <t>MO</t>
        </is>
      </c>
      <c r="L930" s="68" t="inlineStr">
        <is>
          <t>ITAÚ    7349  201434 - CPF: 13.568.423.6-42</t>
        </is>
      </c>
      <c r="N930">
        <f>IF(ISERROR(SEARCH("NF",E930,1)),"NÃO","SIM")</f>
        <v/>
      </c>
      <c r="O930">
        <f>IF($B930=5,"SIM","")</f>
        <v/>
      </c>
      <c r="P930" s="76">
        <f>A930&amp;B930&amp;C930&amp;E930&amp;G930&amp;EDATE(J930,0)</f>
        <v/>
      </c>
      <c r="Q930" s="68">
        <f>IF(A930=0,"",VLOOKUP($A930,RESUMO!$A$8:$B$107,2,FALSE))</f>
        <v/>
      </c>
    </row>
    <row r="931">
      <c r="A931" s="52" t="n">
        <v>45066</v>
      </c>
      <c r="B931" s="68" t="n">
        <v>1</v>
      </c>
      <c r="C931" s="50" t="inlineStr">
        <is>
          <t>07026622676</t>
        </is>
      </c>
      <c r="D931" s="73" t="inlineStr">
        <is>
          <t>DOUGLAS JUNIO AZEVEDO LARA REZENDE</t>
        </is>
      </c>
      <c r="E931" s="74" t="inlineStr">
        <is>
          <t>SALÁRIO</t>
        </is>
      </c>
      <c r="G931" s="75" t="n">
        <v>872</v>
      </c>
      <c r="I931" s="75" t="n">
        <v>872</v>
      </c>
      <c r="J931" s="54" t="n">
        <v>45066</v>
      </c>
      <c r="K931" s="54" t="inlineStr">
        <is>
          <t>MO</t>
        </is>
      </c>
      <c r="L931" s="68" t="inlineStr">
        <is>
          <t>NUBANK    0001  304649995 - CPF: 07.026.622.6-76</t>
        </is>
      </c>
      <c r="N931">
        <f>IF(ISERROR(SEARCH("NF",E931,1)),"NÃO","SIM")</f>
        <v/>
      </c>
      <c r="O931">
        <f>IF($B931=5,"SIM","")</f>
        <v/>
      </c>
      <c r="P931" s="76">
        <f>A931&amp;B931&amp;C931&amp;E931&amp;G931&amp;EDATE(J931,0)</f>
        <v/>
      </c>
      <c r="Q931" s="68">
        <f>IF(A931=0,"",VLOOKUP($A931,RESUMO!$A$8:$B$107,2,FALSE))</f>
        <v/>
      </c>
    </row>
    <row r="932">
      <c r="A932" s="52" t="n">
        <v>45066</v>
      </c>
      <c r="B932" s="68" t="n">
        <v>1</v>
      </c>
      <c r="C932" s="50" t="inlineStr">
        <is>
          <t>96830123615</t>
        </is>
      </c>
      <c r="D932" s="73" t="inlineStr">
        <is>
          <t>WANDERLEY DE SOUZA MAIA</t>
        </is>
      </c>
      <c r="E932" s="74" t="inlineStr">
        <is>
          <t>SALÁRIO</t>
        </is>
      </c>
      <c r="G932" s="75" t="n">
        <v>1052</v>
      </c>
      <c r="I932" s="75" t="n">
        <v>1052</v>
      </c>
      <c r="J932" s="54" t="n">
        <v>45066</v>
      </c>
      <c r="K932" s="54" t="inlineStr">
        <is>
          <t>MO</t>
        </is>
      </c>
      <c r="L932" s="68" t="inlineStr">
        <is>
          <t>CEF  013  1486  735602 - CPF: 96.830.123.6-15</t>
        </is>
      </c>
      <c r="N932">
        <f>IF(ISERROR(SEARCH("NF",E932,1)),"NÃO","SIM")</f>
        <v/>
      </c>
      <c r="O932">
        <f>IF($B932=5,"SIM","")</f>
        <v/>
      </c>
      <c r="P932" s="76">
        <f>A932&amp;B932&amp;C932&amp;E932&amp;G932&amp;EDATE(J932,0)</f>
        <v/>
      </c>
      <c r="Q932" s="68">
        <f>IF(A932=0,"",VLOOKUP($A932,RESUMO!$A$8:$B$107,2,FALSE))</f>
        <v/>
      </c>
    </row>
    <row r="933">
      <c r="A933" s="52" t="n">
        <v>45066</v>
      </c>
      <c r="B933" s="68" t="n">
        <v>1</v>
      </c>
      <c r="C933" s="50" t="inlineStr">
        <is>
          <t>05318038646</t>
        </is>
      </c>
      <c r="D933" s="73" t="inlineStr">
        <is>
          <t>JOÃO CARLOS DOS SANTOS BARBOSA</t>
        </is>
      </c>
      <c r="E933" s="74" t="inlineStr">
        <is>
          <t>SALÁRIO</t>
        </is>
      </c>
      <c r="G933" s="75" t="n">
        <v>1052</v>
      </c>
      <c r="I933" s="75" t="n">
        <v>1052</v>
      </c>
      <c r="J933" s="54" t="n">
        <v>45066</v>
      </c>
      <c r="K933" s="54" t="inlineStr">
        <is>
          <t>MO</t>
        </is>
      </c>
      <c r="L933" s="68" t="inlineStr">
        <is>
          <t>PIX: 05318038646</t>
        </is>
      </c>
      <c r="N933">
        <f>IF(ISERROR(SEARCH("NF",E933,1)),"NÃO","SIM")</f>
        <v/>
      </c>
      <c r="O933">
        <f>IF($B933=5,"SIM","")</f>
        <v/>
      </c>
      <c r="P933" s="76">
        <f>A933&amp;B933&amp;C933&amp;E933&amp;G933&amp;EDATE(J933,0)</f>
        <v/>
      </c>
      <c r="Q933" s="68">
        <f>IF(A933=0,"",VLOOKUP($A933,RESUMO!$A$8:$B$107,2,FALSE))</f>
        <v/>
      </c>
    </row>
    <row r="934">
      <c r="A934" s="52" t="n">
        <v>45066</v>
      </c>
      <c r="B934" s="68" t="n">
        <v>1</v>
      </c>
      <c r="C934" s="50" t="inlineStr">
        <is>
          <t>04472952688</t>
        </is>
      </c>
      <c r="D934" s="73" t="inlineStr">
        <is>
          <t>GLEBSON SILVA RAMOS</t>
        </is>
      </c>
      <c r="E934" s="74" t="inlineStr">
        <is>
          <t>SALÁRIO</t>
        </is>
      </c>
      <c r="G934" s="75" t="n">
        <v>1108.1</v>
      </c>
      <c r="I934" s="75" t="n">
        <v>1108.1</v>
      </c>
      <c r="J934" s="54" t="n">
        <v>45066</v>
      </c>
      <c r="K934" s="54" t="inlineStr">
        <is>
          <t>MO</t>
        </is>
      </c>
      <c r="L934" s="68" t="inlineStr">
        <is>
          <t>PIX: 04472952688</t>
        </is>
      </c>
      <c r="N934">
        <f>IF(ISERROR(SEARCH("NF",E934,1)),"NÃO","SIM")</f>
        <v/>
      </c>
      <c r="O934">
        <f>IF($B934=5,"SIM","")</f>
        <v/>
      </c>
      <c r="P934" s="76">
        <f>A934&amp;B934&amp;C934&amp;E934&amp;G934&amp;EDATE(J934,0)</f>
        <v/>
      </c>
      <c r="Q934" s="68">
        <f>IF(A934=0,"",VLOOKUP($A934,RESUMO!$A$8:$B$107,2,FALSE))</f>
        <v/>
      </c>
    </row>
    <row r="935">
      <c r="A935" s="52" t="n">
        <v>45066</v>
      </c>
      <c r="B935" s="68" t="n">
        <v>1</v>
      </c>
      <c r="C935" s="50" t="inlineStr">
        <is>
          <t>12054582638</t>
        </is>
      </c>
      <c r="D935" s="73" t="inlineStr">
        <is>
          <t>RODOLFO DIAS DA SILVA</t>
        </is>
      </c>
      <c r="E935" s="74" t="inlineStr">
        <is>
          <t>DIÁRIA</t>
        </is>
      </c>
      <c r="G935" s="75" t="n">
        <v>180</v>
      </c>
      <c r="H935" s="63" t="n">
        <v>7</v>
      </c>
      <c r="I935" s="75" t="n">
        <v>1260</v>
      </c>
      <c r="J935" s="54" t="n">
        <v>45066</v>
      </c>
      <c r="K935" s="54" t="inlineStr">
        <is>
          <t>MO</t>
        </is>
      </c>
      <c r="L935" s="68" t="inlineStr">
        <is>
          <t>PIX: 12054582638</t>
        </is>
      </c>
      <c r="N935">
        <f>IF(ISERROR(SEARCH("NF",E935,1)),"NÃO","SIM")</f>
        <v/>
      </c>
      <c r="O935">
        <f>IF($B935=5,"SIM","")</f>
        <v/>
      </c>
      <c r="P935" s="76">
        <f>A935&amp;B935&amp;C935&amp;E935&amp;G935&amp;EDATE(J935,0)</f>
        <v/>
      </c>
      <c r="Q935" s="68">
        <f>IF(A935=0,"",VLOOKUP($A935,RESUMO!$A$8:$B$107,2,FALSE))</f>
        <v/>
      </c>
    </row>
    <row r="936">
      <c r="A936" s="52" t="n">
        <v>45066</v>
      </c>
      <c r="B936" s="68" t="n">
        <v>2</v>
      </c>
      <c r="C936" s="50" t="inlineStr">
        <is>
          <t>27648990687</t>
        </is>
      </c>
      <c r="D936" s="73" t="inlineStr">
        <is>
          <t>ROGÉRIO VASCONCELOS SANTOS</t>
        </is>
      </c>
      <c r="E936" s="74" t="inlineStr">
        <is>
          <t>MHS SEGURANÇA E MEDICINA DO TRABALHO</t>
        </is>
      </c>
      <c r="G936" s="75" t="n">
        <v>110</v>
      </c>
      <c r="I936" s="75" t="n">
        <v>110</v>
      </c>
      <c r="J936" s="54" t="n">
        <v>45066</v>
      </c>
      <c r="K936" s="54" t="inlineStr">
        <is>
          <t>ADM</t>
        </is>
      </c>
      <c r="L936" s="68" t="inlineStr">
        <is>
          <t>PIX: 31995901635</t>
        </is>
      </c>
      <c r="M936" s="50" t="inlineStr">
        <is>
          <t>EVENTOS SST E-SOCIAL - 20/05</t>
        </is>
      </c>
      <c r="N936">
        <f>IF(ISERROR(SEARCH("NF",E936,1)),"NÃO","SIM")</f>
        <v/>
      </c>
      <c r="O936">
        <f>IF($B936=5,"SIM","")</f>
        <v/>
      </c>
      <c r="P936" s="76">
        <f>A936&amp;B936&amp;C936&amp;E936&amp;G936&amp;EDATE(J936,0)</f>
        <v/>
      </c>
      <c r="Q936" s="68">
        <f>IF(A936=0,"",VLOOKUP($A936,RESUMO!$A$8:$B$107,2,FALSE))</f>
        <v/>
      </c>
    </row>
    <row r="937">
      <c r="A937" s="52" t="n">
        <v>45066</v>
      </c>
      <c r="B937" s="68" t="n">
        <v>2</v>
      </c>
      <c r="C937" s="50" t="inlineStr">
        <is>
          <t>30104762000107</t>
        </is>
      </c>
      <c r="D937" s="73" t="inlineStr">
        <is>
          <t>VASCONCELOS &amp; RINALDI ENGENHARIA</t>
        </is>
      </c>
      <c r="E937" s="74" t="inlineStr">
        <is>
          <t xml:space="preserve">04/19 PARC. ADM.OBRA </t>
        </is>
      </c>
      <c r="G937" s="75" t="n">
        <v>5500</v>
      </c>
      <c r="I937" s="75" t="n">
        <v>5500</v>
      </c>
      <c r="J937" s="54" t="n">
        <v>45066</v>
      </c>
      <c r="K937" s="54" t="inlineStr">
        <is>
          <t>ADM</t>
        </is>
      </c>
      <c r="L937" s="68" t="inlineStr">
        <is>
          <t>PIX: 30104762000107</t>
        </is>
      </c>
      <c r="N937">
        <f>IF(ISERROR(SEARCH("NF",E937,1)),"NÃO","SIM")</f>
        <v/>
      </c>
      <c r="O937">
        <f>IF($B937=5,"SIM","")</f>
        <v/>
      </c>
      <c r="P937" s="76">
        <f>A937&amp;B937&amp;C937&amp;E937&amp;G937&amp;EDATE(J937,0)</f>
        <v/>
      </c>
      <c r="Q937" s="68">
        <f>IF(A937=0,"",VLOOKUP($A937,RESUMO!$A$8:$B$107,2,FALSE))</f>
        <v/>
      </c>
    </row>
    <row r="938">
      <c r="A938" s="52" t="n">
        <v>45066</v>
      </c>
      <c r="B938" s="68" t="n">
        <v>2</v>
      </c>
      <c r="C938" s="50" t="inlineStr">
        <is>
          <t>27648990687</t>
        </is>
      </c>
      <c r="D938" s="73" t="inlineStr">
        <is>
          <t>ROGÉRIO VASCONCELOS SANTOS</t>
        </is>
      </c>
      <c r="E938" s="74" t="inlineStr">
        <is>
          <t xml:space="preserve">04/19 PARC. ADM.OBRA </t>
        </is>
      </c>
      <c r="G938" s="75" t="n">
        <v>8250</v>
      </c>
      <c r="I938" s="75" t="n">
        <v>8250</v>
      </c>
      <c r="J938" s="54" t="n">
        <v>45066</v>
      </c>
      <c r="K938" s="54" t="inlineStr">
        <is>
          <t>ADM</t>
        </is>
      </c>
      <c r="L938" s="68" t="inlineStr">
        <is>
          <t>PIX: 31995901635</t>
        </is>
      </c>
      <c r="N938">
        <f>IF(ISERROR(SEARCH("NF",E938,1)),"NÃO","SIM")</f>
        <v/>
      </c>
      <c r="O938">
        <f>IF($B938=5,"SIM","")</f>
        <v/>
      </c>
      <c r="P938" s="76">
        <f>A938&amp;B938&amp;C938&amp;E938&amp;G938&amp;EDATE(J938,0)</f>
        <v/>
      </c>
      <c r="Q938" s="68">
        <f>IF(A938=0,"",VLOOKUP($A938,RESUMO!$A$8:$B$107,2,FALSE))</f>
        <v/>
      </c>
    </row>
    <row r="939">
      <c r="A939" s="52" t="n">
        <v>45066</v>
      </c>
      <c r="B939" s="68" t="n">
        <v>2</v>
      </c>
      <c r="C939" s="50" t="inlineStr">
        <is>
          <t>27648990687</t>
        </is>
      </c>
      <c r="D939" s="73" t="inlineStr">
        <is>
          <t>ROGÉRIO VASCONCELOS SANTOS</t>
        </is>
      </c>
      <c r="E939" s="74" t="inlineStr">
        <is>
          <t xml:space="preserve">1/3 PARC. FALTANTES ADM.OBRA </t>
        </is>
      </c>
      <c r="G939" s="75" t="n">
        <v>4584</v>
      </c>
      <c r="I939" s="75" t="n">
        <v>4584</v>
      </c>
      <c r="J939" s="54" t="n">
        <v>45066</v>
      </c>
      <c r="K939" s="54" t="inlineStr">
        <is>
          <t>ADM</t>
        </is>
      </c>
      <c r="L939" s="68" t="inlineStr">
        <is>
          <t>PIX: 31995901635</t>
        </is>
      </c>
      <c r="N939">
        <f>IF(ISERROR(SEARCH("NF",E939,1)),"NÃO","SIM")</f>
        <v/>
      </c>
      <c r="O939">
        <f>IF($B939=5,"SIM","")</f>
        <v/>
      </c>
      <c r="P939" s="76">
        <f>A939&amp;B939&amp;C939&amp;E939&amp;G939&amp;EDATE(J939,0)</f>
        <v/>
      </c>
      <c r="Q939" s="68">
        <f>IF(A939=0,"",VLOOKUP($A939,RESUMO!$A$8:$B$107,2,FALSE))</f>
        <v/>
      </c>
    </row>
    <row r="940">
      <c r="A940" s="52" t="n">
        <v>45066</v>
      </c>
      <c r="B940" s="68" t="n">
        <v>2</v>
      </c>
      <c r="C940" s="50" t="inlineStr">
        <is>
          <t>48050920097</t>
        </is>
      </c>
      <c r="D940" s="73" t="inlineStr">
        <is>
          <t xml:space="preserve">TERRA DE MINAS TERRAPLANAGEM </t>
        </is>
      </c>
      <c r="E940" s="74" t="inlineStr">
        <is>
          <t>RETROESCAVADEIRA</t>
        </is>
      </c>
      <c r="G940" s="75" t="n">
        <v>962.5</v>
      </c>
      <c r="I940" s="75" t="n">
        <v>962.5</v>
      </c>
      <c r="J940" s="54" t="n">
        <v>45066</v>
      </c>
      <c r="K940" s="54" t="inlineStr">
        <is>
          <t>SERV</t>
        </is>
      </c>
      <c r="L940" s="68" t="inlineStr">
        <is>
          <t>PIX: 48050920097</t>
        </is>
      </c>
      <c r="N940">
        <f>IF(ISERROR(SEARCH("NF",E940,1)),"NÃO","SIM")</f>
        <v/>
      </c>
      <c r="O940">
        <f>IF($B940=5,"SIM","")</f>
        <v/>
      </c>
      <c r="P940" s="76">
        <f>A940&amp;B940&amp;C940&amp;E940&amp;G940&amp;EDATE(J940,0)</f>
        <v/>
      </c>
      <c r="Q940" s="68">
        <f>IF(A940=0,"",VLOOKUP($A940,RESUMO!$A$8:$B$107,2,FALSE))</f>
        <v/>
      </c>
    </row>
    <row r="941">
      <c r="A941" s="52" t="n">
        <v>45066</v>
      </c>
      <c r="B941" s="68" t="n">
        <v>3</v>
      </c>
      <c r="C941" s="50" t="inlineStr">
        <is>
          <t>00360305000104</t>
        </is>
      </c>
      <c r="D941" s="73" t="inlineStr">
        <is>
          <t>FGTS</t>
        </is>
      </c>
      <c r="E941" s="74" t="inlineStr">
        <is>
          <t>GRRF - GLEBSON SILVA RAMOS</t>
        </is>
      </c>
      <c r="G941" s="75" t="n">
        <v>363.88</v>
      </c>
      <c r="I941" s="75" t="n">
        <v>363.88</v>
      </c>
      <c r="J941" s="54" t="n">
        <v>45065</v>
      </c>
      <c r="K941" s="54" t="inlineStr">
        <is>
          <t>MO</t>
        </is>
      </c>
      <c r="N941">
        <f>IF(ISERROR(SEARCH("NF",E941,1)),"NÃO","SIM")</f>
        <v/>
      </c>
      <c r="O941">
        <f>IF($B941=5,"SIM","")</f>
        <v/>
      </c>
      <c r="P941" s="76">
        <f>A941&amp;B941&amp;C941&amp;E941&amp;G941&amp;EDATE(J941,0)</f>
        <v/>
      </c>
      <c r="Q941" s="68">
        <f>IF(A941=0,"",VLOOKUP($A941,RESUMO!$A$8:$B$107,2,FALSE))</f>
        <v/>
      </c>
    </row>
    <row r="942">
      <c r="A942" s="52" t="n">
        <v>45066</v>
      </c>
      <c r="B942" s="68" t="n">
        <v>3</v>
      </c>
      <c r="C942" s="50" t="inlineStr">
        <is>
          <t>17155730000164</t>
        </is>
      </c>
      <c r="D942" s="73" t="inlineStr">
        <is>
          <t>CEMIG</t>
        </is>
      </c>
      <c r="E942" s="74" t="inlineStr">
        <is>
          <t>COMPETENCIA 05/2023</t>
        </is>
      </c>
      <c r="G942" s="75" t="n">
        <v>98.42</v>
      </c>
      <c r="I942" s="75" t="n">
        <v>98.42</v>
      </c>
      <c r="J942" s="54" t="n">
        <v>45066</v>
      </c>
      <c r="K942" s="54" t="inlineStr">
        <is>
          <t>TP</t>
        </is>
      </c>
      <c r="N942">
        <f>IF(ISERROR(SEARCH("NF",E942,1)),"NÃO","SIM")</f>
        <v/>
      </c>
      <c r="O942">
        <f>IF($B942=5,"SIM","")</f>
        <v/>
      </c>
      <c r="P942" s="76">
        <f>A942&amp;B942&amp;C942&amp;E942&amp;G942&amp;EDATE(J942,0)</f>
        <v/>
      </c>
      <c r="Q942" s="68">
        <f>IF(A942=0,"",VLOOKUP($A942,RESUMO!$A$8:$B$107,2,FALSE))</f>
        <v/>
      </c>
    </row>
    <row r="943">
      <c r="A943" s="52" t="n">
        <v>45066</v>
      </c>
      <c r="B943" s="68" t="n">
        <v>3</v>
      </c>
      <c r="C943" s="50" t="inlineStr">
        <is>
          <t>30996544000116</t>
        </is>
      </c>
      <c r="D943" s="73" t="inlineStr">
        <is>
          <t>WORK MED</t>
        </is>
      </c>
      <c r="E943" s="74" t="inlineStr">
        <is>
          <t>REALIZAÇÃO DE EXAMES MÉDICOS - NF 2084</t>
        </is>
      </c>
      <c r="G943" s="75" t="n">
        <v>330</v>
      </c>
      <c r="I943" s="75" t="n">
        <v>330</v>
      </c>
      <c r="J943" s="54" t="n">
        <v>45068</v>
      </c>
      <c r="K943" s="54" t="inlineStr">
        <is>
          <t>MO</t>
        </is>
      </c>
      <c r="N943">
        <f>IF(ISERROR(SEARCH("NF",E943,1)),"NÃO","SIM")</f>
        <v/>
      </c>
      <c r="O943">
        <f>IF($B943=5,"SIM","")</f>
        <v/>
      </c>
      <c r="P943" s="76">
        <f>A943&amp;B943&amp;C943&amp;E943&amp;G943&amp;EDATE(J943,0)</f>
        <v/>
      </c>
      <c r="Q943" s="68">
        <f>IF(A943=0,"",VLOOKUP($A943,RESUMO!$A$8:$B$107,2,FALSE))</f>
        <v/>
      </c>
    </row>
    <row r="944">
      <c r="A944" s="52" t="n">
        <v>45066</v>
      </c>
      <c r="B944" s="68" t="n">
        <v>3</v>
      </c>
      <c r="C944" s="50" t="inlineStr">
        <is>
          <t>07409393000130</t>
        </is>
      </c>
      <c r="D944" s="73" t="inlineStr">
        <is>
          <t>LOCFER</t>
        </is>
      </c>
      <c r="E944" s="74" t="inlineStr">
        <is>
          <t>SERRA DE BANCADA - NF 20617</t>
        </is>
      </c>
      <c r="G944" s="75" t="n">
        <v>295</v>
      </c>
      <c r="I944" s="75" t="n">
        <v>295</v>
      </c>
      <c r="J944" s="54" t="n">
        <v>45070</v>
      </c>
      <c r="K944" s="54" t="inlineStr">
        <is>
          <t>LOC</t>
        </is>
      </c>
      <c r="N944">
        <f>IF(ISERROR(SEARCH("NF",E944,1)),"NÃO","SIM")</f>
        <v/>
      </c>
      <c r="O944">
        <f>IF($B944=5,"SIM","")</f>
        <v/>
      </c>
      <c r="P944" s="76">
        <f>A944&amp;B944&amp;C944&amp;E944&amp;G944&amp;EDATE(J944,0)</f>
        <v/>
      </c>
      <c r="Q944" s="68">
        <f>IF(A944=0,"",VLOOKUP($A944,RESUMO!$A$8:$B$107,2,FALSE))</f>
        <v/>
      </c>
    </row>
    <row r="945">
      <c r="A945" s="52" t="n">
        <v>45066</v>
      </c>
      <c r="B945" s="68" t="n">
        <v>3</v>
      </c>
      <c r="C945" s="50" t="inlineStr">
        <is>
          <t>34713151000109</t>
        </is>
      </c>
      <c r="D945" s="73" t="inlineStr">
        <is>
          <t>CONSULTARELABCON</t>
        </is>
      </c>
      <c r="E945" s="74" t="inlineStr">
        <is>
          <t>CONTROLE TECNOLOGICO DA QUALIDADE DE MATERIAIS - NFS-e 2023/1111</t>
        </is>
      </c>
      <c r="G945" s="75" t="n">
        <v>834</v>
      </c>
      <c r="I945" s="75" t="n">
        <v>834</v>
      </c>
      <c r="J945" s="54" t="n">
        <v>45073</v>
      </c>
      <c r="K945" s="54" t="inlineStr">
        <is>
          <t>LOC</t>
        </is>
      </c>
      <c r="N945">
        <f>IF(ISERROR(SEARCH("NF",E945,1)),"NÃO","SIM")</f>
        <v/>
      </c>
      <c r="O945">
        <f>IF($B945=5,"SIM","")</f>
        <v/>
      </c>
      <c r="P945" s="76">
        <f>A945&amp;B945&amp;C945&amp;E945&amp;G945&amp;EDATE(J945,0)</f>
        <v/>
      </c>
      <c r="Q945" s="68">
        <f>IF(A945=0,"",VLOOKUP($A945,RESUMO!$A$8:$B$107,2,FALSE))</f>
        <v/>
      </c>
    </row>
    <row r="946">
      <c r="A946" s="52" t="n">
        <v>45066</v>
      </c>
      <c r="B946" s="68" t="n">
        <v>3</v>
      </c>
      <c r="C946" s="50" t="inlineStr">
        <is>
          <t>34713151000109</t>
        </is>
      </c>
      <c r="D946" s="73" t="inlineStr">
        <is>
          <t>CONSULTARELABCON</t>
        </is>
      </c>
      <c r="E946" s="74" t="inlineStr">
        <is>
          <t>ALUGUEL DE FORMAS E KIT SLUMP - FL 12973</t>
        </is>
      </c>
      <c r="G946" s="75" t="n">
        <v>834</v>
      </c>
      <c r="I946" s="75" t="n">
        <v>834</v>
      </c>
      <c r="J946" s="54" t="n">
        <v>45073</v>
      </c>
      <c r="K946" s="54" t="inlineStr">
        <is>
          <t>LOC</t>
        </is>
      </c>
      <c r="N946">
        <f>IF(ISERROR(SEARCH("NF",E946,1)),"NÃO","SIM")</f>
        <v/>
      </c>
      <c r="O946">
        <f>IF($B946=5,"SIM","")</f>
        <v/>
      </c>
      <c r="P946" s="76">
        <f>A946&amp;B946&amp;C946&amp;E946&amp;G946&amp;EDATE(J946,0)</f>
        <v/>
      </c>
      <c r="Q946" s="68">
        <f>IF(A946=0,"",VLOOKUP($A946,RESUMO!$A$8:$B$107,2,FALSE))</f>
        <v/>
      </c>
    </row>
    <row r="947">
      <c r="A947" s="52" t="n">
        <v>45066</v>
      </c>
      <c r="B947" s="68" t="n">
        <v>3</v>
      </c>
      <c r="C947" s="50" t="inlineStr">
        <is>
          <t>07409393000130</t>
        </is>
      </c>
      <c r="D947" s="73" t="inlineStr">
        <is>
          <t>LOCFER</t>
        </is>
      </c>
      <c r="E947" s="74" t="inlineStr">
        <is>
          <t>MOTOR E MANGOTE - NF 20684</t>
        </is>
      </c>
      <c r="G947" s="75" t="n">
        <v>210</v>
      </c>
      <c r="I947" s="75" t="n">
        <v>210</v>
      </c>
      <c r="J947" s="54" t="n">
        <v>45074</v>
      </c>
      <c r="K947" s="54" t="inlineStr">
        <is>
          <t>LOC</t>
        </is>
      </c>
      <c r="N947">
        <f>IF(ISERROR(SEARCH("NF",E947,1)),"NÃO","SIM")</f>
        <v/>
      </c>
      <c r="O947">
        <f>IF($B947=5,"SIM","")</f>
        <v/>
      </c>
      <c r="P947" s="76">
        <f>A947&amp;B947&amp;C947&amp;E947&amp;G947&amp;EDATE(J947,0)</f>
        <v/>
      </c>
      <c r="Q947" s="68">
        <f>IF(A947=0,"",VLOOKUP($A947,RESUMO!$A$8:$B$107,2,FALSE))</f>
        <v/>
      </c>
    </row>
    <row r="948">
      <c r="A948" s="52" t="n">
        <v>45066</v>
      </c>
      <c r="B948" s="68" t="n">
        <v>3</v>
      </c>
      <c r="C948" s="50" t="inlineStr">
        <is>
          <t>24654133000220</t>
        </is>
      </c>
      <c r="D948" s="73" t="inlineStr">
        <is>
          <t xml:space="preserve">PLIMAX PERSONA </t>
        </is>
      </c>
      <c r="E948" s="74" t="inlineStr">
        <is>
          <t>CESTA BASICA - NF 201001</t>
        </is>
      </c>
      <c r="G948" s="75" t="n">
        <v>237.97</v>
      </c>
      <c r="I948" s="75" t="n">
        <v>237.97</v>
      </c>
      <c r="J948" s="54" t="n">
        <v>45074</v>
      </c>
      <c r="K948" s="54" t="inlineStr">
        <is>
          <t>MO</t>
        </is>
      </c>
      <c r="N948">
        <f>IF(ISERROR(SEARCH("NF",E948,1)),"NÃO","SIM")</f>
        <v/>
      </c>
      <c r="O948">
        <f>IF($B948=5,"SIM","")</f>
        <v/>
      </c>
      <c r="P948" s="76">
        <f>A948&amp;B948&amp;C948&amp;E948&amp;G948&amp;EDATE(J948,0)</f>
        <v/>
      </c>
      <c r="Q948" s="68">
        <f>IF(A948=0,"",VLOOKUP($A948,RESUMO!$A$8:$B$107,2,FALSE))</f>
        <v/>
      </c>
    </row>
    <row r="949">
      <c r="A949" s="52" t="n">
        <v>45066</v>
      </c>
      <c r="B949" s="68" t="n">
        <v>3</v>
      </c>
      <c r="C949" s="50" t="inlineStr">
        <is>
          <t>24654133000220</t>
        </is>
      </c>
      <c r="D949" s="73" t="inlineStr">
        <is>
          <t xml:space="preserve">PLIMAX PERSONA </t>
        </is>
      </c>
      <c r="E949" s="74" t="inlineStr">
        <is>
          <t>CESTAS BASICAS - NF 200994</t>
        </is>
      </c>
      <c r="G949" s="75" t="n">
        <v>1665.79</v>
      </c>
      <c r="I949" s="75" t="n">
        <v>1665.79</v>
      </c>
      <c r="J949" s="54" t="n">
        <v>45074</v>
      </c>
      <c r="K949" s="54" t="inlineStr">
        <is>
          <t>MO</t>
        </is>
      </c>
      <c r="N949">
        <f>IF(ISERROR(SEARCH("NF",E949,1)),"NÃO","SIM")</f>
        <v/>
      </c>
      <c r="O949">
        <f>IF($B949=5,"SIM","")</f>
        <v/>
      </c>
      <c r="P949" s="76">
        <f>A949&amp;B949&amp;C949&amp;E949&amp;G949&amp;EDATE(J949,0)</f>
        <v/>
      </c>
      <c r="Q949" s="68">
        <f>IF(A949=0,"",VLOOKUP($A949,RESUMO!$A$8:$B$107,2,FALSE))</f>
        <v/>
      </c>
    </row>
    <row r="950">
      <c r="A950" s="52" t="n">
        <v>45066</v>
      </c>
      <c r="B950" s="68" t="n">
        <v>3</v>
      </c>
      <c r="C950" s="50" t="inlineStr">
        <is>
          <t>38727707000177</t>
        </is>
      </c>
      <c r="D950" s="73" t="inlineStr">
        <is>
          <t>SEGURO PASI</t>
        </is>
      </c>
      <c r="E950" s="74" t="inlineStr">
        <is>
          <t>SEGURO COLABORADORES</t>
        </is>
      </c>
      <c r="G950" s="75" t="n">
        <v>211.95</v>
      </c>
      <c r="I950" s="75" t="n">
        <v>211.95</v>
      </c>
      <c r="J950" s="54" t="n">
        <v>45077</v>
      </c>
      <c r="K950" s="54" t="inlineStr">
        <is>
          <t>ADM</t>
        </is>
      </c>
      <c r="N950">
        <f>IF(ISERROR(SEARCH("NF",E950,1)),"NÃO","SIM")</f>
        <v/>
      </c>
      <c r="O950">
        <f>IF($B950=5,"SIM","")</f>
        <v/>
      </c>
      <c r="P950" s="76">
        <f>A950&amp;B950&amp;C950&amp;E950&amp;G950&amp;EDATE(J950,0)</f>
        <v/>
      </c>
      <c r="Q950" s="68">
        <f>IF(A950=0,"",VLOOKUP($A950,RESUMO!$A$8:$B$107,2,FALSE))</f>
        <v/>
      </c>
    </row>
    <row r="951">
      <c r="A951" s="52" t="n">
        <v>45066</v>
      </c>
      <c r="B951" s="68" t="n">
        <v>3</v>
      </c>
      <c r="C951" s="50" t="inlineStr">
        <is>
          <t>07409393000130</t>
        </is>
      </c>
      <c r="D951" s="73" t="inlineStr">
        <is>
          <t>LOCFER</t>
        </is>
      </c>
      <c r="E951" s="74" t="inlineStr">
        <is>
          <t>MANGOTE E MOTOR - NF 20705</t>
        </is>
      </c>
      <c r="G951" s="75" t="n">
        <v>210</v>
      </c>
      <c r="I951" s="75" t="n">
        <v>210</v>
      </c>
      <c r="J951" s="54" t="n">
        <v>45080</v>
      </c>
      <c r="K951" s="54" t="inlineStr">
        <is>
          <t>LOC</t>
        </is>
      </c>
      <c r="N951">
        <f>IF(ISERROR(SEARCH("NF",E951,1)),"NÃO","SIM")</f>
        <v/>
      </c>
      <c r="O951">
        <f>IF($B951=5,"SIM","")</f>
        <v/>
      </c>
      <c r="P951" s="76">
        <f>A951&amp;B951&amp;C951&amp;E951&amp;G951&amp;EDATE(J951,0)</f>
        <v/>
      </c>
      <c r="Q951" s="68">
        <f>IF(A951=0,"",VLOOKUP($A951,RESUMO!$A$8:$B$107,2,FALSE))</f>
        <v/>
      </c>
    </row>
    <row r="952">
      <c r="A952" s="52" t="n">
        <v>45066</v>
      </c>
      <c r="B952" s="68" t="n">
        <v>5</v>
      </c>
      <c r="C952" s="50" t="inlineStr">
        <is>
          <t>03098929000193</t>
        </is>
      </c>
      <c r="D952" s="73" t="inlineStr">
        <is>
          <t>SETE LAGOAS TRANSPORTES LTDA</t>
        </is>
      </c>
      <c r="E952" s="74" t="inlineStr">
        <is>
          <t>FRETE PENETRON</t>
        </is>
      </c>
      <c r="G952" s="75" t="n">
        <v>222.35</v>
      </c>
      <c r="I952" s="75" t="n">
        <v>222.35</v>
      </c>
      <c r="J952" s="54" t="n">
        <v>45051</v>
      </c>
      <c r="K952" s="54" t="inlineStr">
        <is>
          <t>DIV</t>
        </is>
      </c>
      <c r="N952">
        <f>IF(ISERROR(SEARCH("NF",E952,1)),"NÃO","SIM")</f>
        <v/>
      </c>
      <c r="O952">
        <f>IF($B952=5,"SIM","")</f>
        <v/>
      </c>
      <c r="P952" s="76">
        <f>A952&amp;B952&amp;C952&amp;E952&amp;G952&amp;EDATE(J952,0)</f>
        <v/>
      </c>
      <c r="Q952" s="68">
        <f>IF(A952=0,"",VLOOKUP($A952,RESUMO!$A$8:$B$107,2,FALSE))</f>
        <v/>
      </c>
    </row>
    <row r="953">
      <c r="A953" s="52" t="n">
        <v>45066</v>
      </c>
      <c r="B953" s="68" t="n">
        <v>5</v>
      </c>
      <c r="C953" s="50" t="inlineStr">
        <is>
          <t>07861005000158</t>
        </is>
      </c>
      <c r="D953" s="73" t="inlineStr">
        <is>
          <t>MADECLARA COMERCIO DE MADEIRAS LTDA</t>
        </is>
      </c>
      <c r="G953" s="75" t="n">
        <v>2065</v>
      </c>
      <c r="I953" s="75" t="n">
        <v>2065</v>
      </c>
      <c r="J953" s="54" t="n">
        <v>45058</v>
      </c>
      <c r="K953" s="54" t="inlineStr">
        <is>
          <t>MAT</t>
        </is>
      </c>
      <c r="N953">
        <f>IF(ISERROR(SEARCH("NF",E953,1)),"NÃO","SIM")</f>
        <v/>
      </c>
      <c r="O953">
        <f>IF($B953=5,"SIM","")</f>
        <v/>
      </c>
      <c r="P953" s="76">
        <f>A953&amp;B953&amp;C953&amp;E953&amp;G953&amp;EDATE(J953,0)</f>
        <v/>
      </c>
      <c r="Q953" s="68">
        <f>IF(A953=0,"",VLOOKUP($A953,RESUMO!$A$8:$B$107,2,FALSE))</f>
        <v/>
      </c>
    </row>
    <row r="954">
      <c r="A954" s="52" t="n">
        <v>45066</v>
      </c>
      <c r="B954" s="68" t="n">
        <v>5</v>
      </c>
      <c r="C954" s="50" t="inlineStr">
        <is>
          <t>12054582638</t>
        </is>
      </c>
      <c r="D954" s="73" t="inlineStr">
        <is>
          <t>RODOLFO DIAS DA SILVA</t>
        </is>
      </c>
      <c r="E954" s="74" t="inlineStr">
        <is>
          <t>VALE TRANS + CAFÉ (14 DIAS MAIO 12/05 Á 31/05).</t>
        </is>
      </c>
      <c r="G954" s="75" t="n">
        <v>597.8</v>
      </c>
      <c r="I954" s="75" t="n">
        <v>597.8</v>
      </c>
      <c r="J954" s="54" t="n">
        <v>45061</v>
      </c>
      <c r="K954" s="54" t="inlineStr">
        <is>
          <t>MO</t>
        </is>
      </c>
      <c r="N954">
        <f>IF(ISERROR(SEARCH("NF",E954,1)),"NÃO","SIM")</f>
        <v/>
      </c>
      <c r="O954">
        <f>IF($B954=5,"SIM","")</f>
        <v/>
      </c>
      <c r="P954" s="76">
        <f>A954&amp;B954&amp;C954&amp;E954&amp;G954&amp;EDATE(J954,0)</f>
        <v/>
      </c>
      <c r="Q954" s="68">
        <f>IF(A954=0,"",VLOOKUP($A954,RESUMO!$A$8:$B$107,2,FALSE))</f>
        <v/>
      </c>
    </row>
    <row r="955">
      <c r="A955" s="52" t="n">
        <v>45082</v>
      </c>
      <c r="B955" s="68" t="n">
        <v>1</v>
      </c>
      <c r="C955" s="50" t="inlineStr">
        <is>
          <t>00505644630</t>
        </is>
      </c>
      <c r="D955" s="73" t="inlineStr">
        <is>
          <t>JOÃO LUIZ PEREIRA</t>
        </is>
      </c>
      <c r="E955" s="74" t="inlineStr">
        <is>
          <t>SALÁRIO</t>
        </is>
      </c>
      <c r="G955" s="75" t="n">
        <v>2127.05</v>
      </c>
      <c r="I955" s="75" t="n">
        <v>2127.05</v>
      </c>
      <c r="J955" s="54" t="n">
        <v>45083</v>
      </c>
      <c r="K955" s="54" t="inlineStr">
        <is>
          <t>MO</t>
        </is>
      </c>
      <c r="L955" s="68" t="inlineStr">
        <is>
          <t>PIX: 00505644630</t>
        </is>
      </c>
      <c r="N955">
        <f>IF(ISERROR(SEARCH("NF",E955,1)),"NÃO","SIM")</f>
        <v/>
      </c>
      <c r="O955">
        <f>IF($B955=5,"SIM","")</f>
        <v/>
      </c>
      <c r="P955" s="76">
        <f>A955&amp;B955&amp;C955&amp;E955&amp;G955&amp;EDATE(J955,0)</f>
        <v/>
      </c>
      <c r="Q955" s="68">
        <f>IF(A955=0,"",VLOOKUP($A955,RESUMO!$A$8:$B$107,2,FALSE))</f>
        <v/>
      </c>
    </row>
    <row r="956">
      <c r="A956" s="52" t="n">
        <v>45082</v>
      </c>
      <c r="B956" s="68" t="n">
        <v>1</v>
      </c>
      <c r="C956" s="50" t="inlineStr">
        <is>
          <t>14844723650</t>
        </is>
      </c>
      <c r="D956" s="73" t="inlineStr">
        <is>
          <t>TAISSON HENRIQUE FERREIRA DOS SANTOS</t>
        </is>
      </c>
      <c r="E956" s="74" t="inlineStr">
        <is>
          <t>SALÁRIO</t>
        </is>
      </c>
      <c r="G956" s="75" t="n">
        <v>614.46</v>
      </c>
      <c r="I956" s="75" t="n">
        <v>614.46</v>
      </c>
      <c r="J956" s="54" t="n">
        <v>45083</v>
      </c>
      <c r="K956" s="54" t="inlineStr">
        <is>
          <t>MO</t>
        </is>
      </c>
      <c r="L956" s="68" t="inlineStr">
        <is>
          <t>NUBANK    0001  291500879 - CPF: 14.844.723.6-50</t>
        </is>
      </c>
      <c r="N956">
        <f>IF(ISERROR(SEARCH("NF",E956,1)),"NÃO","SIM")</f>
        <v/>
      </c>
      <c r="O956">
        <f>IF($B956=5,"SIM","")</f>
        <v/>
      </c>
      <c r="P956" s="76">
        <f>A956&amp;B956&amp;C956&amp;E956&amp;G956&amp;EDATE(J956,0)</f>
        <v/>
      </c>
      <c r="Q956" s="68">
        <f>IF(A956=0,"",VLOOKUP($A956,RESUMO!$A$8:$B$107,2,FALSE))</f>
        <v/>
      </c>
    </row>
    <row r="957">
      <c r="A957" s="52" t="n">
        <v>45082</v>
      </c>
      <c r="B957" s="68" t="n">
        <v>1</v>
      </c>
      <c r="C957" s="50" t="inlineStr">
        <is>
          <t>66561442504</t>
        </is>
      </c>
      <c r="D957" s="73" t="inlineStr">
        <is>
          <t>GERALDO RODRIGUES SANTOS</t>
        </is>
      </c>
      <c r="E957" s="74" t="inlineStr">
        <is>
          <t>SALÁRIO</t>
        </is>
      </c>
      <c r="G957" s="75" t="n">
        <v>1201.55</v>
      </c>
      <c r="I957" s="75" t="n">
        <v>1201.55</v>
      </c>
      <c r="J957" s="54" t="n">
        <v>45083</v>
      </c>
      <c r="K957" s="54" t="inlineStr">
        <is>
          <t>MO</t>
        </is>
      </c>
      <c r="L957" s="68" t="inlineStr">
        <is>
          <t>CEF  013  3814  195702 - CPF: 66.561.442.5-04</t>
        </is>
      </c>
      <c r="N957">
        <f>IF(ISERROR(SEARCH("NF",E957,1)),"NÃO","SIM")</f>
        <v/>
      </c>
      <c r="O957">
        <f>IF($B957=5,"SIM","")</f>
        <v/>
      </c>
      <c r="P957" s="76">
        <f>A957&amp;B957&amp;C957&amp;E957&amp;G957&amp;EDATE(J957,0)</f>
        <v/>
      </c>
      <c r="Q957" s="68">
        <f>IF(A957=0,"",VLOOKUP($A957,RESUMO!$A$8:$B$107,2,FALSE))</f>
        <v/>
      </c>
    </row>
    <row r="958">
      <c r="A958" s="52" t="n">
        <v>45082</v>
      </c>
      <c r="B958" s="68" t="n">
        <v>1</v>
      </c>
      <c r="C958" s="50" t="inlineStr">
        <is>
          <t>13568423642</t>
        </is>
      </c>
      <c r="D958" s="73" t="inlineStr">
        <is>
          <t xml:space="preserve">WELINGTON PEREIRA DOS SANTOS    </t>
        </is>
      </c>
      <c r="E958" s="74" t="inlineStr">
        <is>
          <t>SALÁRIO</t>
        </is>
      </c>
      <c r="G958" s="75" t="n">
        <v>1359.35</v>
      </c>
      <c r="I958" s="75" t="n">
        <v>1359.35</v>
      </c>
      <c r="J958" s="54" t="n">
        <v>45083</v>
      </c>
      <c r="K958" s="54" t="inlineStr">
        <is>
          <t>MO</t>
        </is>
      </c>
      <c r="L958" s="68" t="inlineStr">
        <is>
          <t>ITAÚ    7349  201434 - CPF: 13.568.423.6-42</t>
        </is>
      </c>
      <c r="N958">
        <f>IF(ISERROR(SEARCH("NF",E958,1)),"NÃO","SIM")</f>
        <v/>
      </c>
      <c r="O958">
        <f>IF($B958=5,"SIM","")</f>
        <v/>
      </c>
      <c r="P958" s="76">
        <f>A958&amp;B958&amp;C958&amp;E958&amp;G958&amp;EDATE(J958,0)</f>
        <v/>
      </c>
      <c r="Q958" s="68">
        <f>IF(A958=0,"",VLOOKUP($A958,RESUMO!$A$8:$B$107,2,FALSE))</f>
        <v/>
      </c>
    </row>
    <row r="959">
      <c r="A959" s="52" t="n">
        <v>45082</v>
      </c>
      <c r="B959" s="68" t="n">
        <v>1</v>
      </c>
      <c r="C959" s="50" t="inlineStr">
        <is>
          <t>07026622676</t>
        </is>
      </c>
      <c r="D959" s="73" t="inlineStr">
        <is>
          <t>DOUGLAS JUNIO AZEVEDO LARA REZENDE</t>
        </is>
      </c>
      <c r="E959" s="74" t="inlineStr">
        <is>
          <t>SALÁRIO</t>
        </is>
      </c>
      <c r="G959" s="75" t="n">
        <v>765.78</v>
      </c>
      <c r="I959" s="75" t="n">
        <v>765.78</v>
      </c>
      <c r="J959" s="54" t="n">
        <v>45083</v>
      </c>
      <c r="K959" s="54" t="inlineStr">
        <is>
          <t>MO</t>
        </is>
      </c>
      <c r="L959" s="68" t="inlineStr">
        <is>
          <t>NUBANK    0001  304649995 - CPF: 07.026.622.6-76</t>
        </is>
      </c>
      <c r="N959">
        <f>IF(ISERROR(SEARCH("NF",E959,1)),"NÃO","SIM")</f>
        <v/>
      </c>
      <c r="O959">
        <f>IF($B959=5,"SIM","")</f>
        <v/>
      </c>
      <c r="P959" s="76">
        <f>A959&amp;B959&amp;C959&amp;E959&amp;G959&amp;EDATE(J959,0)</f>
        <v/>
      </c>
      <c r="Q959" s="68">
        <f>IF(A959=0,"",VLOOKUP($A959,RESUMO!$A$8:$B$107,2,FALSE))</f>
        <v/>
      </c>
    </row>
    <row r="960">
      <c r="A960" s="52" t="n">
        <v>45082</v>
      </c>
      <c r="B960" s="68" t="n">
        <v>1</v>
      </c>
      <c r="C960" s="50" t="inlineStr">
        <is>
          <t>96830123615</t>
        </is>
      </c>
      <c r="D960" s="73" t="inlineStr">
        <is>
          <t>WANDERLEY DE SOUZA MAIA</t>
        </is>
      </c>
      <c r="E960" s="74" t="inlineStr">
        <is>
          <t>SALÁRIO</t>
        </is>
      </c>
      <c r="G960" s="75" t="n">
        <v>1230.18</v>
      </c>
      <c r="I960" s="75" t="n">
        <v>1230.18</v>
      </c>
      <c r="J960" s="54" t="n">
        <v>45083</v>
      </c>
      <c r="K960" s="54" t="inlineStr">
        <is>
          <t>MO</t>
        </is>
      </c>
      <c r="L960" s="68" t="inlineStr">
        <is>
          <t>CEF  013  1486  735602 - CPF: 96.830.123.6-15</t>
        </is>
      </c>
      <c r="N960">
        <f>IF(ISERROR(SEARCH("NF",E960,1)),"NÃO","SIM")</f>
        <v/>
      </c>
      <c r="O960">
        <f>IF($B960=5,"SIM","")</f>
        <v/>
      </c>
      <c r="P960" s="76">
        <f>A960&amp;B960&amp;C960&amp;E960&amp;G960&amp;EDATE(J960,0)</f>
        <v/>
      </c>
      <c r="Q960" s="68">
        <f>IF(A960=0,"",VLOOKUP($A960,RESUMO!$A$8:$B$107,2,FALSE))</f>
        <v/>
      </c>
    </row>
    <row r="961">
      <c r="A961" s="52" t="n">
        <v>45082</v>
      </c>
      <c r="B961" s="68" t="n">
        <v>1</v>
      </c>
      <c r="C961" s="50" t="inlineStr">
        <is>
          <t>05318038646</t>
        </is>
      </c>
      <c r="D961" s="73" t="inlineStr">
        <is>
          <t>JOÃO CARLOS DOS SANTOS BARBOSA</t>
        </is>
      </c>
      <c r="E961" s="74" t="inlineStr">
        <is>
          <t>SALÁRIO</t>
        </is>
      </c>
      <c r="G961" s="75" t="n">
        <v>1225.06</v>
      </c>
      <c r="I961" s="75" t="n">
        <v>1225.06</v>
      </c>
      <c r="J961" s="54" t="n">
        <v>45083</v>
      </c>
      <c r="K961" s="54" t="inlineStr">
        <is>
          <t>MO</t>
        </is>
      </c>
      <c r="L961" s="68" t="inlineStr">
        <is>
          <t>PIX: 05318038646</t>
        </is>
      </c>
      <c r="N961">
        <f>IF(ISERROR(SEARCH("NF",E961,1)),"NÃO","SIM")</f>
        <v/>
      </c>
      <c r="O961">
        <f>IF($B961=5,"SIM","")</f>
        <v/>
      </c>
      <c r="P961" s="76">
        <f>A961&amp;B961&amp;C961&amp;E961&amp;G961&amp;EDATE(J961,0)</f>
        <v/>
      </c>
      <c r="Q961" s="68">
        <f>IF(A961=0,"",VLOOKUP($A961,RESUMO!$A$8:$B$107,2,FALSE))</f>
        <v/>
      </c>
    </row>
    <row r="962">
      <c r="A962" s="52" t="n">
        <v>45082</v>
      </c>
      <c r="B962" s="68" t="n">
        <v>1</v>
      </c>
      <c r="C962" s="50" t="inlineStr">
        <is>
          <t>12054582638</t>
        </is>
      </c>
      <c r="D962" s="73" t="inlineStr">
        <is>
          <t>RODOLFO DIAS DA SILVA</t>
        </is>
      </c>
      <c r="E962" s="74" t="inlineStr">
        <is>
          <t>SALÁRIO</t>
        </is>
      </c>
      <c r="G962" s="75" t="n">
        <v>1535.56</v>
      </c>
      <c r="I962" s="75" t="n">
        <v>1535.56</v>
      </c>
      <c r="J962" s="54" t="n">
        <v>45083</v>
      </c>
      <c r="K962" s="54" t="inlineStr">
        <is>
          <t>MO</t>
        </is>
      </c>
      <c r="L962" s="68" t="inlineStr">
        <is>
          <t>PIX: 12054582638</t>
        </is>
      </c>
      <c r="N962">
        <f>IF(ISERROR(SEARCH("NF",E962,1)),"NÃO","SIM")</f>
        <v/>
      </c>
      <c r="O962">
        <f>IF($B962=5,"SIM","")</f>
        <v/>
      </c>
      <c r="P962" s="76">
        <f>A962&amp;B962&amp;C962&amp;E962&amp;G962&amp;EDATE(J962,0)</f>
        <v/>
      </c>
      <c r="Q962" s="68">
        <f>IF(A962=0,"",VLOOKUP($A962,RESUMO!$A$8:$B$107,2,FALSE))</f>
        <v/>
      </c>
    </row>
    <row r="963">
      <c r="A963" s="52" t="n">
        <v>45082</v>
      </c>
      <c r="B963" s="68" t="n">
        <v>1</v>
      </c>
      <c r="C963" s="50" t="inlineStr">
        <is>
          <t>00505644630</t>
        </is>
      </c>
      <c r="D963" s="73" t="inlineStr">
        <is>
          <t>JOÃO LUIZ PEREIRA</t>
        </is>
      </c>
      <c r="E963" s="74" t="inlineStr">
        <is>
          <t>TRANSPORTE</t>
        </is>
      </c>
      <c r="G963" s="75" t="n">
        <v>38.7</v>
      </c>
      <c r="H963" s="63" t="n">
        <v>18</v>
      </c>
      <c r="I963" s="75" t="n">
        <v>696.6</v>
      </c>
      <c r="J963" s="54" t="n">
        <v>45083</v>
      </c>
      <c r="K963" s="54" t="inlineStr">
        <is>
          <t>MO</t>
        </is>
      </c>
      <c r="L963" s="68" t="inlineStr">
        <is>
          <t>PIX: 00505644630</t>
        </is>
      </c>
      <c r="N963">
        <f>IF(ISERROR(SEARCH("NF",E963,1)),"NÃO","SIM")</f>
        <v/>
      </c>
      <c r="O963">
        <f>IF($B963=5,"SIM","")</f>
        <v/>
      </c>
      <c r="P963" s="76">
        <f>A963&amp;B963&amp;C963&amp;E963&amp;G963&amp;EDATE(J963,0)</f>
        <v/>
      </c>
      <c r="Q963" s="68">
        <f>IF(A963=0,"",VLOOKUP($A963,RESUMO!$A$8:$B$107,2,FALSE))</f>
        <v/>
      </c>
    </row>
    <row r="964">
      <c r="A964" s="52" t="n">
        <v>45082</v>
      </c>
      <c r="B964" s="68" t="n">
        <v>1</v>
      </c>
      <c r="C964" s="50" t="inlineStr">
        <is>
          <t>14844723650</t>
        </is>
      </c>
      <c r="D964" s="73" t="inlineStr">
        <is>
          <t>TAISSON HENRIQUE FERREIRA DOS SANTOS</t>
        </is>
      </c>
      <c r="E964" s="74" t="inlineStr">
        <is>
          <t>TRANSPORTE</t>
        </is>
      </c>
      <c r="G964" s="75" t="n">
        <v>38.7</v>
      </c>
      <c r="H964" s="63" t="n">
        <v>19</v>
      </c>
      <c r="I964" s="75" t="n">
        <v>735.3000000000001</v>
      </c>
      <c r="J964" s="54" t="n">
        <v>45083</v>
      </c>
      <c r="K964" s="54" t="inlineStr">
        <is>
          <t>MO</t>
        </is>
      </c>
      <c r="L964" s="68" t="inlineStr">
        <is>
          <t>NUBANK    0001  291500879 - CPF: 14.844.723.6-50</t>
        </is>
      </c>
      <c r="N964">
        <f>IF(ISERROR(SEARCH("NF",E964,1)),"NÃO","SIM")</f>
        <v/>
      </c>
      <c r="O964">
        <f>IF($B964=5,"SIM","")</f>
        <v/>
      </c>
      <c r="P964" s="76">
        <f>A964&amp;B964&amp;C964&amp;E964&amp;G964&amp;EDATE(J964,0)</f>
        <v/>
      </c>
      <c r="Q964" s="68">
        <f>IF(A964=0,"",VLOOKUP($A964,RESUMO!$A$8:$B$107,2,FALSE))</f>
        <v/>
      </c>
    </row>
    <row r="965">
      <c r="A965" s="52" t="n">
        <v>45082</v>
      </c>
      <c r="B965" s="68" t="n">
        <v>1</v>
      </c>
      <c r="C965" s="50" t="inlineStr">
        <is>
          <t>66561442504</t>
        </is>
      </c>
      <c r="D965" s="73" t="inlineStr">
        <is>
          <t>GERALDO RODRIGUES SANTOS</t>
        </is>
      </c>
      <c r="E965" s="74" t="inlineStr">
        <is>
          <t>TRANSPORTE</t>
        </is>
      </c>
      <c r="G965" s="75" t="n">
        <v>38.7</v>
      </c>
      <c r="H965" s="63" t="n">
        <v>20</v>
      </c>
      <c r="I965" s="75" t="n">
        <v>774</v>
      </c>
      <c r="J965" s="54" t="n">
        <v>45083</v>
      </c>
      <c r="K965" s="54" t="inlineStr">
        <is>
          <t>MO</t>
        </is>
      </c>
      <c r="L965" s="68" t="inlineStr">
        <is>
          <t>CEF  013  3814  195702 - CPF: 66.561.442.5-04</t>
        </is>
      </c>
      <c r="N965">
        <f>IF(ISERROR(SEARCH("NF",E965,1)),"NÃO","SIM")</f>
        <v/>
      </c>
      <c r="O965">
        <f>IF($B965=5,"SIM","")</f>
        <v/>
      </c>
      <c r="P965" s="76">
        <f>A965&amp;B965&amp;C965&amp;E965&amp;G965&amp;EDATE(J965,0)</f>
        <v/>
      </c>
      <c r="Q965" s="68">
        <f>IF(A965=0,"",VLOOKUP($A965,RESUMO!$A$8:$B$107,2,FALSE))</f>
        <v/>
      </c>
    </row>
    <row r="966">
      <c r="A966" s="52" t="n">
        <v>45082</v>
      </c>
      <c r="B966" s="68" t="n">
        <v>1</v>
      </c>
      <c r="C966" s="50" t="inlineStr">
        <is>
          <t>13568423642</t>
        </is>
      </c>
      <c r="D966" s="73" t="inlineStr">
        <is>
          <t xml:space="preserve">WELINGTON PEREIRA DOS SANTOS    </t>
        </is>
      </c>
      <c r="E966" s="74" t="inlineStr">
        <is>
          <t>TRANSPORTE</t>
        </is>
      </c>
      <c r="G966" s="75" t="n">
        <v>37.4</v>
      </c>
      <c r="H966" s="63" t="n">
        <v>21</v>
      </c>
      <c r="I966" s="75" t="n">
        <v>785.4</v>
      </c>
      <c r="J966" s="54" t="n">
        <v>45083</v>
      </c>
      <c r="K966" s="54" t="inlineStr">
        <is>
          <t>MO</t>
        </is>
      </c>
      <c r="L966" s="68" t="inlineStr">
        <is>
          <t>ITAÚ    7349  201434 - CPF: 13.568.423.6-42</t>
        </is>
      </c>
      <c r="N966">
        <f>IF(ISERROR(SEARCH("NF",E966,1)),"NÃO","SIM")</f>
        <v/>
      </c>
      <c r="O966">
        <f>IF($B966=5,"SIM","")</f>
        <v/>
      </c>
      <c r="P966" s="76">
        <f>A966&amp;B966&amp;C966&amp;E966&amp;G966&amp;EDATE(J966,0)</f>
        <v/>
      </c>
      <c r="Q966" s="68">
        <f>IF(A966=0,"",VLOOKUP($A966,RESUMO!$A$8:$B$107,2,FALSE))</f>
        <v/>
      </c>
    </row>
    <row r="967">
      <c r="A967" s="52" t="n">
        <v>45082</v>
      </c>
      <c r="B967" s="68" t="n">
        <v>1</v>
      </c>
      <c r="C967" s="50" t="inlineStr">
        <is>
          <t>07026622676</t>
        </is>
      </c>
      <c r="D967" s="73" t="inlineStr">
        <is>
          <t>DOUGLAS JUNIO AZEVEDO LARA REZENDE</t>
        </is>
      </c>
      <c r="E967" s="74" t="inlineStr">
        <is>
          <t>TRANSPORTE</t>
        </is>
      </c>
      <c r="G967" s="75" t="n">
        <v>38.7</v>
      </c>
      <c r="H967" s="63" t="n">
        <v>17</v>
      </c>
      <c r="I967" s="75" t="n">
        <v>657.9000000000001</v>
      </c>
      <c r="J967" s="54" t="n">
        <v>45083</v>
      </c>
      <c r="K967" s="54" t="inlineStr">
        <is>
          <t>MO</t>
        </is>
      </c>
      <c r="L967" s="68" t="inlineStr">
        <is>
          <t>NUBANK    0001  304649995 - CPF: 07.026.622.6-76</t>
        </is>
      </c>
      <c r="N967">
        <f>IF(ISERROR(SEARCH("NF",E967,1)),"NÃO","SIM")</f>
        <v/>
      </c>
      <c r="O967">
        <f>IF($B967=5,"SIM","")</f>
        <v/>
      </c>
      <c r="P967" s="76">
        <f>A967&amp;B967&amp;C967&amp;E967&amp;G967&amp;EDATE(J967,0)</f>
        <v/>
      </c>
      <c r="Q967" s="68">
        <f>IF(A967=0,"",VLOOKUP($A967,RESUMO!$A$8:$B$107,2,FALSE))</f>
        <v/>
      </c>
    </row>
    <row r="968">
      <c r="A968" s="52" t="n">
        <v>45082</v>
      </c>
      <c r="B968" s="68" t="n">
        <v>1</v>
      </c>
      <c r="C968" s="50" t="inlineStr">
        <is>
          <t>96830123615</t>
        </is>
      </c>
      <c r="D968" s="73" t="inlineStr">
        <is>
          <t>WANDERLEY DE SOUZA MAIA</t>
        </is>
      </c>
      <c r="E968" s="74" t="inlineStr">
        <is>
          <t>TRANSPORTE</t>
        </is>
      </c>
      <c r="G968" s="75" t="n">
        <v>36.5</v>
      </c>
      <c r="H968" s="63" t="n">
        <v>18</v>
      </c>
      <c r="I968" s="75" t="n">
        <v>657</v>
      </c>
      <c r="J968" s="54" t="n">
        <v>45083</v>
      </c>
      <c r="K968" s="54" t="inlineStr">
        <is>
          <t>MO</t>
        </is>
      </c>
      <c r="L968" s="68" t="inlineStr">
        <is>
          <t>CEF  013  1486  735602 - CPF: 96.830.123.6-15</t>
        </is>
      </c>
      <c r="N968">
        <f>IF(ISERROR(SEARCH("NF",E968,1)),"NÃO","SIM")</f>
        <v/>
      </c>
      <c r="O968">
        <f>IF($B968=5,"SIM","")</f>
        <v/>
      </c>
      <c r="P968" s="76">
        <f>A968&amp;B968&amp;C968&amp;E968&amp;G968&amp;EDATE(J968,0)</f>
        <v/>
      </c>
      <c r="Q968" s="68">
        <f>IF(A968=0,"",VLOOKUP($A968,RESUMO!$A$8:$B$107,2,FALSE))</f>
        <v/>
      </c>
    </row>
    <row r="969">
      <c r="A969" s="52" t="n">
        <v>45082</v>
      </c>
      <c r="B969" s="68" t="n">
        <v>1</v>
      </c>
      <c r="C969" s="50" t="inlineStr">
        <is>
          <t>05318038646</t>
        </is>
      </c>
      <c r="D969" s="73" t="inlineStr">
        <is>
          <t>JOÃO CARLOS DOS SANTOS BARBOSA</t>
        </is>
      </c>
      <c r="E969" s="74" t="inlineStr">
        <is>
          <t>TRANSPORTE</t>
        </is>
      </c>
      <c r="G969" s="75" t="n">
        <v>39.6</v>
      </c>
      <c r="H969" s="63" t="n">
        <v>21</v>
      </c>
      <c r="I969" s="75" t="n">
        <v>831.6</v>
      </c>
      <c r="J969" s="54" t="n">
        <v>45083</v>
      </c>
      <c r="K969" s="54" t="inlineStr">
        <is>
          <t>MO</t>
        </is>
      </c>
      <c r="L969" s="68" t="inlineStr">
        <is>
          <t>PIX: 05318038646</t>
        </is>
      </c>
      <c r="N969">
        <f>IF(ISERROR(SEARCH("NF",E969,1)),"NÃO","SIM")</f>
        <v/>
      </c>
      <c r="O969">
        <f>IF($B969=5,"SIM","")</f>
        <v/>
      </c>
      <c r="P969" s="76">
        <f>A969&amp;B969&amp;C969&amp;E969&amp;G969&amp;EDATE(J969,0)</f>
        <v/>
      </c>
      <c r="Q969" s="68">
        <f>IF(A969=0,"",VLOOKUP($A969,RESUMO!$A$8:$B$107,2,FALSE))</f>
        <v/>
      </c>
    </row>
    <row r="970">
      <c r="A970" s="52" t="n">
        <v>45082</v>
      </c>
      <c r="B970" s="68" t="n">
        <v>1</v>
      </c>
      <c r="C970" s="50" t="inlineStr">
        <is>
          <t>12054582638</t>
        </is>
      </c>
      <c r="D970" s="73" t="inlineStr">
        <is>
          <t>RODOLFO DIAS DA SILVA</t>
        </is>
      </c>
      <c r="E970" s="74" t="inlineStr">
        <is>
          <t>TRANSPORTE</t>
        </is>
      </c>
      <c r="G970" s="75" t="n">
        <v>38.7</v>
      </c>
      <c r="H970" s="63" t="n">
        <v>21</v>
      </c>
      <c r="I970" s="75" t="n">
        <v>812.7</v>
      </c>
      <c r="J970" s="54" t="n">
        <v>45083</v>
      </c>
      <c r="K970" s="54" t="inlineStr">
        <is>
          <t>MO</t>
        </is>
      </c>
      <c r="L970" s="68" t="inlineStr">
        <is>
          <t>PIX: 12054582638</t>
        </is>
      </c>
      <c r="N970">
        <f>IF(ISERROR(SEARCH("NF",E970,1)),"NÃO","SIM")</f>
        <v/>
      </c>
      <c r="O970">
        <f>IF($B970=5,"SIM","")</f>
        <v/>
      </c>
      <c r="P970" s="76">
        <f>A970&amp;B970&amp;C970&amp;E970&amp;G970&amp;EDATE(J970,0)</f>
        <v/>
      </c>
      <c r="Q970" s="68">
        <f>IF(A970=0,"",VLOOKUP($A970,RESUMO!$A$8:$B$107,2,FALSE))</f>
        <v/>
      </c>
    </row>
    <row r="971">
      <c r="A971" s="52" t="n">
        <v>45082</v>
      </c>
      <c r="B971" s="68" t="n">
        <v>1</v>
      </c>
      <c r="C971" s="50" t="inlineStr">
        <is>
          <t>00505644630</t>
        </is>
      </c>
      <c r="D971" s="73" t="inlineStr">
        <is>
          <t>JOÃO LUIZ PEREIRA</t>
        </is>
      </c>
      <c r="E971" s="74" t="inlineStr">
        <is>
          <t>CAFÉ</t>
        </is>
      </c>
      <c r="G971" s="75" t="n">
        <v>4</v>
      </c>
      <c r="H971" s="63" t="n">
        <v>18</v>
      </c>
      <c r="I971" s="75" t="n">
        <v>72</v>
      </c>
      <c r="J971" s="54" t="n">
        <v>45083</v>
      </c>
      <c r="K971" s="54" t="inlineStr">
        <is>
          <t>MO</t>
        </is>
      </c>
      <c r="L971" s="68" t="inlineStr">
        <is>
          <t>PIX: 00505644630</t>
        </is>
      </c>
      <c r="N971">
        <f>IF(ISERROR(SEARCH("NF",E971,1)),"NÃO","SIM")</f>
        <v/>
      </c>
      <c r="O971">
        <f>IF($B971=5,"SIM","")</f>
        <v/>
      </c>
      <c r="P971" s="76">
        <f>A971&amp;B971&amp;C971&amp;E971&amp;G971&amp;EDATE(J971,0)</f>
        <v/>
      </c>
      <c r="Q971" s="68">
        <f>IF(A971=0,"",VLOOKUP($A971,RESUMO!$A$8:$B$107,2,FALSE))</f>
        <v/>
      </c>
    </row>
    <row r="972">
      <c r="A972" s="52" t="n">
        <v>45082</v>
      </c>
      <c r="B972" s="68" t="n">
        <v>1</v>
      </c>
      <c r="C972" s="50" t="inlineStr">
        <is>
          <t>14844723650</t>
        </is>
      </c>
      <c r="D972" s="73" t="inlineStr">
        <is>
          <t>TAISSON HENRIQUE FERREIRA DOS SANTOS</t>
        </is>
      </c>
      <c r="E972" s="74" t="inlineStr">
        <is>
          <t>CAFÉ</t>
        </is>
      </c>
      <c r="G972" s="75" t="n">
        <v>4</v>
      </c>
      <c r="H972" s="63" t="n">
        <v>19</v>
      </c>
      <c r="I972" s="75" t="n">
        <v>76</v>
      </c>
      <c r="J972" s="54" t="n">
        <v>45083</v>
      </c>
      <c r="K972" s="54" t="inlineStr">
        <is>
          <t>MO</t>
        </is>
      </c>
      <c r="L972" s="68" t="inlineStr">
        <is>
          <t>NUBANK    0001  291500879 - CPF: 14.844.723.6-50</t>
        </is>
      </c>
      <c r="N972">
        <f>IF(ISERROR(SEARCH("NF",E972,1)),"NÃO","SIM")</f>
        <v/>
      </c>
      <c r="O972">
        <f>IF($B972=5,"SIM","")</f>
        <v/>
      </c>
      <c r="P972" s="76">
        <f>A972&amp;B972&amp;C972&amp;E972&amp;G972&amp;EDATE(J972,0)</f>
        <v/>
      </c>
      <c r="Q972" s="68">
        <f>IF(A972=0,"",VLOOKUP($A972,RESUMO!$A$8:$B$107,2,FALSE))</f>
        <v/>
      </c>
    </row>
    <row r="973">
      <c r="A973" s="52" t="n">
        <v>45082</v>
      </c>
      <c r="B973" s="68" t="n">
        <v>1</v>
      </c>
      <c r="C973" s="50" t="inlineStr">
        <is>
          <t>66561442504</t>
        </is>
      </c>
      <c r="D973" s="73" t="inlineStr">
        <is>
          <t>GERALDO RODRIGUES SANTOS</t>
        </is>
      </c>
      <c r="E973" s="74" t="inlineStr">
        <is>
          <t>CAFÉ</t>
        </is>
      </c>
      <c r="G973" s="75" t="n">
        <v>4</v>
      </c>
      <c r="H973" s="63" t="n">
        <v>20</v>
      </c>
      <c r="I973" s="75" t="n">
        <v>80</v>
      </c>
      <c r="J973" s="54" t="n">
        <v>45083</v>
      </c>
      <c r="K973" s="54" t="inlineStr">
        <is>
          <t>MO</t>
        </is>
      </c>
      <c r="L973" s="68" t="inlineStr">
        <is>
          <t>CEF  013  3814  195702 - CPF: 66.561.442.5-04</t>
        </is>
      </c>
      <c r="N973">
        <f>IF(ISERROR(SEARCH("NF",E973,1)),"NÃO","SIM")</f>
        <v/>
      </c>
      <c r="O973">
        <f>IF($B973=5,"SIM","")</f>
        <v/>
      </c>
      <c r="P973" s="76">
        <f>A973&amp;B973&amp;C973&amp;E973&amp;G973&amp;EDATE(J973,0)</f>
        <v/>
      </c>
      <c r="Q973" s="68">
        <f>IF(A973=0,"",VLOOKUP($A973,RESUMO!$A$8:$B$107,2,FALSE))</f>
        <v/>
      </c>
    </row>
    <row r="974">
      <c r="A974" s="52" t="n">
        <v>45082</v>
      </c>
      <c r="B974" s="68" t="n">
        <v>1</v>
      </c>
      <c r="C974" s="50" t="inlineStr">
        <is>
          <t>13568423642</t>
        </is>
      </c>
      <c r="D974" s="73" t="inlineStr">
        <is>
          <t xml:space="preserve">WELINGTON PEREIRA DOS SANTOS    </t>
        </is>
      </c>
      <c r="E974" s="74" t="inlineStr">
        <is>
          <t>CAFÉ</t>
        </is>
      </c>
      <c r="G974" s="75" t="n">
        <v>4</v>
      </c>
      <c r="H974" s="63" t="n">
        <v>21</v>
      </c>
      <c r="I974" s="75" t="n">
        <v>84</v>
      </c>
      <c r="J974" s="54" t="n">
        <v>45083</v>
      </c>
      <c r="K974" s="54" t="inlineStr">
        <is>
          <t>MO</t>
        </is>
      </c>
      <c r="L974" s="68" t="inlineStr">
        <is>
          <t>ITAÚ    7349  201434 - CPF: 13.568.423.6-42</t>
        </is>
      </c>
      <c r="N974">
        <f>IF(ISERROR(SEARCH("NF",E974,1)),"NÃO","SIM")</f>
        <v/>
      </c>
      <c r="O974">
        <f>IF($B974=5,"SIM","")</f>
        <v/>
      </c>
      <c r="P974" s="76">
        <f>A974&amp;B974&amp;C974&amp;E974&amp;G974&amp;EDATE(J974,0)</f>
        <v/>
      </c>
      <c r="Q974" s="68">
        <f>IF(A974=0,"",VLOOKUP($A974,RESUMO!$A$8:$B$107,2,FALSE))</f>
        <v/>
      </c>
    </row>
    <row r="975">
      <c r="A975" s="52" t="n">
        <v>45082</v>
      </c>
      <c r="B975" s="68" t="n">
        <v>1</v>
      </c>
      <c r="C975" s="50" t="inlineStr">
        <is>
          <t>07026622676</t>
        </is>
      </c>
      <c r="D975" s="73" t="inlineStr">
        <is>
          <t>DOUGLAS JUNIO AZEVEDO LARA REZENDE</t>
        </is>
      </c>
      <c r="E975" s="74" t="inlineStr">
        <is>
          <t>CAFÉ</t>
        </is>
      </c>
      <c r="G975" s="75" t="n">
        <v>4</v>
      </c>
      <c r="H975" s="63" t="n">
        <v>17</v>
      </c>
      <c r="I975" s="75" t="n">
        <v>68</v>
      </c>
      <c r="J975" s="54" t="n">
        <v>45083</v>
      </c>
      <c r="K975" s="54" t="inlineStr">
        <is>
          <t>MO</t>
        </is>
      </c>
      <c r="L975" s="68" t="inlineStr">
        <is>
          <t>NUBANK    0001  304649995 - CPF: 07.026.622.6-76</t>
        </is>
      </c>
      <c r="N975">
        <f>IF(ISERROR(SEARCH("NF",E975,1)),"NÃO","SIM")</f>
        <v/>
      </c>
      <c r="O975">
        <f>IF($B975=5,"SIM","")</f>
        <v/>
      </c>
      <c r="P975" s="76">
        <f>A975&amp;B975&amp;C975&amp;E975&amp;G975&amp;EDATE(J975,0)</f>
        <v/>
      </c>
      <c r="Q975" s="68">
        <f>IF(A975=0,"",VLOOKUP($A975,RESUMO!$A$8:$B$107,2,FALSE))</f>
        <v/>
      </c>
    </row>
    <row r="976">
      <c r="A976" s="52" t="n">
        <v>45082</v>
      </c>
      <c r="B976" s="68" t="n">
        <v>1</v>
      </c>
      <c r="C976" s="50" t="inlineStr">
        <is>
          <t>96830123615</t>
        </is>
      </c>
      <c r="D976" s="73" t="inlineStr">
        <is>
          <t>WANDERLEY DE SOUZA MAIA</t>
        </is>
      </c>
      <c r="E976" s="74" t="inlineStr">
        <is>
          <t>CAFÉ</t>
        </is>
      </c>
      <c r="G976" s="75" t="n">
        <v>4</v>
      </c>
      <c r="H976" s="63" t="n">
        <v>18</v>
      </c>
      <c r="I976" s="75" t="n">
        <v>72</v>
      </c>
      <c r="J976" s="54" t="n">
        <v>45083</v>
      </c>
      <c r="K976" s="54" t="inlineStr">
        <is>
          <t>MO</t>
        </is>
      </c>
      <c r="L976" s="68" t="inlineStr">
        <is>
          <t>CEF  013  1486  735602 - CPF: 96.830.123.6-15</t>
        </is>
      </c>
      <c r="N976">
        <f>IF(ISERROR(SEARCH("NF",E976,1)),"NÃO","SIM")</f>
        <v/>
      </c>
      <c r="O976">
        <f>IF($B976=5,"SIM","")</f>
        <v/>
      </c>
      <c r="P976" s="76">
        <f>A976&amp;B976&amp;C976&amp;E976&amp;G976&amp;EDATE(J976,0)</f>
        <v/>
      </c>
      <c r="Q976" s="68">
        <f>IF(A976=0,"",VLOOKUP($A976,RESUMO!$A$8:$B$107,2,FALSE))</f>
        <v/>
      </c>
    </row>
    <row r="977">
      <c r="A977" s="52" t="n">
        <v>45082</v>
      </c>
      <c r="B977" s="68" t="n">
        <v>1</v>
      </c>
      <c r="C977" s="50" t="inlineStr">
        <is>
          <t>05318038646</t>
        </is>
      </c>
      <c r="D977" s="73" t="inlineStr">
        <is>
          <t>JOÃO CARLOS DOS SANTOS BARBOSA</t>
        </is>
      </c>
      <c r="E977" s="74" t="inlineStr">
        <is>
          <t>CAFÉ</t>
        </is>
      </c>
      <c r="G977" s="75" t="n">
        <v>4</v>
      </c>
      <c r="H977" s="63" t="n">
        <v>21</v>
      </c>
      <c r="I977" s="75" t="n">
        <v>84</v>
      </c>
      <c r="J977" s="54" t="n">
        <v>45083</v>
      </c>
      <c r="K977" s="54" t="inlineStr">
        <is>
          <t>MO</t>
        </is>
      </c>
      <c r="L977" s="68" t="inlineStr">
        <is>
          <t>PIX: 05318038646</t>
        </is>
      </c>
      <c r="N977">
        <f>IF(ISERROR(SEARCH("NF",E977,1)),"NÃO","SIM")</f>
        <v/>
      </c>
      <c r="O977">
        <f>IF($B977=5,"SIM","")</f>
        <v/>
      </c>
      <c r="P977" s="76">
        <f>A977&amp;B977&amp;C977&amp;E977&amp;G977&amp;EDATE(J977,0)</f>
        <v/>
      </c>
      <c r="Q977" s="68">
        <f>IF(A977=0,"",VLOOKUP($A977,RESUMO!$A$8:$B$107,2,FALSE))</f>
        <v/>
      </c>
    </row>
    <row r="978">
      <c r="A978" s="52" t="n">
        <v>45082</v>
      </c>
      <c r="B978" s="68" t="n">
        <v>1</v>
      </c>
      <c r="C978" s="50" t="inlineStr">
        <is>
          <t>12054582638</t>
        </is>
      </c>
      <c r="D978" s="73" t="inlineStr">
        <is>
          <t>RODOLFO DIAS DA SILVA</t>
        </is>
      </c>
      <c r="E978" s="74" t="inlineStr">
        <is>
          <t>CAFÉ</t>
        </is>
      </c>
      <c r="G978" s="75" t="n">
        <v>4</v>
      </c>
      <c r="H978" s="63" t="n">
        <v>21</v>
      </c>
      <c r="I978" s="75" t="n">
        <v>84</v>
      </c>
      <c r="J978" s="54" t="n">
        <v>45083</v>
      </c>
      <c r="K978" s="54" t="inlineStr">
        <is>
          <t>MO</t>
        </is>
      </c>
      <c r="L978" s="68" t="inlineStr">
        <is>
          <t>PIX: 12054582638</t>
        </is>
      </c>
      <c r="N978">
        <f>IF(ISERROR(SEARCH("NF",E978,1)),"NÃO","SIM")</f>
        <v/>
      </c>
      <c r="O978">
        <f>IF($B978=5,"SIM","")</f>
        <v/>
      </c>
      <c r="P978" s="76">
        <f>A978&amp;B978&amp;C978&amp;E978&amp;G978&amp;EDATE(J978,0)</f>
        <v/>
      </c>
      <c r="Q978" s="68">
        <f>IF(A978=0,"",VLOOKUP($A978,RESUMO!$A$8:$B$107,2,FALSE))</f>
        <v/>
      </c>
    </row>
    <row r="979">
      <c r="A979" s="52" t="n">
        <v>45082</v>
      </c>
      <c r="B979" s="68" t="n">
        <v>2</v>
      </c>
      <c r="C979" s="50" t="inlineStr">
        <is>
          <t>30104762000107</t>
        </is>
      </c>
      <c r="D979" s="73" t="inlineStr">
        <is>
          <t>VASCONCELOS &amp; RINALDI ENGENHARIA</t>
        </is>
      </c>
      <c r="E979" s="74" t="inlineStr">
        <is>
          <t xml:space="preserve">05/19 PARC. ADM.OBRA </t>
        </is>
      </c>
      <c r="G979" s="75" t="n">
        <v>5500</v>
      </c>
      <c r="I979" s="75" t="n">
        <v>5500</v>
      </c>
      <c r="J979" s="54" t="n">
        <v>45083</v>
      </c>
      <c r="K979" s="54" t="inlineStr">
        <is>
          <t>ADM</t>
        </is>
      </c>
      <c r="L979" s="68" t="inlineStr">
        <is>
          <t>PIX: 30104762000107</t>
        </is>
      </c>
      <c r="N979">
        <f>IF(ISERROR(SEARCH("NF",E979,1)),"NÃO","SIM")</f>
        <v/>
      </c>
      <c r="O979">
        <f>IF($B979=5,"SIM","")</f>
        <v/>
      </c>
      <c r="P979" s="76">
        <f>A979&amp;B979&amp;C979&amp;E979&amp;G979&amp;EDATE(J979,0)</f>
        <v/>
      </c>
      <c r="Q979" s="68">
        <f>IF(A979=0,"",VLOOKUP($A979,RESUMO!$A$8:$B$107,2,FALSE))</f>
        <v/>
      </c>
    </row>
    <row r="980">
      <c r="A980" s="52" t="n">
        <v>45082</v>
      </c>
      <c r="B980" s="68" t="n">
        <v>2</v>
      </c>
      <c r="C980" s="50" t="inlineStr">
        <is>
          <t>27648990687</t>
        </is>
      </c>
      <c r="D980" s="73" t="inlineStr">
        <is>
          <t>ROGÉRIO VASCONCELOS SANTOS</t>
        </is>
      </c>
      <c r="E980" s="74" t="inlineStr">
        <is>
          <t xml:space="preserve">05/19 PARC. ADM.OBRA </t>
        </is>
      </c>
      <c r="G980" s="75" t="n">
        <v>8250</v>
      </c>
      <c r="I980" s="75" t="n">
        <v>8250</v>
      </c>
      <c r="J980" s="54" t="n">
        <v>45083</v>
      </c>
      <c r="K980" s="54" t="inlineStr">
        <is>
          <t>ADM</t>
        </is>
      </c>
      <c r="L980" s="68" t="inlineStr">
        <is>
          <t>PIX: 31995901635</t>
        </is>
      </c>
      <c r="N980">
        <f>IF(ISERROR(SEARCH("NF",E980,1)),"NÃO","SIM")</f>
        <v/>
      </c>
      <c r="O980">
        <f>IF($B980=5,"SIM","")</f>
        <v/>
      </c>
      <c r="P980" s="76">
        <f>A980&amp;B980&amp;C980&amp;E980&amp;G980&amp;EDATE(J980,0)</f>
        <v/>
      </c>
      <c r="Q980" s="68">
        <f>IF(A980=0,"",VLOOKUP($A980,RESUMO!$A$8:$B$107,2,FALSE))</f>
        <v/>
      </c>
    </row>
    <row r="981">
      <c r="A981" s="52" t="n">
        <v>45082</v>
      </c>
      <c r="B981" s="68" t="n">
        <v>2</v>
      </c>
      <c r="C981" s="50" t="inlineStr">
        <is>
          <t>27648990687</t>
        </is>
      </c>
      <c r="D981" s="73" t="inlineStr">
        <is>
          <t>ROGÉRIO VASCONCELOS SANTOS</t>
        </is>
      </c>
      <c r="E981" s="74" t="inlineStr">
        <is>
          <t xml:space="preserve">2/3 PARC. FALTANTES ADM.OBRA </t>
        </is>
      </c>
      <c r="G981" s="75" t="n">
        <v>4584</v>
      </c>
      <c r="I981" s="75" t="n">
        <v>4584</v>
      </c>
      <c r="J981" s="54" t="n">
        <v>45083</v>
      </c>
      <c r="K981" s="54" t="inlineStr">
        <is>
          <t>ADM</t>
        </is>
      </c>
      <c r="L981" s="68" t="inlineStr">
        <is>
          <t>PIX: 31995901635</t>
        </is>
      </c>
      <c r="N981">
        <f>IF(ISERROR(SEARCH("NF",E981,1)),"NÃO","SIM")</f>
        <v/>
      </c>
      <c r="O981">
        <f>IF($B981=5,"SIM","")</f>
        <v/>
      </c>
      <c r="P981" s="76">
        <f>A981&amp;B981&amp;C981&amp;E981&amp;G981&amp;EDATE(J981,0)</f>
        <v/>
      </c>
      <c r="Q981" s="68">
        <f>IF(A981=0,"",VLOOKUP($A981,RESUMO!$A$8:$B$107,2,FALSE))</f>
        <v/>
      </c>
    </row>
    <row r="982">
      <c r="A982" s="52" t="n">
        <v>45082</v>
      </c>
      <c r="B982" s="68" t="n">
        <v>2</v>
      </c>
      <c r="C982" s="50" t="inlineStr">
        <is>
          <t>36245582000113</t>
        </is>
      </c>
      <c r="D982" s="73" t="inlineStr">
        <is>
          <t>MHS SEGURANÇA E MEDICINA DO TRABALHO</t>
        </is>
      </c>
      <c r="E982" s="74" t="inlineStr">
        <is>
          <t>REALIZAÇÃO DE EXAMES MÉDICOS - NFS-e 2023/425</t>
        </is>
      </c>
      <c r="G982" s="75" t="n">
        <v>141</v>
      </c>
      <c r="I982" s="75" t="n">
        <v>141</v>
      </c>
      <c r="J982" s="54" t="n">
        <v>45083</v>
      </c>
      <c r="K982" s="54" t="inlineStr">
        <is>
          <t>MO</t>
        </is>
      </c>
      <c r="N982">
        <f>IF(ISERROR(SEARCH("NF",E982,1)),"NÃO","SIM")</f>
        <v/>
      </c>
      <c r="O982">
        <f>IF($B982=5,"SIM","")</f>
        <v/>
      </c>
      <c r="P982" s="76">
        <f>A982&amp;B982&amp;C982&amp;E982&amp;G982&amp;EDATE(J982,0)</f>
        <v/>
      </c>
      <c r="Q982" s="68">
        <f>IF(A982=0,"",VLOOKUP($A982,RESUMO!$A$8:$B$107,2,FALSE))</f>
        <v/>
      </c>
    </row>
    <row r="983">
      <c r="A983" s="52" t="n">
        <v>45082</v>
      </c>
      <c r="B983" s="68" t="n">
        <v>2</v>
      </c>
      <c r="C983" s="50" t="inlineStr">
        <is>
          <t>05761924650</t>
        </is>
      </c>
      <c r="D983" s="73" t="inlineStr">
        <is>
          <t>RENATO OLIVEIRA SANTOS</t>
        </is>
      </c>
      <c r="E983" s="74" t="inlineStr">
        <is>
          <t>FOLHA DP- 05/2023</t>
        </is>
      </c>
      <c r="G983" s="75" t="n">
        <v>781.2</v>
      </c>
      <c r="I983" s="75" t="n">
        <v>781.2</v>
      </c>
      <c r="J983" s="54" t="n">
        <v>45083</v>
      </c>
      <c r="K983" s="54" t="inlineStr">
        <is>
          <t>MO</t>
        </is>
      </c>
      <c r="L983" s="68" t="inlineStr">
        <is>
          <t>PIX: 05761924650</t>
        </is>
      </c>
      <c r="N983">
        <f>IF(ISERROR(SEARCH("NF",E983,1)),"NÃO","SIM")</f>
        <v/>
      </c>
      <c r="O983">
        <f>IF($B983=5,"SIM","")</f>
        <v/>
      </c>
      <c r="P983" s="76">
        <f>A983&amp;B983&amp;C983&amp;E983&amp;G983&amp;EDATE(J983,0)</f>
        <v/>
      </c>
      <c r="Q983" s="68">
        <f>IF(A983=0,"",VLOOKUP($A983,RESUMO!$A$8:$B$107,2,FALSE))</f>
        <v/>
      </c>
    </row>
    <row r="984">
      <c r="A984" s="52" t="n">
        <v>45082</v>
      </c>
      <c r="B984" s="68" t="n">
        <v>2</v>
      </c>
      <c r="C984" s="50" t="inlineStr">
        <is>
          <t>27648990687</t>
        </is>
      </c>
      <c r="D984" s="73" t="inlineStr">
        <is>
          <t>ROGÉRIO VASCONCELOS SANTOS</t>
        </is>
      </c>
      <c r="E984" s="74" t="inlineStr">
        <is>
          <t>MOTOBOY OBRA - 05/2023</t>
        </is>
      </c>
      <c r="G984" s="75" t="n">
        <v>96</v>
      </c>
      <c r="I984" s="75" t="n">
        <v>96</v>
      </c>
      <c r="J984" s="54" t="n">
        <v>45083</v>
      </c>
      <c r="K984" s="54" t="inlineStr">
        <is>
          <t>ADM</t>
        </is>
      </c>
      <c r="L984" s="68" t="inlineStr">
        <is>
          <t>PIX: 31995901635</t>
        </is>
      </c>
      <c r="N984">
        <f>IF(ISERROR(SEARCH("NF",E984,1)),"NÃO","SIM")</f>
        <v/>
      </c>
      <c r="O984">
        <f>IF($B984=5,"SIM","")</f>
        <v/>
      </c>
      <c r="P984" s="76">
        <f>A984&amp;B984&amp;C984&amp;E984&amp;G984&amp;EDATE(J984,0)</f>
        <v/>
      </c>
      <c r="Q984" s="68">
        <f>IF(A984=0,"",VLOOKUP($A984,RESUMO!$A$8:$B$107,2,FALSE))</f>
        <v/>
      </c>
    </row>
    <row r="985">
      <c r="A985" s="52" t="n">
        <v>45082</v>
      </c>
      <c r="B985" s="68" t="n">
        <v>2</v>
      </c>
      <c r="C985" s="50" t="inlineStr">
        <is>
          <t>27648990687</t>
        </is>
      </c>
      <c r="D985" s="73" t="inlineStr">
        <is>
          <t>ROGÉRIO VASCONCELOS SANTOS</t>
        </is>
      </c>
      <c r="E985" s="74" t="inlineStr">
        <is>
          <t>MHS SEGURANÇA E MEDICINA DO TRABALHO</t>
        </is>
      </c>
      <c r="G985" s="75" t="n">
        <v>225</v>
      </c>
      <c r="I985" s="75" t="n">
        <v>225</v>
      </c>
      <c r="J985" s="54" t="n">
        <v>45083</v>
      </c>
      <c r="K985" s="54" t="inlineStr">
        <is>
          <t>ADM</t>
        </is>
      </c>
      <c r="L985" s="68" t="inlineStr">
        <is>
          <t>PIX: 31995901635</t>
        </is>
      </c>
      <c r="M985" s="50" t="inlineStr">
        <is>
          <t>MENSALIDADE 06/2023</t>
        </is>
      </c>
      <c r="N985">
        <f>IF(ISERROR(SEARCH("NF",E985,1)),"NÃO","SIM")</f>
        <v/>
      </c>
      <c r="O985">
        <f>IF($B985=5,"SIM","")</f>
        <v/>
      </c>
      <c r="P985" s="76">
        <f>A985&amp;B985&amp;C985&amp;E985&amp;G985&amp;EDATE(J985,0)</f>
        <v/>
      </c>
      <c r="Q985" s="68">
        <f>IF(A985=0,"",VLOOKUP($A985,RESUMO!$A$8:$B$107,2,FALSE))</f>
        <v/>
      </c>
    </row>
    <row r="986">
      <c r="A986" s="52" t="n">
        <v>45082</v>
      </c>
      <c r="B986" s="68" t="n">
        <v>3</v>
      </c>
      <c r="C986" s="50" t="inlineStr">
        <is>
          <t>00360305000104</t>
        </is>
      </c>
      <c r="D986" s="73" t="inlineStr">
        <is>
          <t>FGTS</t>
        </is>
      </c>
      <c r="E986" s="74" t="inlineStr">
        <is>
          <t>FGTS - FOLHA DP- 05/2023</t>
        </is>
      </c>
      <c r="G986" s="75" t="n">
        <v>1684.79</v>
      </c>
      <c r="I986" s="75" t="n">
        <v>1684.79</v>
      </c>
      <c r="J986" s="54" t="n">
        <v>45084</v>
      </c>
      <c r="K986" s="54" t="inlineStr">
        <is>
          <t>MO</t>
        </is>
      </c>
      <c r="N986">
        <f>IF(ISERROR(SEARCH("NF",E986,1)),"NÃO","SIM")</f>
        <v/>
      </c>
      <c r="O986">
        <f>IF($B986=5,"SIM","")</f>
        <v/>
      </c>
      <c r="P986" s="76">
        <f>A986&amp;B986&amp;C986&amp;E986&amp;G986&amp;EDATE(J986,0)</f>
        <v/>
      </c>
      <c r="Q986" s="68">
        <f>IF(A986=0,"",VLOOKUP($A986,RESUMO!$A$8:$B$107,2,FALSE))</f>
        <v/>
      </c>
    </row>
    <row r="987">
      <c r="A987" s="52" t="n">
        <v>45082</v>
      </c>
      <c r="B987" s="68" t="n">
        <v>3</v>
      </c>
      <c r="C987" s="50" t="inlineStr">
        <is>
          <t>07409393000130</t>
        </is>
      </c>
      <c r="D987" s="73" t="inlineStr">
        <is>
          <t>LOCFER</t>
        </is>
      </c>
      <c r="E987" s="74" t="inlineStr">
        <is>
          <t>MARTELO - NF 20801</t>
        </is>
      </c>
      <c r="G987" s="75" t="n">
        <v>300</v>
      </c>
      <c r="I987" s="75" t="n">
        <v>300</v>
      </c>
      <c r="J987" s="54" t="n">
        <v>45087</v>
      </c>
      <c r="K987" s="54" t="inlineStr">
        <is>
          <t>LOC</t>
        </is>
      </c>
      <c r="N987">
        <f>IF(ISERROR(SEARCH("NF",E987,1)),"NÃO","SIM")</f>
        <v/>
      </c>
      <c r="O987">
        <f>IF($B987=5,"SIM","")</f>
        <v/>
      </c>
      <c r="P987" s="76">
        <f>A987&amp;B987&amp;C987&amp;E987&amp;G987&amp;EDATE(J987,0)</f>
        <v/>
      </c>
      <c r="Q987" s="68">
        <f>IF(A987=0,"",VLOOKUP($A987,RESUMO!$A$8:$B$107,2,FALSE))</f>
        <v/>
      </c>
    </row>
    <row r="988">
      <c r="A988" s="52" t="n">
        <v>45082</v>
      </c>
      <c r="B988" s="68" t="n">
        <v>3</v>
      </c>
      <c r="C988" s="50" t="inlineStr">
        <is>
          <t>07861005000158</t>
        </is>
      </c>
      <c r="D988" s="73" t="inlineStr">
        <is>
          <t>MADECLARA COMERCIO DE MADEIRAS LTDA</t>
        </is>
      </c>
      <c r="E988" s="74" t="inlineStr">
        <is>
          <t>PONTALETE E SARRAFO - NF 42643</t>
        </is>
      </c>
      <c r="G988" s="75" t="n">
        <v>2210</v>
      </c>
      <c r="I988" s="75" t="n">
        <v>2210</v>
      </c>
      <c r="J988" s="54" t="n">
        <v>45089</v>
      </c>
      <c r="K988" s="54" t="inlineStr">
        <is>
          <t>MAT</t>
        </is>
      </c>
      <c r="N988">
        <f>IF(ISERROR(SEARCH("NF",E988,1)),"NÃO","SIM")</f>
        <v/>
      </c>
      <c r="O988">
        <f>IF($B988=5,"SIM","")</f>
        <v/>
      </c>
      <c r="P988" s="76">
        <f>A988&amp;B988&amp;C988&amp;E988&amp;G988&amp;EDATE(J988,0)</f>
        <v/>
      </c>
      <c r="Q988" s="68">
        <f>IF(A988=0,"",VLOOKUP($A988,RESUMO!$A$8:$B$107,2,FALSE))</f>
        <v/>
      </c>
    </row>
    <row r="989">
      <c r="A989" s="52" t="n">
        <v>45082</v>
      </c>
      <c r="B989" s="68" t="n">
        <v>3</v>
      </c>
      <c r="C989" s="50" t="inlineStr">
        <is>
          <t>00394460000141</t>
        </is>
      </c>
      <c r="D989" s="73" t="inlineStr">
        <is>
          <t>INSS/IRRF</t>
        </is>
      </c>
      <c r="E989" s="74" t="inlineStr">
        <is>
          <t>INSS - FOLHA DP- 05/2023</t>
        </is>
      </c>
      <c r="G989" s="75" t="n">
        <v>8366.629999999999</v>
      </c>
      <c r="I989" s="75" t="n">
        <v>8366.629999999999</v>
      </c>
      <c r="J989" s="54" t="n">
        <v>45097</v>
      </c>
      <c r="K989" s="54" t="inlineStr">
        <is>
          <t>MO</t>
        </is>
      </c>
      <c r="N989">
        <f>IF(ISERROR(SEARCH("NF",E989,1)),"NÃO","SIM")</f>
        <v/>
      </c>
      <c r="O989">
        <f>IF($B989=5,"SIM","")</f>
        <v/>
      </c>
      <c r="P989" s="76">
        <f>A989&amp;B989&amp;C989&amp;E989&amp;G989&amp;EDATE(J989,0)</f>
        <v/>
      </c>
      <c r="Q989" s="68">
        <f>IF(A989=0,"",VLOOKUP($A989,RESUMO!$A$8:$B$107,2,FALSE))</f>
        <v/>
      </c>
    </row>
    <row r="990">
      <c r="A990" s="52" t="n">
        <v>45082</v>
      </c>
      <c r="B990" s="68" t="n">
        <v>3</v>
      </c>
      <c r="C990" s="50" t="inlineStr">
        <is>
          <t>22934889000117</t>
        </is>
      </c>
      <c r="D990" s="73" t="inlineStr">
        <is>
          <t>PREFEITURA MUNICIPAL DE NOVA LIMA</t>
        </is>
      </c>
      <c r="E990" s="74" t="inlineStr">
        <is>
          <t>IPTU 2023 -  PARC. 1/6</t>
        </is>
      </c>
      <c r="G990" s="75" t="n">
        <v>655.22</v>
      </c>
      <c r="I990" s="75" t="n">
        <v>655.22</v>
      </c>
      <c r="J990" s="54" t="n">
        <v>45098</v>
      </c>
      <c r="K990" s="54" t="inlineStr">
        <is>
          <t>TP</t>
        </is>
      </c>
      <c r="N990">
        <f>IF(ISERROR(SEARCH("NF",E990,1)),"NÃO","SIM")</f>
        <v/>
      </c>
      <c r="O990">
        <f>IF($B990=5,"SIM","")</f>
        <v/>
      </c>
      <c r="P990" s="76">
        <f>A990&amp;B990&amp;C990&amp;E990&amp;G990&amp;EDATE(J990,0)</f>
        <v/>
      </c>
      <c r="Q990" s="68">
        <f>IF(A990=0,"",VLOOKUP($A990,RESUMO!$A$8:$B$107,2,FALSE))</f>
        <v/>
      </c>
    </row>
    <row r="991">
      <c r="A991" s="52" t="n">
        <v>45082</v>
      </c>
      <c r="B991" s="68" t="n">
        <v>3</v>
      </c>
      <c r="C991" s="50" t="inlineStr">
        <is>
          <t>07409393000130</t>
        </is>
      </c>
      <c r="D991" s="73" t="inlineStr">
        <is>
          <t>LOCFER</t>
        </is>
      </c>
      <c r="E991" s="74" t="inlineStr">
        <is>
          <t>SERRA DE BANCADA - NF 20942</t>
        </is>
      </c>
      <c r="G991" s="75" t="n">
        <v>295</v>
      </c>
      <c r="I991" s="75" t="n">
        <v>295</v>
      </c>
      <c r="J991" s="54" t="n">
        <v>45100</v>
      </c>
      <c r="K991" s="54" t="inlineStr">
        <is>
          <t>LOC</t>
        </is>
      </c>
      <c r="N991">
        <f>IF(ISERROR(SEARCH("NF",E991,1)),"NÃO","SIM")</f>
        <v/>
      </c>
      <c r="O991">
        <f>IF($B991=5,"SIM","")</f>
        <v/>
      </c>
      <c r="P991" s="76">
        <f>A991&amp;B991&amp;C991&amp;E991&amp;G991&amp;EDATE(J991,0)</f>
        <v/>
      </c>
      <c r="Q991" s="68">
        <f>IF(A991=0,"",VLOOKUP($A991,RESUMO!$A$8:$B$107,2,FALSE))</f>
        <v/>
      </c>
    </row>
    <row r="992">
      <c r="A992" s="52" t="n">
        <v>45082</v>
      </c>
      <c r="B992" s="68" t="n">
        <v>4</v>
      </c>
      <c r="C992" s="50" t="inlineStr">
        <is>
          <t>27648990687</t>
        </is>
      </c>
      <c r="D992" s="73" t="inlineStr">
        <is>
          <t>ROGÉRIO VASCONCELOS SANTOS</t>
        </is>
      </c>
      <c r="E992" s="74" t="inlineStr">
        <is>
          <t xml:space="preserve">JOÃO CARLOS DOS SANTOS BARBOSA - 19 VT E CAFÉ </t>
        </is>
      </c>
      <c r="G992" s="75" t="n">
        <v>741.2</v>
      </c>
      <c r="I992" s="75" t="n">
        <v>741.2</v>
      </c>
      <c r="J992" s="54" t="n">
        <v>45055</v>
      </c>
      <c r="K992" s="54" t="inlineStr">
        <is>
          <t>ADM</t>
        </is>
      </c>
      <c r="L992" s="68" t="inlineStr">
        <is>
          <t>PIX: 31995901635</t>
        </is>
      </c>
      <c r="M992" s="50" t="inlineStr">
        <is>
          <t>REEMBOLSO</t>
        </is>
      </c>
      <c r="N992">
        <f>IF(ISERROR(SEARCH("NF",E992,1)),"NÃO","SIM")</f>
        <v/>
      </c>
      <c r="O992">
        <f>IF($B992=5,"SIM","")</f>
        <v/>
      </c>
      <c r="P992" s="76">
        <f>A992&amp;B992&amp;C992&amp;E992&amp;G992&amp;EDATE(J992,0)</f>
        <v/>
      </c>
      <c r="Q992" s="68">
        <f>IF(A992=0,"",VLOOKUP($A992,RESUMO!$A$8:$B$107,2,FALSE))</f>
        <v/>
      </c>
    </row>
    <row r="993">
      <c r="A993" s="52" t="n">
        <v>45082</v>
      </c>
      <c r="B993" s="68" t="n">
        <v>5</v>
      </c>
      <c r="C993" s="50" t="inlineStr">
        <is>
          <t>42841924000594</t>
        </is>
      </c>
      <c r="D993" s="73" t="inlineStr">
        <is>
          <t>AÇO SANTA CLARA</t>
        </is>
      </c>
      <c r="E993" s="74" t="inlineStr">
        <is>
          <t>AÇO SANTA CLARA - AÇO - NF 46420</t>
        </is>
      </c>
      <c r="G993" s="75" t="n">
        <v>44735.07</v>
      </c>
      <c r="I993" s="75" t="n">
        <v>44735.07</v>
      </c>
      <c r="J993" s="54" t="n">
        <v>45054</v>
      </c>
      <c r="K993" s="54" t="inlineStr">
        <is>
          <t>MAT</t>
        </is>
      </c>
      <c r="N993">
        <f>IF(ISERROR(SEARCH("NF",E993,1)),"NÃO","SIM")</f>
        <v/>
      </c>
      <c r="O993">
        <f>IF($B993=5,"SIM","")</f>
        <v/>
      </c>
      <c r="P993" s="76">
        <f>A993&amp;B993&amp;C993&amp;E993&amp;G993&amp;EDATE(J993,0)</f>
        <v/>
      </c>
      <c r="Q993" s="68">
        <f>IF(A993=0,"",VLOOKUP($A993,RESUMO!$A$8:$B$107,2,FALSE))</f>
        <v/>
      </c>
    </row>
    <row r="994">
      <c r="A994" s="52" t="n">
        <v>45082</v>
      </c>
      <c r="B994" s="68" t="n">
        <v>5</v>
      </c>
      <c r="C994" s="50" t="inlineStr">
        <is>
          <t>42841924000594</t>
        </is>
      </c>
      <c r="D994" s="73" t="inlineStr">
        <is>
          <t>AÇO SANTA CLARA</t>
        </is>
      </c>
      <c r="E994" s="74" t="inlineStr">
        <is>
          <t>AÇO SANTA CLARA - TELA - NF 47198</t>
        </is>
      </c>
      <c r="G994" s="75" t="n">
        <v>5124</v>
      </c>
      <c r="I994" s="75" t="n">
        <v>5124</v>
      </c>
      <c r="J994" s="54" t="n">
        <v>45068</v>
      </c>
      <c r="K994" s="54" t="inlineStr">
        <is>
          <t>MAT</t>
        </is>
      </c>
      <c r="N994">
        <f>IF(ISERROR(SEARCH("NF",E994,1)),"NÃO","SIM")</f>
        <v/>
      </c>
      <c r="O994">
        <f>IF($B994=5,"SIM","")</f>
        <v/>
      </c>
      <c r="P994" s="76">
        <f>A994&amp;B994&amp;C994&amp;E994&amp;G994&amp;EDATE(J994,0)</f>
        <v/>
      </c>
      <c r="Q994" s="68">
        <f>IF(A994=0,"",VLOOKUP($A994,RESUMO!$A$8:$B$107,2,FALSE))</f>
        <v/>
      </c>
    </row>
    <row r="995">
      <c r="A995" s="52" t="n">
        <v>45082</v>
      </c>
      <c r="B995" s="68" t="n">
        <v>5</v>
      </c>
      <c r="C995" s="50" t="inlineStr">
        <is>
          <t>10780884000360</t>
        </is>
      </c>
      <c r="D995" s="73" t="inlineStr">
        <is>
          <t>TOPMIX CONCRETO LTDA</t>
        </is>
      </c>
      <c r="E995" s="74" t="inlineStr">
        <is>
          <t>CONCRETAGEM - NFS-E 17995</t>
        </is>
      </c>
      <c r="G995" s="75" t="n">
        <v>11700</v>
      </c>
      <c r="I995" s="75" t="n">
        <v>11700</v>
      </c>
      <c r="J995" s="54" t="n">
        <v>45069</v>
      </c>
      <c r="K995" s="54" t="inlineStr">
        <is>
          <t>MAT</t>
        </is>
      </c>
      <c r="N995">
        <f>IF(ISERROR(SEARCH("NF",E995,1)),"NÃO","SIM")</f>
        <v/>
      </c>
      <c r="O995">
        <f>IF($B995=5,"SIM","")</f>
        <v/>
      </c>
      <c r="P995" s="76">
        <f>A995&amp;B995&amp;C995&amp;E995&amp;G995&amp;EDATE(J995,0)</f>
        <v/>
      </c>
      <c r="Q995" s="68">
        <f>IF(A995=0,"",VLOOKUP($A995,RESUMO!$A$8:$B$107,2,FALSE))</f>
        <v/>
      </c>
    </row>
    <row r="996">
      <c r="A996" s="52" t="n">
        <v>45082</v>
      </c>
      <c r="B996" s="68" t="n">
        <v>5</v>
      </c>
      <c r="C996" s="50" t="inlineStr">
        <is>
          <t>16000000000100</t>
        </is>
      </c>
      <c r="D996" s="73" t="inlineStr">
        <is>
          <t>DIVERSOS</t>
        </is>
      </c>
      <c r="E996" s="74" t="inlineStr">
        <is>
          <t>C H LACERDA - NICHO, ADAPTADOR, DISTANCIADOR - NF 790</t>
        </is>
      </c>
      <c r="G996" s="75" t="n">
        <v>530.5</v>
      </c>
      <c r="I996" s="75" t="n">
        <v>530.5</v>
      </c>
      <c r="J996" s="54" t="n">
        <v>45072</v>
      </c>
      <c r="K996" s="54" t="inlineStr">
        <is>
          <t>DIV</t>
        </is>
      </c>
      <c r="N996">
        <f>IF(ISERROR(SEARCH("NF",E996,1)),"NÃO","SIM")</f>
        <v/>
      </c>
      <c r="O996">
        <f>IF($B996=5,"SIM","")</f>
        <v/>
      </c>
      <c r="P996" s="76">
        <f>A996&amp;B996&amp;C996&amp;E996&amp;G996&amp;EDATE(J996,0)</f>
        <v/>
      </c>
      <c r="Q996" s="68">
        <f>IF(A996=0,"",VLOOKUP($A996,RESUMO!$A$8:$B$107,2,FALSE))</f>
        <v/>
      </c>
    </row>
    <row r="997">
      <c r="A997" s="52" t="n">
        <v>45097</v>
      </c>
      <c r="B997" s="68" t="n">
        <v>1</v>
      </c>
      <c r="C997" s="50" t="inlineStr">
        <is>
          <t>14844723650</t>
        </is>
      </c>
      <c r="D997" s="73" t="inlineStr">
        <is>
          <t>TAISSON HENRIQUE FERREIRA DOS SANTOS</t>
        </is>
      </c>
      <c r="E997" s="74" t="inlineStr">
        <is>
          <t>SALÁRIO</t>
        </is>
      </c>
      <c r="G997" s="75" t="n">
        <v>612</v>
      </c>
      <c r="I997" s="75" t="n">
        <v>612</v>
      </c>
      <c r="J997" s="54" t="n">
        <v>45097</v>
      </c>
      <c r="K997" s="54" t="inlineStr">
        <is>
          <t>MO</t>
        </is>
      </c>
      <c r="L997" s="68" t="inlineStr">
        <is>
          <t>NUBANK    0001  291500879 - CPF: 14.844.723.6-50</t>
        </is>
      </c>
      <c r="N997">
        <f>IF(ISERROR(SEARCH("NF",E997,1)),"NÃO","SIM")</f>
        <v/>
      </c>
      <c r="O997">
        <f>IF($B997=5,"SIM","")</f>
        <v/>
      </c>
      <c r="P997" s="76">
        <f>A997&amp;B997&amp;C997&amp;E997&amp;G997&amp;EDATE(J997,0)</f>
        <v/>
      </c>
      <c r="Q997" s="68">
        <f>IF(A997=0,"",VLOOKUP($A997,RESUMO!$A$8:$B$107,2,FALSE))</f>
        <v/>
      </c>
    </row>
    <row r="998">
      <c r="A998" s="52" t="n">
        <v>45097</v>
      </c>
      <c r="B998" s="68" t="n">
        <v>1</v>
      </c>
      <c r="C998" s="50" t="inlineStr">
        <is>
          <t>66561442504</t>
        </is>
      </c>
      <c r="D998" s="73" t="inlineStr">
        <is>
          <t>GERALDO RODRIGUES SANTOS</t>
        </is>
      </c>
      <c r="E998" s="74" t="inlineStr">
        <is>
          <t>SALÁRIO</t>
        </is>
      </c>
      <c r="G998" s="75" t="n">
        <v>1052</v>
      </c>
      <c r="I998" s="75" t="n">
        <v>1052</v>
      </c>
      <c r="J998" s="54" t="n">
        <v>45097</v>
      </c>
      <c r="K998" s="54" t="inlineStr">
        <is>
          <t>MO</t>
        </is>
      </c>
      <c r="L998" s="68" t="inlineStr">
        <is>
          <t>CEF  013  3814  195702 - CPF: 66.561.442.5-04</t>
        </is>
      </c>
      <c r="N998">
        <f>IF(ISERROR(SEARCH("NF",E998,1)),"NÃO","SIM")</f>
        <v/>
      </c>
      <c r="O998">
        <f>IF($B998=5,"SIM","")</f>
        <v/>
      </c>
      <c r="P998" s="76">
        <f>A998&amp;B998&amp;C998&amp;E998&amp;G998&amp;EDATE(J998,0)</f>
        <v/>
      </c>
      <c r="Q998" s="68">
        <f>IF(A998=0,"",VLOOKUP($A998,RESUMO!$A$8:$B$107,2,FALSE))</f>
        <v/>
      </c>
    </row>
    <row r="999">
      <c r="A999" s="52" t="n">
        <v>45097</v>
      </c>
      <c r="B999" s="68" t="n">
        <v>1</v>
      </c>
      <c r="C999" s="50" t="inlineStr">
        <is>
          <t>13568423642</t>
        </is>
      </c>
      <c r="D999" s="73" t="inlineStr">
        <is>
          <t xml:space="preserve">WELINGTON PEREIRA DOS SANTOS    </t>
        </is>
      </c>
      <c r="E999" s="74" t="inlineStr">
        <is>
          <t>SALÁRIO</t>
        </is>
      </c>
      <c r="G999" s="75" t="n">
        <v>1052</v>
      </c>
      <c r="I999" s="75" t="n">
        <v>1052</v>
      </c>
      <c r="J999" s="54" t="n">
        <v>45097</v>
      </c>
      <c r="K999" s="54" t="inlineStr">
        <is>
          <t>MO</t>
        </is>
      </c>
      <c r="L999" s="68" t="inlineStr">
        <is>
          <t>ITAÚ    7349  201434 - CPF: 13.568.423.6-42</t>
        </is>
      </c>
      <c r="N999">
        <f>IF(ISERROR(SEARCH("NF",E999,1)),"NÃO","SIM")</f>
        <v/>
      </c>
      <c r="O999">
        <f>IF($B999=5,"SIM","")</f>
        <v/>
      </c>
      <c r="P999" s="76">
        <f>A999&amp;B999&amp;C999&amp;E999&amp;G999&amp;EDATE(J999,0)</f>
        <v/>
      </c>
      <c r="Q999" s="68">
        <f>IF(A999=0,"",VLOOKUP($A999,RESUMO!$A$8:$B$107,2,FALSE))</f>
        <v/>
      </c>
    </row>
    <row r="1000">
      <c r="A1000" s="52" t="n">
        <v>45097</v>
      </c>
      <c r="B1000" s="68" t="n">
        <v>1</v>
      </c>
      <c r="C1000" s="50" t="inlineStr">
        <is>
          <t>07026622676</t>
        </is>
      </c>
      <c r="D1000" s="73" t="inlineStr">
        <is>
          <t>DOUGLAS JUNIO AZEVEDO LARA REZENDE</t>
        </is>
      </c>
      <c r="E1000" s="74" t="inlineStr">
        <is>
          <t>SALÁRIO</t>
        </is>
      </c>
      <c r="G1000" s="75" t="n">
        <v>872</v>
      </c>
      <c r="I1000" s="75" t="n">
        <v>872</v>
      </c>
      <c r="J1000" s="54" t="n">
        <v>45097</v>
      </c>
      <c r="K1000" s="54" t="inlineStr">
        <is>
          <t>MO</t>
        </is>
      </c>
      <c r="L1000" s="68" t="inlineStr">
        <is>
          <t>NUBANK    0001  304649995 - CPF: 07.026.622.6-76</t>
        </is>
      </c>
      <c r="N1000">
        <f>IF(ISERROR(SEARCH("NF",E1000,1)),"NÃO","SIM")</f>
        <v/>
      </c>
      <c r="O1000">
        <f>IF($B1000=5,"SIM","")</f>
        <v/>
      </c>
      <c r="P1000" s="76">
        <f>A1000&amp;B1000&amp;C1000&amp;E1000&amp;G1000&amp;EDATE(J1000,0)</f>
        <v/>
      </c>
      <c r="Q1000" s="68">
        <f>IF(A1000=0,"",VLOOKUP($A1000,RESUMO!$A$8:$B$107,2,FALSE))</f>
        <v/>
      </c>
    </row>
    <row r="1001">
      <c r="A1001" s="52" t="n">
        <v>45097</v>
      </c>
      <c r="B1001" s="68" t="n">
        <v>1</v>
      </c>
      <c r="C1001" s="50" t="inlineStr">
        <is>
          <t>96830123615</t>
        </is>
      </c>
      <c r="D1001" s="73" t="inlineStr">
        <is>
          <t>WANDERLEY DE SOUZA MAIA</t>
        </is>
      </c>
      <c r="E1001" s="74" t="inlineStr">
        <is>
          <t>SALÁRIO</t>
        </is>
      </c>
      <c r="G1001" s="75" t="n">
        <v>1052</v>
      </c>
      <c r="I1001" s="75" t="n">
        <v>1052</v>
      </c>
      <c r="J1001" s="54" t="n">
        <v>45097</v>
      </c>
      <c r="K1001" s="54" t="inlineStr">
        <is>
          <t>MO</t>
        </is>
      </c>
      <c r="L1001" s="68" t="inlineStr">
        <is>
          <t>CEF  013  1486  735602 - CPF: 96.830.123.6-15</t>
        </is>
      </c>
      <c r="N1001">
        <f>IF(ISERROR(SEARCH("NF",E1001,1)),"NÃO","SIM")</f>
        <v/>
      </c>
      <c r="O1001">
        <f>IF($B1001=5,"SIM","")</f>
        <v/>
      </c>
      <c r="P1001" s="76">
        <f>A1001&amp;B1001&amp;C1001&amp;E1001&amp;G1001&amp;EDATE(J1001,0)</f>
        <v/>
      </c>
      <c r="Q1001" s="68">
        <f>IF(A1001=0,"",VLOOKUP($A1001,RESUMO!$A$8:$B$107,2,FALSE))</f>
        <v/>
      </c>
    </row>
    <row r="1002">
      <c r="A1002" s="52" t="n">
        <v>45097</v>
      </c>
      <c r="B1002" s="68" t="n">
        <v>1</v>
      </c>
      <c r="C1002" s="50" t="inlineStr">
        <is>
          <t>05318038646</t>
        </is>
      </c>
      <c r="D1002" s="73" t="inlineStr">
        <is>
          <t>JOÃO CARLOS DOS SANTOS BARBOSA</t>
        </is>
      </c>
      <c r="E1002" s="74" t="inlineStr">
        <is>
          <t>SALÁRIO</t>
        </is>
      </c>
      <c r="G1002" s="75" t="n">
        <v>1052</v>
      </c>
      <c r="I1002" s="75" t="n">
        <v>1052</v>
      </c>
      <c r="J1002" s="54" t="n">
        <v>45097</v>
      </c>
      <c r="K1002" s="54" t="inlineStr">
        <is>
          <t>MO</t>
        </is>
      </c>
      <c r="L1002" s="68" t="inlineStr">
        <is>
          <t>PIX: 05318038646</t>
        </is>
      </c>
      <c r="N1002">
        <f>IF(ISERROR(SEARCH("NF",E1002,1)),"NÃO","SIM")</f>
        <v/>
      </c>
      <c r="O1002">
        <f>IF($B1002=5,"SIM","")</f>
        <v/>
      </c>
      <c r="P1002" s="76">
        <f>A1002&amp;B1002&amp;C1002&amp;E1002&amp;G1002&amp;EDATE(J1002,0)</f>
        <v/>
      </c>
      <c r="Q1002" s="68">
        <f>IF(A1002=0,"",VLOOKUP($A1002,RESUMO!$A$8:$B$107,2,FALSE))</f>
        <v/>
      </c>
    </row>
    <row r="1003">
      <c r="A1003" s="52" t="n">
        <v>45097</v>
      </c>
      <c r="B1003" s="68" t="n">
        <v>1</v>
      </c>
      <c r="C1003" s="50" t="inlineStr">
        <is>
          <t>12054582638</t>
        </is>
      </c>
      <c r="D1003" s="73" t="inlineStr">
        <is>
          <t>RODOLFO DIAS DA SILVA</t>
        </is>
      </c>
      <c r="E1003" s="74" t="inlineStr">
        <is>
          <t>SALÁRIO</t>
        </is>
      </c>
      <c r="G1003" s="75" t="n">
        <v>1052</v>
      </c>
      <c r="I1003" s="75" t="n">
        <v>1052</v>
      </c>
      <c r="J1003" s="54" t="n">
        <v>45097</v>
      </c>
      <c r="K1003" s="54" t="inlineStr">
        <is>
          <t>MO</t>
        </is>
      </c>
      <c r="L1003" s="68" t="inlineStr">
        <is>
          <t>PIX: 12054582638</t>
        </is>
      </c>
      <c r="N1003">
        <f>IF(ISERROR(SEARCH("NF",E1003,1)),"NÃO","SIM")</f>
        <v/>
      </c>
      <c r="O1003">
        <f>IF($B1003=5,"SIM","")</f>
        <v/>
      </c>
      <c r="P1003" s="76">
        <f>A1003&amp;B1003&amp;C1003&amp;E1003&amp;G1003&amp;EDATE(J1003,0)</f>
        <v/>
      </c>
      <c r="Q1003" s="68">
        <f>IF(A1003=0,"",VLOOKUP($A1003,RESUMO!$A$8:$B$107,2,FALSE))</f>
        <v/>
      </c>
    </row>
    <row r="1004">
      <c r="A1004" s="52" t="n">
        <v>45097</v>
      </c>
      <c r="B1004" s="68" t="n">
        <v>1</v>
      </c>
      <c r="C1004" s="50" t="inlineStr">
        <is>
          <t>42751357687</t>
        </is>
      </c>
      <c r="D1004" s="73" t="inlineStr">
        <is>
          <t>JOSÉ GERALDO LONGUINHO</t>
        </is>
      </c>
      <c r="E1004" s="74" t="inlineStr">
        <is>
          <t>SALÁRIO</t>
        </is>
      </c>
      <c r="G1004" s="75" t="n">
        <v>1052</v>
      </c>
      <c r="I1004" s="75" t="n">
        <v>1052</v>
      </c>
      <c r="J1004" s="54" t="n">
        <v>45097</v>
      </c>
      <c r="K1004" s="54" t="inlineStr">
        <is>
          <t>MO</t>
        </is>
      </c>
      <c r="L1004" s="68" t="inlineStr">
        <is>
          <t>PIX: 42751357687</t>
        </is>
      </c>
      <c r="N1004">
        <f>IF(ISERROR(SEARCH("NF",E1004,1)),"NÃO","SIM")</f>
        <v/>
      </c>
      <c r="O1004">
        <f>IF($B1004=5,"SIM","")</f>
        <v/>
      </c>
      <c r="P1004" s="76">
        <f>A1004&amp;B1004&amp;C1004&amp;E1004&amp;G1004&amp;EDATE(J1004,0)</f>
        <v/>
      </c>
      <c r="Q1004" s="68">
        <f>IF(A1004=0,"",VLOOKUP($A1004,RESUMO!$A$8:$B$107,2,FALSE))</f>
        <v/>
      </c>
    </row>
    <row r="1005">
      <c r="A1005" s="52" t="n">
        <v>45097</v>
      </c>
      <c r="B1005" s="68" t="n">
        <v>1</v>
      </c>
      <c r="C1005" s="50" t="inlineStr">
        <is>
          <t>42751357687</t>
        </is>
      </c>
      <c r="D1005" s="73" t="inlineStr">
        <is>
          <t>JOSÉ GERALDO LONGUINHO</t>
        </is>
      </c>
      <c r="E1005" s="74" t="inlineStr">
        <is>
          <t>DIÁRIA</t>
        </is>
      </c>
      <c r="G1005" s="75" t="n">
        <v>180</v>
      </c>
      <c r="H1005" s="63" t="n">
        <v>3</v>
      </c>
      <c r="I1005" s="75" t="n">
        <v>540</v>
      </c>
      <c r="J1005" s="54" t="n">
        <v>45097</v>
      </c>
      <c r="K1005" s="54" t="inlineStr">
        <is>
          <t>MO</t>
        </is>
      </c>
      <c r="L1005" s="68" t="inlineStr">
        <is>
          <t>PIX: 42751357687</t>
        </is>
      </c>
      <c r="N1005">
        <f>IF(ISERROR(SEARCH("NF",E1005,1)),"NÃO","SIM")</f>
        <v/>
      </c>
      <c r="O1005">
        <f>IF($B1005=5,"SIM","")</f>
        <v/>
      </c>
      <c r="P1005" s="76">
        <f>A1005&amp;B1005&amp;C1005&amp;E1005&amp;G1005&amp;EDATE(J1005,0)</f>
        <v/>
      </c>
      <c r="Q1005" s="68">
        <f>IF(A1005=0,"",VLOOKUP($A1005,RESUMO!$A$8:$B$107,2,FALSE))</f>
        <v/>
      </c>
    </row>
    <row r="1006">
      <c r="A1006" s="52" t="n">
        <v>45097</v>
      </c>
      <c r="B1006" s="68" t="n">
        <v>1</v>
      </c>
      <c r="C1006" s="50" t="inlineStr">
        <is>
          <t>12101331640</t>
        </is>
      </c>
      <c r="D1006" s="73" t="inlineStr">
        <is>
          <t>ALEF RAMON DA CUNHA</t>
        </is>
      </c>
      <c r="E1006" s="74" t="inlineStr">
        <is>
          <t>DIÁRIA</t>
        </is>
      </c>
      <c r="G1006" s="75" t="n">
        <v>250</v>
      </c>
      <c r="H1006" s="63" t="n">
        <v>5</v>
      </c>
      <c r="I1006" s="75" t="n">
        <v>1250</v>
      </c>
      <c r="J1006" s="54" t="n">
        <v>45097</v>
      </c>
      <c r="K1006" s="54" t="inlineStr">
        <is>
          <t>MO</t>
        </is>
      </c>
      <c r="L1006" s="68" t="inlineStr">
        <is>
          <t>PIX: 31973280267</t>
        </is>
      </c>
      <c r="N1006">
        <f>IF(ISERROR(SEARCH("NF",E1006,1)),"NÃO","SIM")</f>
        <v/>
      </c>
      <c r="O1006">
        <f>IF($B1006=5,"SIM","")</f>
        <v/>
      </c>
      <c r="P1006" s="76">
        <f>A1006&amp;B1006&amp;C1006&amp;E1006&amp;G1006&amp;EDATE(J1006,0)</f>
        <v/>
      </c>
      <c r="Q1006" s="68">
        <f>IF(A1006=0,"",VLOOKUP($A1006,RESUMO!$A$8:$B$107,2,FALSE))</f>
        <v/>
      </c>
    </row>
    <row r="1007">
      <c r="A1007" s="52" t="n">
        <v>45097</v>
      </c>
      <c r="B1007" s="68" t="n">
        <v>1</v>
      </c>
      <c r="C1007" s="50" t="inlineStr">
        <is>
          <t>70458462667</t>
        </is>
      </c>
      <c r="D1007" s="73" t="inlineStr">
        <is>
          <t>MARCELO AUGUSTO DO CARMO VITALINO</t>
        </is>
      </c>
      <c r="E1007" s="74" t="inlineStr">
        <is>
          <t>DIÁRIA</t>
        </is>
      </c>
      <c r="G1007" s="75" t="n">
        <v>120</v>
      </c>
      <c r="H1007" s="63" t="n">
        <v>1</v>
      </c>
      <c r="I1007" s="75" t="n">
        <v>120</v>
      </c>
      <c r="J1007" s="54" t="n">
        <v>45097</v>
      </c>
      <c r="K1007" s="54" t="inlineStr">
        <is>
          <t>MO</t>
        </is>
      </c>
      <c r="L1007" s="68" t="inlineStr">
        <is>
          <t>PIX: gaspazin121@gmail.com</t>
        </is>
      </c>
      <c r="N1007">
        <f>IF(ISERROR(SEARCH("NF",E1007,1)),"NÃO","SIM")</f>
        <v/>
      </c>
      <c r="O1007">
        <f>IF($B1007=5,"SIM","")</f>
        <v/>
      </c>
      <c r="P1007" s="76">
        <f>A1007&amp;B1007&amp;C1007&amp;E1007&amp;G1007&amp;EDATE(J1007,0)</f>
        <v/>
      </c>
      <c r="Q1007" s="68">
        <f>IF(A1007=0,"",VLOOKUP($A1007,RESUMO!$A$8:$B$107,2,FALSE))</f>
        <v/>
      </c>
    </row>
    <row r="1008">
      <c r="A1008" s="52" t="n">
        <v>45097</v>
      </c>
      <c r="B1008" s="68" t="n">
        <v>2</v>
      </c>
      <c r="C1008" s="50" t="inlineStr">
        <is>
          <t>27648990687</t>
        </is>
      </c>
      <c r="D1008" s="73" t="inlineStr">
        <is>
          <t>ROGÉRIO VASCONCELOS SANTOS</t>
        </is>
      </c>
      <c r="E1008" s="74" t="inlineStr">
        <is>
          <t xml:space="preserve">3/3 PARC. FALTANTES ADM.OBRA </t>
        </is>
      </c>
      <c r="G1008" s="75" t="n">
        <v>4584</v>
      </c>
      <c r="I1008" s="75" t="n">
        <v>4584</v>
      </c>
      <c r="J1008" s="54" t="n">
        <v>45097</v>
      </c>
      <c r="K1008" s="54" t="inlineStr">
        <is>
          <t>ADM</t>
        </is>
      </c>
      <c r="L1008" s="68" t="inlineStr">
        <is>
          <t>PIX: 31995901635</t>
        </is>
      </c>
      <c r="N1008">
        <f>IF(ISERROR(SEARCH("NF",E1008,1)),"NÃO","SIM")</f>
        <v/>
      </c>
      <c r="O1008">
        <f>IF($B1008=5,"SIM","")</f>
        <v/>
      </c>
      <c r="P1008" s="76">
        <f>A1008&amp;B1008&amp;C1008&amp;E1008&amp;G1008&amp;EDATE(J1008,0)</f>
        <v/>
      </c>
      <c r="Q1008" s="68">
        <f>IF(A1008=0,"",VLOOKUP($A1008,RESUMO!$A$8:$B$107,2,FALSE))</f>
        <v/>
      </c>
    </row>
    <row r="1009">
      <c r="A1009" s="52" t="n">
        <v>45097</v>
      </c>
      <c r="B1009" s="68" t="n">
        <v>2</v>
      </c>
      <c r="C1009" s="50" t="inlineStr">
        <is>
          <t>27648990687</t>
        </is>
      </c>
      <c r="D1009" s="73" t="inlineStr">
        <is>
          <t>ROGÉRIO VASCONCELOS SANTOS</t>
        </is>
      </c>
      <c r="E1009" s="74" t="inlineStr">
        <is>
          <t>MHS SEGURANÇA E MEDICINA DO TRABALHO</t>
        </is>
      </c>
      <c r="G1009" s="75" t="n">
        <v>110</v>
      </c>
      <c r="I1009" s="75" t="n">
        <v>110</v>
      </c>
      <c r="J1009" s="54" t="n">
        <v>45097</v>
      </c>
      <c r="K1009" s="54" t="inlineStr">
        <is>
          <t>ADM</t>
        </is>
      </c>
      <c r="L1009" s="68" t="inlineStr">
        <is>
          <t>PIX: 31995901635</t>
        </is>
      </c>
      <c r="M1009" s="50" t="inlineStr">
        <is>
          <t>EVENTOS SST E-SOCIAL - 20/06</t>
        </is>
      </c>
      <c r="N1009">
        <f>IF(ISERROR(SEARCH("NF",E1009,1)),"NÃO","SIM")</f>
        <v/>
      </c>
      <c r="O1009">
        <f>IF($B1009=5,"SIM","")</f>
        <v/>
      </c>
      <c r="P1009" s="76">
        <f>A1009&amp;B1009&amp;C1009&amp;E1009&amp;G1009&amp;EDATE(J1009,0)</f>
        <v/>
      </c>
      <c r="Q1009" s="68">
        <f>IF(A1009=0,"",VLOOKUP($A1009,RESUMO!$A$8:$B$107,2,FALSE))</f>
        <v/>
      </c>
    </row>
    <row r="1010">
      <c r="A1010" s="52" t="n">
        <v>45097</v>
      </c>
      <c r="B1010" s="68" t="n">
        <v>3</v>
      </c>
      <c r="C1010" s="50" t="inlineStr">
        <is>
          <t>17281106000103</t>
        </is>
      </c>
      <c r="D1010" s="73" t="inlineStr">
        <is>
          <t>COPASA MG</t>
        </is>
      </c>
      <c r="E1010" s="74" t="inlineStr">
        <is>
          <t>COMPETENCIA 06/2023</t>
        </is>
      </c>
      <c r="G1010" s="75" t="n">
        <v>136.07</v>
      </c>
      <c r="I1010" s="75" t="n">
        <v>136.07</v>
      </c>
      <c r="J1010" s="54" t="n">
        <v>45091</v>
      </c>
      <c r="K1010" s="54" t="inlineStr">
        <is>
          <t>TP</t>
        </is>
      </c>
      <c r="N1010">
        <f>IF(ISERROR(SEARCH("NF",E1010,1)),"NÃO","SIM")</f>
        <v/>
      </c>
      <c r="O1010">
        <f>IF($B1010=5,"SIM","")</f>
        <v/>
      </c>
      <c r="P1010" s="76">
        <f>A1010&amp;B1010&amp;C1010&amp;E1010&amp;G1010&amp;EDATE(J1010,0)</f>
        <v/>
      </c>
      <c r="Q1010" s="68">
        <f>IF(A1010=0,"",VLOOKUP($A1010,RESUMO!$A$8:$B$107,2,FALSE))</f>
        <v/>
      </c>
    </row>
    <row r="1011">
      <c r="A1011" s="52" t="n">
        <v>45097</v>
      </c>
      <c r="B1011" s="68" t="n">
        <v>3</v>
      </c>
      <c r="C1011" s="50" t="inlineStr">
        <is>
          <t>36245582000113</t>
        </is>
      </c>
      <c r="D1011" s="73" t="inlineStr">
        <is>
          <t>MHS SEGURANÇA E MEDICINA DO TRABALHO</t>
        </is>
      </c>
      <c r="E1011" s="74" t="inlineStr">
        <is>
          <t>REALIZAÇÃO DE EXAMES - NFS-e 2023/519</t>
        </is>
      </c>
      <c r="G1011" s="75" t="n">
        <v>282</v>
      </c>
      <c r="I1011" s="75" t="n">
        <v>282</v>
      </c>
      <c r="J1011" s="54" t="n">
        <v>45097</v>
      </c>
      <c r="K1011" s="54" t="inlineStr">
        <is>
          <t>MO</t>
        </is>
      </c>
      <c r="N1011">
        <f>IF(ISERROR(SEARCH("NF",E1011,1)),"NÃO","SIM")</f>
        <v/>
      </c>
      <c r="O1011">
        <f>IF($B1011=5,"SIM","")</f>
        <v/>
      </c>
      <c r="P1011" s="76">
        <f>A1011&amp;B1011&amp;C1011&amp;E1011&amp;G1011&amp;EDATE(J1011,0)</f>
        <v/>
      </c>
      <c r="Q1011" s="68">
        <f>IF(A1011=0,"",VLOOKUP($A1011,RESUMO!$A$8:$B$107,2,FALSE))</f>
        <v/>
      </c>
    </row>
    <row r="1012">
      <c r="A1012" s="52" t="n">
        <v>45097</v>
      </c>
      <c r="B1012" s="68" t="n">
        <v>3</v>
      </c>
      <c r="C1012" s="50" t="inlineStr">
        <is>
          <t>32392731000116</t>
        </is>
      </c>
      <c r="D1012" s="73" t="inlineStr">
        <is>
          <t xml:space="preserve">EMPÓRIO DA CONSTRUÇÃO 040 EIRELI </t>
        </is>
      </c>
      <c r="E1012" s="74" t="inlineStr">
        <is>
          <t>MATERIAIS DIVERSOS - NF 1392</t>
        </is>
      </c>
      <c r="G1012" s="75" t="n">
        <v>749.6</v>
      </c>
      <c r="I1012" s="75" t="n">
        <v>749.6</v>
      </c>
      <c r="J1012" s="54" t="n">
        <v>45099</v>
      </c>
      <c r="K1012" s="54" t="inlineStr">
        <is>
          <t>MAT</t>
        </is>
      </c>
      <c r="N1012">
        <f>IF(ISERROR(SEARCH("NF",E1012,1)),"NÃO","SIM")</f>
        <v/>
      </c>
      <c r="O1012">
        <f>IF($B1012=5,"SIM","")</f>
        <v/>
      </c>
      <c r="P1012" s="76">
        <f>A1012&amp;B1012&amp;C1012&amp;E1012&amp;G1012&amp;EDATE(J1012,0)</f>
        <v/>
      </c>
      <c r="Q1012" s="68">
        <f>IF(A1012=0,"",VLOOKUP($A1012,RESUMO!$A$8:$B$107,2,FALSE))</f>
        <v/>
      </c>
    </row>
    <row r="1013">
      <c r="A1013" s="52" t="n">
        <v>45097</v>
      </c>
      <c r="B1013" s="68" t="n">
        <v>3</v>
      </c>
      <c r="C1013" s="50" t="inlineStr">
        <is>
          <t>17155730000164</t>
        </is>
      </c>
      <c r="D1013" s="73" t="inlineStr">
        <is>
          <t>CEMIG</t>
        </is>
      </c>
      <c r="E1013" s="74" t="inlineStr">
        <is>
          <t>COMPETENCIA 06/2023</t>
        </is>
      </c>
      <c r="G1013" s="75" t="n">
        <v>194.53</v>
      </c>
      <c r="I1013" s="75" t="n">
        <v>194.53</v>
      </c>
      <c r="J1013" s="54" t="n">
        <v>45104</v>
      </c>
      <c r="K1013" s="54" t="inlineStr">
        <is>
          <t>TP</t>
        </is>
      </c>
      <c r="N1013">
        <f>IF(ISERROR(SEARCH("NF",E1013,1)),"NÃO","SIM")</f>
        <v/>
      </c>
      <c r="O1013">
        <f>IF($B1013=5,"SIM","")</f>
        <v/>
      </c>
      <c r="P1013" s="76">
        <f>A1013&amp;B1013&amp;C1013&amp;E1013&amp;G1013&amp;EDATE(J1013,0)</f>
        <v/>
      </c>
      <c r="Q1013" s="68">
        <f>IF(A1013=0,"",VLOOKUP($A1013,RESUMO!$A$8:$B$107,2,FALSE))</f>
        <v/>
      </c>
    </row>
    <row r="1014">
      <c r="A1014" s="52" t="n">
        <v>45097</v>
      </c>
      <c r="B1014" s="68" t="n">
        <v>3</v>
      </c>
      <c r="C1014" s="50" t="inlineStr">
        <is>
          <t>07409393000130</t>
        </is>
      </c>
      <c r="D1014" s="73" t="inlineStr">
        <is>
          <t>LOCFER</t>
        </is>
      </c>
      <c r="E1014" s="74" t="inlineStr">
        <is>
          <t>MOTOR E MANGOTE - NF 21027</t>
        </is>
      </c>
      <c r="G1014" s="75" t="n">
        <v>90</v>
      </c>
      <c r="I1014" s="75" t="n">
        <v>90</v>
      </c>
      <c r="J1014" s="54" t="n">
        <v>45105</v>
      </c>
      <c r="K1014" s="54" t="inlineStr">
        <is>
          <t>LOC</t>
        </is>
      </c>
      <c r="N1014">
        <f>IF(ISERROR(SEARCH("NF",E1014,1)),"NÃO","SIM")</f>
        <v/>
      </c>
      <c r="O1014">
        <f>IF($B1014=5,"SIM","")</f>
        <v/>
      </c>
      <c r="P1014" s="76">
        <f>A1014&amp;B1014&amp;C1014&amp;E1014&amp;G1014&amp;EDATE(J1014,0)</f>
        <v/>
      </c>
      <c r="Q1014" s="68">
        <f>IF(A1014=0,"",VLOOKUP($A1014,RESUMO!$A$8:$B$107,2,FALSE))</f>
        <v/>
      </c>
    </row>
    <row r="1015">
      <c r="A1015" s="52" t="n">
        <v>45097</v>
      </c>
      <c r="B1015" s="68" t="n">
        <v>3</v>
      </c>
      <c r="C1015" s="50" t="inlineStr">
        <is>
          <t>34713151000109</t>
        </is>
      </c>
      <c r="D1015" s="73" t="inlineStr">
        <is>
          <t>CONSULTARELABCON</t>
        </is>
      </c>
      <c r="E1015" s="74" t="inlineStr">
        <is>
          <t>ALUGUEL DE FORMAS E KIT SLUMP - FL 13196</t>
        </is>
      </c>
      <c r="G1015" s="75" t="n">
        <v>258</v>
      </c>
      <c r="I1015" s="75" t="n">
        <v>258</v>
      </c>
      <c r="J1015" s="54" t="n">
        <v>45106</v>
      </c>
      <c r="K1015" s="54" t="inlineStr">
        <is>
          <t>LOC</t>
        </is>
      </c>
      <c r="N1015">
        <f>IF(ISERROR(SEARCH("NF",E1015,1)),"NÃO","SIM")</f>
        <v/>
      </c>
      <c r="O1015">
        <f>IF($B1015=5,"SIM","")</f>
        <v/>
      </c>
      <c r="P1015" s="76">
        <f>A1015&amp;B1015&amp;C1015&amp;E1015&amp;G1015&amp;EDATE(J1015,0)</f>
        <v/>
      </c>
      <c r="Q1015" s="68">
        <f>IF(A1015=0,"",VLOOKUP($A1015,RESUMO!$A$8:$B$107,2,FALSE))</f>
        <v/>
      </c>
    </row>
    <row r="1016">
      <c r="A1016" s="52" t="n">
        <v>45097</v>
      </c>
      <c r="B1016" s="68" t="n">
        <v>3</v>
      </c>
      <c r="C1016" s="50" t="inlineStr">
        <is>
          <t>38727707000177</t>
        </is>
      </c>
      <c r="D1016" s="73" t="inlineStr">
        <is>
          <t>SEGURO PASI</t>
        </is>
      </c>
      <c r="E1016" s="74" t="inlineStr">
        <is>
          <t>SEGURO COLABORADORES</t>
        </is>
      </c>
      <c r="G1016" s="75" t="n">
        <v>259.05</v>
      </c>
      <c r="I1016" s="75" t="n">
        <v>259.05</v>
      </c>
      <c r="J1016" s="54" t="n">
        <v>45107</v>
      </c>
      <c r="K1016" s="54" t="inlineStr">
        <is>
          <t>ADM</t>
        </is>
      </c>
      <c r="N1016">
        <f>IF(ISERROR(SEARCH("NF",E1016,1)),"NÃO","SIM")</f>
        <v/>
      </c>
      <c r="O1016">
        <f>IF($B1016=5,"SIM","")</f>
        <v/>
      </c>
      <c r="P1016" s="76">
        <f>A1016&amp;B1016&amp;C1016&amp;E1016&amp;G1016&amp;EDATE(J1016,0)</f>
        <v/>
      </c>
      <c r="Q1016" s="68">
        <f>IF(A1016=0,"",VLOOKUP($A1016,RESUMO!$A$8:$B$107,2,FALSE))</f>
        <v/>
      </c>
    </row>
    <row r="1017">
      <c r="A1017" s="52" t="n">
        <v>45097</v>
      </c>
      <c r="B1017" s="68" t="n">
        <v>3</v>
      </c>
      <c r="C1017" s="50" t="inlineStr">
        <is>
          <t>03562661000107</t>
        </is>
      </c>
      <c r="D1017" s="73" t="inlineStr">
        <is>
          <t>SAO JOSE DISTRIBUIDORA DE CIMENTO</t>
        </is>
      </c>
      <c r="E1017" s="74" t="inlineStr">
        <is>
          <t>CIMENTOS - NF 120211</t>
        </is>
      </c>
      <c r="G1017" s="75" t="n">
        <v>3200</v>
      </c>
      <c r="I1017" s="75" t="n">
        <v>3200</v>
      </c>
      <c r="J1017" s="54" t="n">
        <v>45107</v>
      </c>
      <c r="K1017" s="54" t="inlineStr">
        <is>
          <t>MAT</t>
        </is>
      </c>
      <c r="N1017">
        <f>IF(ISERROR(SEARCH("NF",E1017,1)),"NÃO","SIM")</f>
        <v/>
      </c>
      <c r="O1017">
        <f>IF($B1017=5,"SIM","")</f>
        <v/>
      </c>
      <c r="P1017" s="76">
        <f>A1017&amp;B1017&amp;C1017&amp;E1017&amp;G1017&amp;EDATE(J1017,0)</f>
        <v/>
      </c>
      <c r="Q1017" s="68">
        <f>IF(A1017=0,"",VLOOKUP($A1017,RESUMO!$A$8:$B$107,2,FALSE))</f>
        <v/>
      </c>
    </row>
    <row r="1018">
      <c r="A1018" s="52" t="n">
        <v>45097</v>
      </c>
      <c r="B1018" s="68" t="n">
        <v>3</v>
      </c>
      <c r="C1018" s="50" t="inlineStr">
        <is>
          <t>07409393000130</t>
        </is>
      </c>
      <c r="D1018" s="73" t="inlineStr">
        <is>
          <t>LOCFER</t>
        </is>
      </c>
      <c r="E1018" s="74" t="inlineStr">
        <is>
          <t>MANGOTE E MOTOR - NF 21037</t>
        </is>
      </c>
      <c r="G1018" s="75" t="n">
        <v>210</v>
      </c>
      <c r="I1018" s="75" t="n">
        <v>210</v>
      </c>
      <c r="J1018" s="54" t="n">
        <v>45111</v>
      </c>
      <c r="K1018" s="54" t="inlineStr">
        <is>
          <t>LOC</t>
        </is>
      </c>
      <c r="N1018">
        <f>IF(ISERROR(SEARCH("NF",E1018,1)),"NÃO","SIM")</f>
        <v/>
      </c>
      <c r="O1018">
        <f>IF($B1018=5,"SIM","")</f>
        <v/>
      </c>
      <c r="P1018" s="76">
        <f>A1018&amp;B1018&amp;C1018&amp;E1018&amp;G1018&amp;EDATE(J1018,0)</f>
        <v/>
      </c>
      <c r="Q1018" s="68">
        <f>IF(A1018=0,"",VLOOKUP($A1018,RESUMO!$A$8:$B$107,2,FALSE))</f>
        <v/>
      </c>
    </row>
    <row r="1019">
      <c r="A1019" s="52" t="n">
        <v>45097</v>
      </c>
      <c r="B1019" s="68" t="n">
        <v>3</v>
      </c>
      <c r="C1019" s="50" t="inlineStr">
        <is>
          <t>24654133000220</t>
        </is>
      </c>
      <c r="D1019" s="73" t="inlineStr">
        <is>
          <t xml:space="preserve">PLIMAX PERSONA </t>
        </is>
      </c>
      <c r="E1019" s="74" t="inlineStr">
        <is>
          <t>CESTAS BASICAS - NF 204693</t>
        </is>
      </c>
      <c r="G1019" s="75" t="n">
        <v>1850.96</v>
      </c>
      <c r="I1019" s="75" t="n">
        <v>1850.96</v>
      </c>
      <c r="J1019" s="54" t="n">
        <v>45112</v>
      </c>
      <c r="K1019" s="54" t="inlineStr">
        <is>
          <t>MO</t>
        </is>
      </c>
      <c r="N1019">
        <f>IF(ISERROR(SEARCH("NF",E1019,1)),"NÃO","SIM")</f>
        <v/>
      </c>
      <c r="O1019">
        <f>IF($B1019=5,"SIM","")</f>
        <v/>
      </c>
      <c r="P1019" s="76">
        <f>A1019&amp;B1019&amp;C1019&amp;E1019&amp;G1019&amp;EDATE(J1019,0)</f>
        <v/>
      </c>
      <c r="Q1019" s="68">
        <f>IF(A1019=0,"",VLOOKUP($A1019,RESUMO!$A$8:$B$107,2,FALSE))</f>
        <v/>
      </c>
    </row>
    <row r="1020">
      <c r="A1020" s="52" t="n">
        <v>45097</v>
      </c>
      <c r="B1020" s="68" t="n">
        <v>3</v>
      </c>
      <c r="C1020" s="50" t="inlineStr">
        <is>
          <t>13535379000186</t>
        </is>
      </c>
      <c r="D1020" s="73" t="inlineStr">
        <is>
          <t>CONCRETARTE</t>
        </is>
      </c>
      <c r="E1020" s="74" t="inlineStr">
        <is>
          <t>ESPAÇADOR - NF 24685299</t>
        </is>
      </c>
      <c r="G1020" s="75" t="n">
        <v>160</v>
      </c>
      <c r="I1020" s="75" t="n">
        <v>160</v>
      </c>
      <c r="J1020" s="54" t="n">
        <v>45112</v>
      </c>
      <c r="K1020" s="54" t="inlineStr">
        <is>
          <t>MAT</t>
        </is>
      </c>
      <c r="N1020">
        <f>IF(ISERROR(SEARCH("NF",E1020,1)),"NÃO","SIM")</f>
        <v/>
      </c>
      <c r="O1020">
        <f>IF($B1020=5,"SIM","")</f>
        <v/>
      </c>
      <c r="P1020" s="76">
        <f>A1020&amp;B1020&amp;C1020&amp;E1020&amp;G1020&amp;EDATE(J1020,0)</f>
        <v/>
      </c>
      <c r="Q1020" s="68">
        <f>IF(A1020=0,"",VLOOKUP($A1020,RESUMO!$A$8:$B$107,2,FALSE))</f>
        <v/>
      </c>
    </row>
    <row r="1021">
      <c r="A1021" s="52" t="n">
        <v>45097</v>
      </c>
      <c r="B1021" s="68" t="n">
        <v>3</v>
      </c>
      <c r="C1021" s="50" t="inlineStr">
        <is>
          <t>12463472000160</t>
        </is>
      </c>
      <c r="D1021" s="73" t="inlineStr">
        <is>
          <t>IMA EPIS</t>
        </is>
      </c>
      <c r="E1021" s="74" t="inlineStr">
        <is>
          <t>LUVAS - NF 92011</t>
        </is>
      </c>
      <c r="G1021" s="75" t="n">
        <v>304</v>
      </c>
      <c r="I1021" s="75" t="n">
        <v>304</v>
      </c>
      <c r="J1021" s="54" t="n">
        <v>45114</v>
      </c>
      <c r="K1021" s="54" t="inlineStr">
        <is>
          <t>MO</t>
        </is>
      </c>
      <c r="N1021">
        <f>IF(ISERROR(SEARCH("NF",E1021,1)),"NÃO","SIM")</f>
        <v/>
      </c>
      <c r="O1021">
        <f>IF($B1021=5,"SIM","")</f>
        <v/>
      </c>
      <c r="P1021" s="76">
        <f>A1021&amp;B1021&amp;C1021&amp;E1021&amp;G1021&amp;EDATE(J1021,0)</f>
        <v/>
      </c>
      <c r="Q1021" s="68">
        <f>IF(A1021=0,"",VLOOKUP($A1021,RESUMO!$A$8:$B$107,2,FALSE))</f>
        <v/>
      </c>
    </row>
    <row r="1022">
      <c r="A1022" s="52" t="n">
        <v>45097</v>
      </c>
      <c r="B1022" s="68" t="n">
        <v>5</v>
      </c>
      <c r="C1022" s="50" t="inlineStr">
        <is>
          <t>42751357687</t>
        </is>
      </c>
      <c r="D1022" s="73" t="inlineStr">
        <is>
          <t>JOSÉ GERALDO LONGUINHO</t>
        </is>
      </c>
      <c r="E1022" s="74" t="inlineStr">
        <is>
          <t>16 DIAS DE VT E CAFÉ</t>
        </is>
      </c>
      <c r="G1022" s="75" t="n">
        <v>572.8</v>
      </c>
      <c r="I1022" s="75" t="n">
        <v>572.8</v>
      </c>
      <c r="J1022" s="54" t="n">
        <v>45097</v>
      </c>
      <c r="K1022" s="54" t="inlineStr">
        <is>
          <t>MO</t>
        </is>
      </c>
      <c r="N1022">
        <f>IF(ISERROR(SEARCH("NF",E1022,1)),"NÃO","SIM")</f>
        <v/>
      </c>
      <c r="O1022">
        <f>IF($B1022=5,"SIM","")</f>
        <v/>
      </c>
      <c r="P1022" s="76">
        <f>A1022&amp;B1022&amp;C1022&amp;E1022&amp;G1022&amp;EDATE(J1022,0)</f>
        <v/>
      </c>
      <c r="Q1022" s="68">
        <f>IF(A1022=0,"",VLOOKUP($A1022,RESUMO!$A$8:$B$107,2,FALSE))</f>
        <v/>
      </c>
    </row>
    <row r="1023">
      <c r="A1023" s="52" t="n">
        <v>45097</v>
      </c>
      <c r="B1023" s="68" t="n">
        <v>5</v>
      </c>
      <c r="C1023" s="50" t="inlineStr">
        <is>
          <t>43672536000166</t>
        </is>
      </c>
      <c r="D1023" s="73" t="inlineStr">
        <is>
          <t>EP PREMOLDADOS LTDA</t>
        </is>
      </c>
      <c r="G1023" s="75" t="n">
        <v>958</v>
      </c>
      <c r="I1023" s="75" t="n">
        <v>958</v>
      </c>
      <c r="J1023" s="54" t="n">
        <v>45090</v>
      </c>
      <c r="K1023" s="54" t="inlineStr">
        <is>
          <t>MAT</t>
        </is>
      </c>
      <c r="N1023">
        <f>IF(ISERROR(SEARCH("NF",E1023,1)),"NÃO","SIM")</f>
        <v/>
      </c>
      <c r="O1023">
        <f>IF($B1023=5,"SIM","")</f>
        <v/>
      </c>
      <c r="P1023" s="76">
        <f>A1023&amp;B1023&amp;C1023&amp;E1023&amp;G1023&amp;EDATE(J1023,0)</f>
        <v/>
      </c>
      <c r="Q1023" s="68">
        <f>IF(A1023=0,"",VLOOKUP($A1023,RESUMO!$A$8:$B$107,2,FALSE))</f>
        <v/>
      </c>
    </row>
    <row r="1024">
      <c r="A1024" s="52" t="n">
        <v>45112</v>
      </c>
      <c r="B1024" s="68" t="n">
        <v>1</v>
      </c>
      <c r="C1024" s="50" t="inlineStr">
        <is>
          <t>00505644630</t>
        </is>
      </c>
      <c r="D1024" s="73" t="inlineStr">
        <is>
          <t>JOÃO LUIZ PEREIRA</t>
        </is>
      </c>
      <c r="E1024" s="74" t="inlineStr">
        <is>
          <t>SALÁRIO</t>
        </is>
      </c>
      <c r="G1024" s="75" t="n">
        <v>2430.7</v>
      </c>
      <c r="I1024" s="75" t="n">
        <v>2430.7</v>
      </c>
      <c r="J1024" s="54" t="n">
        <v>45113</v>
      </c>
      <c r="K1024" s="54" t="inlineStr">
        <is>
          <t>MO</t>
        </is>
      </c>
      <c r="L1024" s="68" t="inlineStr">
        <is>
          <t>PIX: 00505644630</t>
        </is>
      </c>
      <c r="N1024">
        <f>IF(ISERROR(SEARCH("NF",E1024,1)),"NÃO","SIM")</f>
        <v/>
      </c>
      <c r="O1024">
        <f>IF($B1024=5,"SIM","")</f>
        <v/>
      </c>
      <c r="P1024" s="76">
        <f>A1024&amp;B1024&amp;C1024&amp;E1024&amp;G1024&amp;EDATE(J1024,0)</f>
        <v/>
      </c>
      <c r="Q1024" s="68">
        <f>IF(A1024=0,"",VLOOKUP($A1024,RESUMO!$A$8:$B$107,2,FALSE))</f>
        <v/>
      </c>
    </row>
    <row r="1025">
      <c r="A1025" s="52" t="n">
        <v>45112</v>
      </c>
      <c r="B1025" s="68" t="n">
        <v>1</v>
      </c>
      <c r="C1025" s="50" t="inlineStr">
        <is>
          <t>14844723650</t>
        </is>
      </c>
      <c r="D1025" s="73" t="inlineStr">
        <is>
          <t>TAISSON HENRIQUE FERREIRA DOS SANTOS</t>
        </is>
      </c>
      <c r="E1025" s="74" t="inlineStr">
        <is>
          <t>SALÁRIO</t>
        </is>
      </c>
      <c r="G1025" s="75" t="n">
        <v>627.12</v>
      </c>
      <c r="I1025" s="75" t="n">
        <v>627.12</v>
      </c>
      <c r="J1025" s="54" t="n">
        <v>45113</v>
      </c>
      <c r="K1025" s="54" t="inlineStr">
        <is>
          <t>MO</t>
        </is>
      </c>
      <c r="L1025" s="68" t="inlineStr">
        <is>
          <t>NUBANK    0001  291500879 - CPF: 14.844.723.6-50</t>
        </is>
      </c>
      <c r="N1025">
        <f>IF(ISERROR(SEARCH("NF",E1025,1)),"NÃO","SIM")</f>
        <v/>
      </c>
      <c r="O1025">
        <f>IF($B1025=5,"SIM","")</f>
        <v/>
      </c>
      <c r="P1025" s="76">
        <f>A1025&amp;B1025&amp;C1025&amp;E1025&amp;G1025&amp;EDATE(J1025,0)</f>
        <v/>
      </c>
      <c r="Q1025" s="68">
        <f>IF(A1025=0,"",VLOOKUP($A1025,RESUMO!$A$8:$B$107,2,FALSE))</f>
        <v/>
      </c>
    </row>
    <row r="1026">
      <c r="A1026" s="52" t="n">
        <v>45112</v>
      </c>
      <c r="B1026" s="68" t="n">
        <v>1</v>
      </c>
      <c r="C1026" s="50" t="inlineStr">
        <is>
          <t>66561442504</t>
        </is>
      </c>
      <c r="D1026" s="73" t="inlineStr">
        <is>
          <t>GERALDO RODRIGUES SANTOS</t>
        </is>
      </c>
      <c r="E1026" s="74" t="inlineStr">
        <is>
          <t>SALÁRIO</t>
        </is>
      </c>
      <c r="G1026" s="75" t="n">
        <v>1380.39</v>
      </c>
      <c r="I1026" s="75" t="n">
        <v>1380.39</v>
      </c>
      <c r="J1026" s="54" t="n">
        <v>45113</v>
      </c>
      <c r="K1026" s="54" t="inlineStr">
        <is>
          <t>MO</t>
        </is>
      </c>
      <c r="L1026" s="68" t="inlineStr">
        <is>
          <t>CEF  013  3814  195702 - CPF: 66.561.442.5-04</t>
        </is>
      </c>
      <c r="N1026">
        <f>IF(ISERROR(SEARCH("NF",E1026,1)),"NÃO","SIM")</f>
        <v/>
      </c>
      <c r="O1026">
        <f>IF($B1026=5,"SIM","")</f>
        <v/>
      </c>
      <c r="P1026" s="76">
        <f>A1026&amp;B1026&amp;C1026&amp;E1026&amp;G1026&amp;EDATE(J1026,0)</f>
        <v/>
      </c>
      <c r="Q1026" s="68">
        <f>IF(A1026=0,"",VLOOKUP($A1026,RESUMO!$A$8:$B$107,2,FALSE))</f>
        <v/>
      </c>
    </row>
    <row r="1027">
      <c r="A1027" s="52" t="n">
        <v>45112</v>
      </c>
      <c r="B1027" s="68" t="n">
        <v>1</v>
      </c>
      <c r="C1027" s="50" t="inlineStr">
        <is>
          <t>13568423642</t>
        </is>
      </c>
      <c r="D1027" s="73" t="inlineStr">
        <is>
          <t xml:space="preserve">WELINGTON PEREIRA DOS SANTOS    </t>
        </is>
      </c>
      <c r="E1027" s="74" t="inlineStr">
        <is>
          <t>SALÁRIO</t>
        </is>
      </c>
      <c r="G1027" s="75" t="n">
        <v>1380.39</v>
      </c>
      <c r="I1027" s="75" t="n">
        <v>1380.39</v>
      </c>
      <c r="J1027" s="54" t="n">
        <v>45113</v>
      </c>
      <c r="K1027" s="54" t="inlineStr">
        <is>
          <t>MO</t>
        </is>
      </c>
      <c r="L1027" s="68" t="inlineStr">
        <is>
          <t>ITAÚ    7349  201434 - CPF: 13.568.423.6-42</t>
        </is>
      </c>
      <c r="N1027">
        <f>IF(ISERROR(SEARCH("NF",E1027,1)),"NÃO","SIM")</f>
        <v/>
      </c>
      <c r="O1027">
        <f>IF($B1027=5,"SIM","")</f>
        <v/>
      </c>
      <c r="P1027" s="76">
        <f>A1027&amp;B1027&amp;C1027&amp;E1027&amp;G1027&amp;EDATE(J1027,0)</f>
        <v/>
      </c>
      <c r="Q1027" s="68">
        <f>IF(A1027=0,"",VLOOKUP($A1027,RESUMO!$A$8:$B$107,2,FALSE))</f>
        <v/>
      </c>
    </row>
    <row r="1028">
      <c r="A1028" s="52" t="n">
        <v>45112</v>
      </c>
      <c r="B1028" s="68" t="n">
        <v>1</v>
      </c>
      <c r="C1028" s="50" t="inlineStr">
        <is>
          <t>07026622676</t>
        </is>
      </c>
      <c r="D1028" s="73" t="inlineStr">
        <is>
          <t>DOUGLAS JUNIO AZEVEDO LARA REZENDE</t>
        </is>
      </c>
      <c r="E1028" s="74" t="inlineStr">
        <is>
          <t>SALÁRIO</t>
        </is>
      </c>
      <c r="G1028" s="75" t="n">
        <v>752.88</v>
      </c>
      <c r="I1028" s="75" t="n">
        <v>752.88</v>
      </c>
      <c r="J1028" s="54" t="n">
        <v>45113</v>
      </c>
      <c r="K1028" s="54" t="inlineStr">
        <is>
          <t>MO</t>
        </is>
      </c>
      <c r="L1028" s="68" t="inlineStr">
        <is>
          <t>NUBANK    0001  304649995 - CPF: 07.026.622.6-76</t>
        </is>
      </c>
      <c r="N1028">
        <f>IF(ISERROR(SEARCH("NF",E1028,1)),"NÃO","SIM")</f>
        <v/>
      </c>
      <c r="O1028">
        <f>IF($B1028=5,"SIM","")</f>
        <v/>
      </c>
      <c r="P1028" s="76">
        <f>A1028&amp;B1028&amp;C1028&amp;E1028&amp;G1028&amp;EDATE(J1028,0)</f>
        <v/>
      </c>
      <c r="Q1028" s="68">
        <f>IF(A1028=0,"",VLOOKUP($A1028,RESUMO!$A$8:$B$107,2,FALSE))</f>
        <v/>
      </c>
    </row>
    <row r="1029">
      <c r="A1029" s="52" t="n">
        <v>45112</v>
      </c>
      <c r="B1029" s="68" t="n">
        <v>1</v>
      </c>
      <c r="C1029" s="50" t="inlineStr">
        <is>
          <t>96830123615</t>
        </is>
      </c>
      <c r="D1029" s="73" t="inlineStr">
        <is>
          <t>WANDERLEY DE SOUZA MAIA</t>
        </is>
      </c>
      <c r="E1029" s="74" t="inlineStr">
        <is>
          <t>SALÁRIO</t>
        </is>
      </c>
      <c r="G1029" s="75" t="n">
        <v>1380.39</v>
      </c>
      <c r="I1029" s="75" t="n">
        <v>1380.39</v>
      </c>
      <c r="J1029" s="54" t="n">
        <v>45113</v>
      </c>
      <c r="K1029" s="54" t="inlineStr">
        <is>
          <t>MO</t>
        </is>
      </c>
      <c r="L1029" s="68" t="inlineStr">
        <is>
          <t>CEF  013  1486  735602 - CPF: 96.830.123.6-15</t>
        </is>
      </c>
      <c r="N1029">
        <f>IF(ISERROR(SEARCH("NF",E1029,1)),"NÃO","SIM")</f>
        <v/>
      </c>
      <c r="O1029">
        <f>IF($B1029=5,"SIM","")</f>
        <v/>
      </c>
      <c r="P1029" s="76">
        <f>A1029&amp;B1029&amp;C1029&amp;E1029&amp;G1029&amp;EDATE(J1029,0)</f>
        <v/>
      </c>
      <c r="Q1029" s="68">
        <f>IF(A1029=0,"",VLOOKUP($A1029,RESUMO!$A$8:$B$107,2,FALSE))</f>
        <v/>
      </c>
    </row>
    <row r="1030">
      <c r="A1030" s="52" t="n">
        <v>45112</v>
      </c>
      <c r="B1030" s="68" t="n">
        <v>1</v>
      </c>
      <c r="C1030" s="50" t="inlineStr">
        <is>
          <t>05318038646</t>
        </is>
      </c>
      <c r="D1030" s="73" t="inlineStr">
        <is>
          <t>JOÃO CARLOS DOS SANTOS BARBOSA</t>
        </is>
      </c>
      <c r="E1030" s="74" t="inlineStr">
        <is>
          <t>SALÁRIO</t>
        </is>
      </c>
      <c r="G1030" s="75" t="n">
        <v>1020.26</v>
      </c>
      <c r="I1030" s="75" t="n">
        <v>1020.26</v>
      </c>
      <c r="J1030" s="54" t="n">
        <v>45113</v>
      </c>
      <c r="K1030" s="54" t="inlineStr">
        <is>
          <t>MO</t>
        </is>
      </c>
      <c r="L1030" s="68" t="inlineStr">
        <is>
          <t>PIX: 05318038646</t>
        </is>
      </c>
      <c r="N1030">
        <f>IF(ISERROR(SEARCH("NF",E1030,1)),"NÃO","SIM")</f>
        <v/>
      </c>
      <c r="O1030">
        <f>IF($B1030=5,"SIM","")</f>
        <v/>
      </c>
      <c r="P1030" s="76">
        <f>A1030&amp;B1030&amp;C1030&amp;E1030&amp;G1030&amp;EDATE(J1030,0)</f>
        <v/>
      </c>
      <c r="Q1030" s="68">
        <f>IF(A1030=0,"",VLOOKUP($A1030,RESUMO!$A$8:$B$107,2,FALSE))</f>
        <v/>
      </c>
    </row>
    <row r="1031">
      <c r="A1031" s="52" t="n">
        <v>45112</v>
      </c>
      <c r="B1031" s="68" t="n">
        <v>1</v>
      </c>
      <c r="C1031" s="50" t="inlineStr">
        <is>
          <t>12054582638</t>
        </is>
      </c>
      <c r="D1031" s="73" t="inlineStr">
        <is>
          <t>RODOLFO DIAS DA SILVA</t>
        </is>
      </c>
      <c r="E1031" s="74" t="inlineStr">
        <is>
          <t>SALÁRIO</t>
        </is>
      </c>
      <c r="G1031" s="75" t="n">
        <v>1380.39</v>
      </c>
      <c r="I1031" s="75" t="n">
        <v>1380.39</v>
      </c>
      <c r="J1031" s="54" t="n">
        <v>45113</v>
      </c>
      <c r="K1031" s="54" t="inlineStr">
        <is>
          <t>MO</t>
        </is>
      </c>
      <c r="L1031" s="68" t="inlineStr">
        <is>
          <t>PIX: 12054582638</t>
        </is>
      </c>
      <c r="N1031">
        <f>IF(ISERROR(SEARCH("NF",E1031,1)),"NÃO","SIM")</f>
        <v/>
      </c>
      <c r="O1031">
        <f>IF($B1031=5,"SIM","")</f>
        <v/>
      </c>
      <c r="P1031" s="76">
        <f>A1031&amp;B1031&amp;C1031&amp;E1031&amp;G1031&amp;EDATE(J1031,0)</f>
        <v/>
      </c>
      <c r="Q1031" s="68">
        <f>IF(A1031=0,"",VLOOKUP($A1031,RESUMO!$A$8:$B$107,2,FALSE))</f>
        <v/>
      </c>
    </row>
    <row r="1032">
      <c r="A1032" s="52" t="n">
        <v>45112</v>
      </c>
      <c r="B1032" s="68" t="n">
        <v>1</v>
      </c>
      <c r="C1032" s="50" t="inlineStr">
        <is>
          <t>42751357687</t>
        </is>
      </c>
      <c r="D1032" s="73" t="inlineStr">
        <is>
          <t>JOSÉ GERALDO LONGUINHO</t>
        </is>
      </c>
      <c r="E1032" s="74" t="inlineStr">
        <is>
          <t>SALÁRIO</t>
        </is>
      </c>
      <c r="G1032" s="75" t="n">
        <v>722.89</v>
      </c>
      <c r="I1032" s="75" t="n">
        <v>722.89</v>
      </c>
      <c r="J1032" s="54" t="n">
        <v>45113</v>
      </c>
      <c r="K1032" s="54" t="inlineStr">
        <is>
          <t>MO</t>
        </is>
      </c>
      <c r="L1032" s="68" t="inlineStr">
        <is>
          <t>PIX: 42751357687</t>
        </is>
      </c>
      <c r="N1032">
        <f>IF(ISERROR(SEARCH("NF",E1032,1)),"NÃO","SIM")</f>
        <v/>
      </c>
      <c r="O1032">
        <f>IF($B1032=5,"SIM","")</f>
        <v/>
      </c>
      <c r="P1032" s="76">
        <f>A1032&amp;B1032&amp;C1032&amp;E1032&amp;G1032&amp;EDATE(J1032,0)</f>
        <v/>
      </c>
      <c r="Q1032" s="68">
        <f>IF(A1032=0,"",VLOOKUP($A1032,RESUMO!$A$8:$B$107,2,FALSE))</f>
        <v/>
      </c>
    </row>
    <row r="1033">
      <c r="A1033" s="52" t="n">
        <v>45112</v>
      </c>
      <c r="B1033" s="68" t="n">
        <v>1</v>
      </c>
      <c r="C1033" s="50" t="inlineStr">
        <is>
          <t>18240824609</t>
        </is>
      </c>
      <c r="D1033" s="73" t="inlineStr">
        <is>
          <t>ITALO RAFAEL PINHO SANTOS</t>
        </is>
      </c>
      <c r="E1033" s="74" t="inlineStr">
        <is>
          <t>SALÁRIO</t>
        </is>
      </c>
      <c r="G1033" s="75" t="n">
        <v>245.85</v>
      </c>
      <c r="I1033" s="75" t="n">
        <v>245.85</v>
      </c>
      <c r="J1033" s="54" t="n">
        <v>45113</v>
      </c>
      <c r="K1033" s="54" t="inlineStr">
        <is>
          <t>MO</t>
        </is>
      </c>
      <c r="L1033" s="68" t="inlineStr">
        <is>
          <t>PIX: 18240824609</t>
        </is>
      </c>
      <c r="N1033">
        <f>IF(ISERROR(SEARCH("NF",E1033,1)),"NÃO","SIM")</f>
        <v/>
      </c>
      <c r="O1033">
        <f>IF($B1033=5,"SIM","")</f>
        <v/>
      </c>
      <c r="P1033" s="76">
        <f>A1033&amp;B1033&amp;C1033&amp;E1033&amp;G1033&amp;EDATE(J1033,0)</f>
        <v/>
      </c>
      <c r="Q1033" s="68">
        <f>IF(A1033=0,"",VLOOKUP($A1033,RESUMO!$A$8:$B$107,2,FALSE))</f>
        <v/>
      </c>
    </row>
    <row r="1034">
      <c r="A1034" s="52" t="n">
        <v>45112</v>
      </c>
      <c r="B1034" s="68" t="n">
        <v>1</v>
      </c>
      <c r="C1034" s="50" t="inlineStr">
        <is>
          <t>13351596650</t>
        </is>
      </c>
      <c r="D1034" s="73" t="inlineStr">
        <is>
          <t>VALERIO BATISTA DE JESUS</t>
        </is>
      </c>
      <c r="E1034" s="74" t="inlineStr">
        <is>
          <t>TRANSPORTE</t>
        </is>
      </c>
      <c r="G1034" s="75" t="n">
        <v>29.8</v>
      </c>
      <c r="H1034" s="63" t="n">
        <v>11</v>
      </c>
      <c r="I1034" s="75" t="n">
        <v>327.8</v>
      </c>
      <c r="J1034" s="54" t="n">
        <v>45113</v>
      </c>
      <c r="K1034" s="54" t="inlineStr">
        <is>
          <t>MO</t>
        </is>
      </c>
      <c r="L1034" s="68" t="inlineStr">
        <is>
          <t>NUBANK    0001  17746019 - CPF: 13.351.596.6-50</t>
        </is>
      </c>
      <c r="N1034">
        <f>IF(ISERROR(SEARCH("NF",E1034,1)),"NÃO","SIM")</f>
        <v/>
      </c>
      <c r="O1034">
        <f>IF($B1034=5,"SIM","")</f>
        <v/>
      </c>
      <c r="P1034" s="76">
        <f>A1034&amp;B1034&amp;C1034&amp;E1034&amp;G1034&amp;EDATE(J1034,0)</f>
        <v/>
      </c>
      <c r="Q1034" s="68">
        <f>IF(A1034=0,"",VLOOKUP($A1034,RESUMO!$A$8:$B$107,2,FALSE))</f>
        <v/>
      </c>
    </row>
    <row r="1035">
      <c r="A1035" s="52" t="n">
        <v>45112</v>
      </c>
      <c r="B1035" s="68" t="n">
        <v>1</v>
      </c>
      <c r="C1035" s="50" t="inlineStr">
        <is>
          <t>70458462667</t>
        </is>
      </c>
      <c r="D1035" s="73" t="inlineStr">
        <is>
          <t>MARCELO AUGUSTO DO CARMO VITALINO</t>
        </is>
      </c>
      <c r="E1035" s="74" t="inlineStr">
        <is>
          <t>TRANSPORTE</t>
        </is>
      </c>
      <c r="G1035" s="75" t="n">
        <v>35.6</v>
      </c>
      <c r="H1035" s="63" t="n">
        <v>21</v>
      </c>
      <c r="I1035" s="75" t="n">
        <v>747.6</v>
      </c>
      <c r="J1035" s="54" t="n">
        <v>45113</v>
      </c>
      <c r="K1035" s="54" t="inlineStr">
        <is>
          <t>MO</t>
        </is>
      </c>
      <c r="L1035" s="68" t="inlineStr">
        <is>
          <t>PIX: gaspazin121@gmail.com</t>
        </is>
      </c>
      <c r="N1035">
        <f>IF(ISERROR(SEARCH("NF",E1035,1)),"NÃO","SIM")</f>
        <v/>
      </c>
      <c r="O1035">
        <f>IF($B1035=5,"SIM","")</f>
        <v/>
      </c>
      <c r="P1035" s="76">
        <f>A1035&amp;B1035&amp;C1035&amp;E1035&amp;G1035&amp;EDATE(J1035,0)</f>
        <v/>
      </c>
      <c r="Q1035" s="68">
        <f>IF(A1035=0,"",VLOOKUP($A1035,RESUMO!$A$8:$B$107,2,FALSE))</f>
        <v/>
      </c>
    </row>
    <row r="1036">
      <c r="A1036" s="52" t="n">
        <v>45112</v>
      </c>
      <c r="B1036" s="68" t="n">
        <v>1</v>
      </c>
      <c r="C1036" s="50" t="inlineStr">
        <is>
          <t>12101331640</t>
        </is>
      </c>
      <c r="D1036" s="73" t="inlineStr">
        <is>
          <t>ALEF RAMON DA CUNHA</t>
        </is>
      </c>
      <c r="E1036" s="74" t="inlineStr">
        <is>
          <t>DIÁRIA</t>
        </is>
      </c>
      <c r="G1036" s="75" t="n">
        <v>250</v>
      </c>
      <c r="H1036" s="63" t="n">
        <v>11</v>
      </c>
      <c r="I1036" s="75" t="n">
        <v>2750</v>
      </c>
      <c r="J1036" s="54" t="n">
        <v>45113</v>
      </c>
      <c r="K1036" s="54" t="inlineStr">
        <is>
          <t>MO</t>
        </is>
      </c>
      <c r="L1036" s="68" t="inlineStr">
        <is>
          <t>PIX: 31973280267</t>
        </is>
      </c>
      <c r="N1036">
        <f>IF(ISERROR(SEARCH("NF",E1036,1)),"NÃO","SIM")</f>
        <v/>
      </c>
      <c r="O1036">
        <f>IF($B1036=5,"SIM","")</f>
        <v/>
      </c>
      <c r="P1036" s="76">
        <f>A1036&amp;B1036&amp;C1036&amp;E1036&amp;G1036&amp;EDATE(J1036,0)</f>
        <v/>
      </c>
      <c r="Q1036" s="68">
        <f>IF(A1036=0,"",VLOOKUP($A1036,RESUMO!$A$8:$B$107,2,FALSE))</f>
        <v/>
      </c>
    </row>
    <row r="1037">
      <c r="A1037" s="52" t="n">
        <v>45112</v>
      </c>
      <c r="B1037" s="68" t="n">
        <v>1</v>
      </c>
      <c r="C1037" s="50" t="inlineStr">
        <is>
          <t>70458462667</t>
        </is>
      </c>
      <c r="D1037" s="73" t="inlineStr">
        <is>
          <t>MARCELO AUGUSTO DO CARMO VITALINO</t>
        </is>
      </c>
      <c r="E1037" s="74" t="inlineStr">
        <is>
          <t>DIÁRIA</t>
        </is>
      </c>
      <c r="G1037" s="75" t="n">
        <v>120</v>
      </c>
      <c r="H1037" s="63" t="n">
        <v>9</v>
      </c>
      <c r="I1037" s="75" t="n">
        <v>1080</v>
      </c>
      <c r="J1037" s="54" t="n">
        <v>45113</v>
      </c>
      <c r="K1037" s="54" t="inlineStr">
        <is>
          <t>MO</t>
        </is>
      </c>
      <c r="L1037" s="68" t="inlineStr">
        <is>
          <t>PIX: gaspazin121@gmail.com</t>
        </is>
      </c>
      <c r="N1037">
        <f>IF(ISERROR(SEARCH("NF",E1037,1)),"NÃO","SIM")</f>
        <v/>
      </c>
      <c r="O1037">
        <f>IF($B1037=5,"SIM","")</f>
        <v/>
      </c>
      <c r="P1037" s="76">
        <f>A1037&amp;B1037&amp;C1037&amp;E1037&amp;G1037&amp;EDATE(J1037,0)</f>
        <v/>
      </c>
      <c r="Q1037" s="68">
        <f>IF(A1037=0,"",VLOOKUP($A1037,RESUMO!$A$8:$B$107,2,FALSE))</f>
        <v/>
      </c>
    </row>
    <row r="1038">
      <c r="A1038" s="52" t="n">
        <v>45112</v>
      </c>
      <c r="B1038" s="68" t="n">
        <v>1</v>
      </c>
      <c r="C1038" s="50" t="inlineStr">
        <is>
          <t>18240824609</t>
        </is>
      </c>
      <c r="D1038" s="73" t="inlineStr">
        <is>
          <t>ITALO RAFAEL PINHO SANTOS</t>
        </is>
      </c>
      <c r="E1038" s="74" t="inlineStr">
        <is>
          <t>DIÁRIA</t>
        </is>
      </c>
      <c r="G1038" s="75" t="n">
        <v>120</v>
      </c>
      <c r="H1038" s="63" t="n">
        <v>3</v>
      </c>
      <c r="I1038" s="75" t="n">
        <v>360</v>
      </c>
      <c r="J1038" s="54" t="n">
        <v>45113</v>
      </c>
      <c r="K1038" s="54" t="inlineStr">
        <is>
          <t>MO</t>
        </is>
      </c>
      <c r="L1038" s="68" t="inlineStr">
        <is>
          <t>PIX: 18240824609</t>
        </is>
      </c>
      <c r="N1038">
        <f>IF(ISERROR(SEARCH("NF",E1038,1)),"NÃO","SIM")</f>
        <v/>
      </c>
      <c r="O1038">
        <f>IF($B1038=5,"SIM","")</f>
        <v/>
      </c>
      <c r="P1038" s="76">
        <f>A1038&amp;B1038&amp;C1038&amp;E1038&amp;G1038&amp;EDATE(J1038,0)</f>
        <v/>
      </c>
      <c r="Q1038" s="68">
        <f>IF(A1038=0,"",VLOOKUP($A1038,RESUMO!$A$8:$B$107,2,FALSE))</f>
        <v/>
      </c>
    </row>
    <row r="1039">
      <c r="A1039" s="52" t="n">
        <v>45112</v>
      </c>
      <c r="B1039" s="68" t="n">
        <v>1</v>
      </c>
      <c r="C1039" s="50" t="inlineStr">
        <is>
          <t>13351596650</t>
        </is>
      </c>
      <c r="D1039" s="73" t="inlineStr">
        <is>
          <t>VALERIO BATISTA DE JESUS</t>
        </is>
      </c>
      <c r="E1039" s="74" t="inlineStr">
        <is>
          <t>CAFÉ</t>
        </is>
      </c>
      <c r="G1039" s="75" t="n">
        <v>4</v>
      </c>
      <c r="H1039" s="63" t="n">
        <v>11</v>
      </c>
      <c r="I1039" s="75" t="n">
        <v>44</v>
      </c>
      <c r="J1039" s="54" t="n">
        <v>45113</v>
      </c>
      <c r="K1039" s="54" t="inlineStr">
        <is>
          <t>MO</t>
        </is>
      </c>
      <c r="L1039" s="68" t="inlineStr">
        <is>
          <t>NUBANK    0001  17746019 - CPF: 13.351.596.6-50</t>
        </is>
      </c>
      <c r="N1039">
        <f>IF(ISERROR(SEARCH("NF",E1039,1)),"NÃO","SIM")</f>
        <v/>
      </c>
      <c r="O1039">
        <f>IF($B1039=5,"SIM","")</f>
        <v/>
      </c>
      <c r="P1039" s="76">
        <f>A1039&amp;B1039&amp;C1039&amp;E1039&amp;G1039&amp;EDATE(J1039,0)</f>
        <v/>
      </c>
      <c r="Q1039" s="68">
        <f>IF(A1039=0,"",VLOOKUP($A1039,RESUMO!$A$8:$B$107,2,FALSE))</f>
        <v/>
      </c>
    </row>
    <row r="1040">
      <c r="A1040" s="52" t="n">
        <v>45112</v>
      </c>
      <c r="B1040" s="68" t="n">
        <v>1</v>
      </c>
      <c r="C1040" s="50" t="inlineStr">
        <is>
          <t>70458462667</t>
        </is>
      </c>
      <c r="D1040" s="73" t="inlineStr">
        <is>
          <t>MARCELO AUGUSTO DO CARMO VITALINO</t>
        </is>
      </c>
      <c r="E1040" s="74" t="inlineStr">
        <is>
          <t>CAFÉ</t>
        </is>
      </c>
      <c r="G1040" s="75" t="n">
        <v>4</v>
      </c>
      <c r="H1040" s="63" t="n">
        <v>21</v>
      </c>
      <c r="I1040" s="75" t="n">
        <v>84</v>
      </c>
      <c r="J1040" s="54" t="n">
        <v>45113</v>
      </c>
      <c r="K1040" s="54" t="inlineStr">
        <is>
          <t>MO</t>
        </is>
      </c>
      <c r="L1040" s="68" t="inlineStr">
        <is>
          <t>PIX: gaspazin121@gmail.com</t>
        </is>
      </c>
      <c r="N1040">
        <f>IF(ISERROR(SEARCH("NF",E1040,1)),"NÃO","SIM")</f>
        <v/>
      </c>
      <c r="O1040">
        <f>IF($B1040=5,"SIM","")</f>
        <v/>
      </c>
      <c r="P1040" s="76">
        <f>A1040&amp;B1040&amp;C1040&amp;E1040&amp;G1040&amp;EDATE(J1040,0)</f>
        <v/>
      </c>
      <c r="Q1040" s="68">
        <f>IF(A1040=0,"",VLOOKUP($A1040,RESUMO!$A$8:$B$107,2,FALSE))</f>
        <v/>
      </c>
    </row>
    <row r="1041">
      <c r="A1041" s="52" t="n">
        <v>45112</v>
      </c>
      <c r="B1041" s="68" t="n">
        <v>1</v>
      </c>
      <c r="C1041" s="50" t="inlineStr">
        <is>
          <t>00505644630</t>
        </is>
      </c>
      <c r="D1041" s="73" t="inlineStr">
        <is>
          <t>JOÃO LUIZ PEREIRA</t>
        </is>
      </c>
      <c r="E1041" s="74" t="inlineStr">
        <is>
          <t>TRANSPORTE</t>
        </is>
      </c>
      <c r="G1041" s="75" t="n">
        <v>38.7</v>
      </c>
      <c r="H1041" s="63" t="n">
        <v>12</v>
      </c>
      <c r="I1041" s="75" t="n">
        <v>464.4</v>
      </c>
      <c r="J1041" s="54" t="n">
        <v>45113</v>
      </c>
      <c r="K1041" s="54" t="inlineStr">
        <is>
          <t>MO</t>
        </is>
      </c>
      <c r="L1041" s="68" t="inlineStr">
        <is>
          <t>PIX: 00505644630</t>
        </is>
      </c>
      <c r="N1041">
        <f>IF(ISERROR(SEARCH("NF",E1041,1)),"NÃO","SIM")</f>
        <v/>
      </c>
      <c r="O1041">
        <f>IF($B1041=5,"SIM","")</f>
        <v/>
      </c>
      <c r="P1041" s="76">
        <f>A1041&amp;B1041&amp;C1041&amp;E1041&amp;G1041&amp;EDATE(J1041,0)</f>
        <v/>
      </c>
      <c r="Q1041" s="68">
        <f>IF(A1041=0,"",VLOOKUP($A1041,RESUMO!$A$8:$B$107,2,FALSE))</f>
        <v/>
      </c>
    </row>
    <row r="1042">
      <c r="A1042" s="52" t="n">
        <v>45112</v>
      </c>
      <c r="B1042" s="68" t="n">
        <v>1</v>
      </c>
      <c r="C1042" s="50" t="inlineStr">
        <is>
          <t>14844723650</t>
        </is>
      </c>
      <c r="D1042" s="73" t="inlineStr">
        <is>
          <t>TAISSON HENRIQUE FERREIRA DOS SANTOS</t>
        </is>
      </c>
      <c r="E1042" s="74" t="inlineStr">
        <is>
          <t>TRANSPORTE</t>
        </is>
      </c>
      <c r="G1042" s="75" t="n">
        <v>38.7</v>
      </c>
      <c r="H1042" s="63" t="n">
        <v>19</v>
      </c>
      <c r="I1042" s="75" t="n">
        <v>735.3000000000001</v>
      </c>
      <c r="J1042" s="54" t="n">
        <v>45113</v>
      </c>
      <c r="K1042" s="54" t="inlineStr">
        <is>
          <t>MO</t>
        </is>
      </c>
      <c r="L1042" s="68" t="inlineStr">
        <is>
          <t>NUBANK    0001  291500879 - CPF: 14.844.723.6-50</t>
        </is>
      </c>
      <c r="N1042">
        <f>IF(ISERROR(SEARCH("NF",E1042,1)),"NÃO","SIM")</f>
        <v/>
      </c>
      <c r="O1042">
        <f>IF($B1042=5,"SIM","")</f>
        <v/>
      </c>
      <c r="P1042" s="76">
        <f>A1042&amp;B1042&amp;C1042&amp;E1042&amp;G1042&amp;EDATE(J1042,0)</f>
        <v/>
      </c>
      <c r="Q1042" s="68">
        <f>IF(A1042=0,"",VLOOKUP($A1042,RESUMO!$A$8:$B$107,2,FALSE))</f>
        <v/>
      </c>
    </row>
    <row r="1043">
      <c r="A1043" s="52" t="n">
        <v>45112</v>
      </c>
      <c r="B1043" s="68" t="n">
        <v>1</v>
      </c>
      <c r="C1043" s="50" t="inlineStr">
        <is>
          <t>66561442504</t>
        </is>
      </c>
      <c r="D1043" s="73" t="inlineStr">
        <is>
          <t>GERALDO RODRIGUES SANTOS</t>
        </is>
      </c>
      <c r="E1043" s="74" t="inlineStr">
        <is>
          <t>TRANSPORTE</t>
        </is>
      </c>
      <c r="G1043" s="75" t="n">
        <v>38.7</v>
      </c>
      <c r="H1043" s="63" t="n">
        <v>21</v>
      </c>
      <c r="I1043" s="75" t="n">
        <v>812.7</v>
      </c>
      <c r="J1043" s="54" t="n">
        <v>45113</v>
      </c>
      <c r="K1043" s="54" t="inlineStr">
        <is>
          <t>MO</t>
        </is>
      </c>
      <c r="L1043" s="68" t="inlineStr">
        <is>
          <t>CEF  013  3814  195702 - CPF: 66.561.442.5-04</t>
        </is>
      </c>
      <c r="N1043">
        <f>IF(ISERROR(SEARCH("NF",E1043,1)),"NÃO","SIM")</f>
        <v/>
      </c>
      <c r="O1043">
        <f>IF($B1043=5,"SIM","")</f>
        <v/>
      </c>
      <c r="P1043" s="76">
        <f>A1043&amp;B1043&amp;C1043&amp;E1043&amp;G1043&amp;EDATE(J1043,0)</f>
        <v/>
      </c>
      <c r="Q1043" s="68">
        <f>IF(A1043=0,"",VLOOKUP($A1043,RESUMO!$A$8:$B$107,2,FALSE))</f>
        <v/>
      </c>
    </row>
    <row r="1044">
      <c r="A1044" s="52" t="n">
        <v>45112</v>
      </c>
      <c r="B1044" s="68" t="n">
        <v>1</v>
      </c>
      <c r="C1044" s="50" t="inlineStr">
        <is>
          <t>13568423642</t>
        </is>
      </c>
      <c r="D1044" s="73" t="inlineStr">
        <is>
          <t xml:space="preserve">WELINGTON PEREIRA DOS SANTOS    </t>
        </is>
      </c>
      <c r="E1044" s="74" t="inlineStr">
        <is>
          <t>TRANSPORTE</t>
        </is>
      </c>
      <c r="G1044" s="75" t="n">
        <v>37.4</v>
      </c>
      <c r="H1044" s="63" t="n">
        <v>21</v>
      </c>
      <c r="I1044" s="75" t="n">
        <v>785.4</v>
      </c>
      <c r="J1044" s="54" t="n">
        <v>45113</v>
      </c>
      <c r="K1044" s="54" t="inlineStr">
        <is>
          <t>MO</t>
        </is>
      </c>
      <c r="L1044" s="68" t="inlineStr">
        <is>
          <t>ITAÚ    7349  201434 - CPF: 13.568.423.6-42</t>
        </is>
      </c>
      <c r="N1044">
        <f>IF(ISERROR(SEARCH("NF",E1044,1)),"NÃO","SIM")</f>
        <v/>
      </c>
      <c r="O1044">
        <f>IF($B1044=5,"SIM","")</f>
        <v/>
      </c>
      <c r="P1044" s="76">
        <f>A1044&amp;B1044&amp;C1044&amp;E1044&amp;G1044&amp;EDATE(J1044,0)</f>
        <v/>
      </c>
      <c r="Q1044" s="68">
        <f>IF(A1044=0,"",VLOOKUP($A1044,RESUMO!$A$8:$B$107,2,FALSE))</f>
        <v/>
      </c>
    </row>
    <row r="1045">
      <c r="A1045" s="52" t="n">
        <v>45112</v>
      </c>
      <c r="B1045" s="68" t="n">
        <v>1</v>
      </c>
      <c r="C1045" s="50" t="inlineStr">
        <is>
          <t>07026622676</t>
        </is>
      </c>
      <c r="D1045" s="73" t="inlineStr">
        <is>
          <t>DOUGLAS JUNIO AZEVEDO LARA REZENDE</t>
        </is>
      </c>
      <c r="E1045" s="74" t="inlineStr">
        <is>
          <t>TRANSPORTE</t>
        </is>
      </c>
      <c r="G1045" s="75" t="n">
        <v>38.7</v>
      </c>
      <c r="H1045" s="63" t="n">
        <v>18</v>
      </c>
      <c r="I1045" s="75" t="n">
        <v>696.6</v>
      </c>
      <c r="J1045" s="54" t="n">
        <v>45113</v>
      </c>
      <c r="K1045" s="54" t="inlineStr">
        <is>
          <t>MO</t>
        </is>
      </c>
      <c r="L1045" s="68" t="inlineStr">
        <is>
          <t>NUBANK    0001  304649995 - CPF: 07.026.622.6-76</t>
        </is>
      </c>
      <c r="N1045">
        <f>IF(ISERROR(SEARCH("NF",E1045,1)),"NÃO","SIM")</f>
        <v/>
      </c>
      <c r="O1045">
        <f>IF($B1045=5,"SIM","")</f>
        <v/>
      </c>
      <c r="P1045" s="76">
        <f>A1045&amp;B1045&amp;C1045&amp;E1045&amp;G1045&amp;EDATE(J1045,0)</f>
        <v/>
      </c>
      <c r="Q1045" s="68">
        <f>IF(A1045=0,"",VLOOKUP($A1045,RESUMO!$A$8:$B$107,2,FALSE))</f>
        <v/>
      </c>
    </row>
    <row r="1046">
      <c r="A1046" s="52" t="n">
        <v>45112</v>
      </c>
      <c r="B1046" s="68" t="n">
        <v>1</v>
      </c>
      <c r="C1046" s="50" t="inlineStr">
        <is>
          <t>96830123615</t>
        </is>
      </c>
      <c r="D1046" s="73" t="inlineStr">
        <is>
          <t>WANDERLEY DE SOUZA MAIA</t>
        </is>
      </c>
      <c r="E1046" s="74" t="inlineStr">
        <is>
          <t>TRANSPORTE</t>
        </is>
      </c>
      <c r="G1046" s="75" t="n">
        <v>36.5</v>
      </c>
      <c r="H1046" s="63" t="n">
        <v>21</v>
      </c>
      <c r="I1046" s="75" t="n">
        <v>766.5</v>
      </c>
      <c r="J1046" s="54" t="n">
        <v>45113</v>
      </c>
      <c r="K1046" s="54" t="inlineStr">
        <is>
          <t>MO</t>
        </is>
      </c>
      <c r="L1046" s="68" t="inlineStr">
        <is>
          <t>CEF  013  1486  735602 - CPF: 96.830.123.6-15</t>
        </is>
      </c>
      <c r="N1046">
        <f>IF(ISERROR(SEARCH("NF",E1046,1)),"NÃO","SIM")</f>
        <v/>
      </c>
      <c r="O1046">
        <f>IF($B1046=5,"SIM","")</f>
        <v/>
      </c>
      <c r="P1046" s="76">
        <f>A1046&amp;B1046&amp;C1046&amp;E1046&amp;G1046&amp;EDATE(J1046,0)</f>
        <v/>
      </c>
      <c r="Q1046" s="68">
        <f>IF(A1046=0,"",VLOOKUP($A1046,RESUMO!$A$8:$B$107,2,FALSE))</f>
        <v/>
      </c>
    </row>
    <row r="1047">
      <c r="A1047" s="52" t="n">
        <v>45112</v>
      </c>
      <c r="B1047" s="68" t="n">
        <v>1</v>
      </c>
      <c r="C1047" s="50" t="inlineStr">
        <is>
          <t>05318038646</t>
        </is>
      </c>
      <c r="D1047" s="73" t="inlineStr">
        <is>
          <t>JOÃO CARLOS DOS SANTOS BARBOSA</t>
        </is>
      </c>
      <c r="E1047" s="74" t="inlineStr">
        <is>
          <t>TRANSPORTE</t>
        </is>
      </c>
      <c r="G1047" s="75" t="n">
        <v>39.6</v>
      </c>
      <c r="H1047" s="63" t="n">
        <v>19</v>
      </c>
      <c r="I1047" s="75" t="n">
        <v>752.4</v>
      </c>
      <c r="J1047" s="54" t="n">
        <v>45113</v>
      </c>
      <c r="K1047" s="54" t="inlineStr">
        <is>
          <t>MO</t>
        </is>
      </c>
      <c r="L1047" s="68" t="inlineStr">
        <is>
          <t>PIX: 05318038646</t>
        </is>
      </c>
      <c r="N1047">
        <f>IF(ISERROR(SEARCH("NF",E1047,1)),"NÃO","SIM")</f>
        <v/>
      </c>
      <c r="O1047">
        <f>IF($B1047=5,"SIM","")</f>
        <v/>
      </c>
      <c r="P1047" s="76">
        <f>A1047&amp;B1047&amp;C1047&amp;E1047&amp;G1047&amp;EDATE(J1047,0)</f>
        <v/>
      </c>
      <c r="Q1047" s="68">
        <f>IF(A1047=0,"",VLOOKUP($A1047,RESUMO!$A$8:$B$107,2,FALSE))</f>
        <v/>
      </c>
    </row>
    <row r="1048">
      <c r="A1048" s="52" t="n">
        <v>45112</v>
      </c>
      <c r="B1048" s="68" t="n">
        <v>1</v>
      </c>
      <c r="C1048" s="50" t="inlineStr">
        <is>
          <t>42751357687</t>
        </is>
      </c>
      <c r="D1048" s="73" t="inlineStr">
        <is>
          <t>JOSÉ GERALDO LONGUINHO</t>
        </is>
      </c>
      <c r="E1048" s="74" t="inlineStr">
        <is>
          <t>TRANSPORTE</t>
        </is>
      </c>
      <c r="G1048" s="75" t="n">
        <v>31.8</v>
      </c>
      <c r="H1048" s="63" t="n">
        <v>21</v>
      </c>
      <c r="I1048" s="75" t="n">
        <v>667.8000000000001</v>
      </c>
      <c r="J1048" s="54" t="n">
        <v>45113</v>
      </c>
      <c r="K1048" s="54" t="inlineStr">
        <is>
          <t>MO</t>
        </is>
      </c>
      <c r="L1048" s="68" t="inlineStr">
        <is>
          <t>PIX: 42751357687</t>
        </is>
      </c>
      <c r="N1048">
        <f>IF(ISERROR(SEARCH("NF",E1048,1)),"NÃO","SIM")</f>
        <v/>
      </c>
      <c r="O1048">
        <f>IF($B1048=5,"SIM","")</f>
        <v/>
      </c>
      <c r="P1048" s="76">
        <f>A1048&amp;B1048&amp;C1048&amp;E1048&amp;G1048&amp;EDATE(J1048,0)</f>
        <v/>
      </c>
      <c r="Q1048" s="68">
        <f>IF(A1048=0,"",VLOOKUP($A1048,RESUMO!$A$8:$B$107,2,FALSE))</f>
        <v/>
      </c>
    </row>
    <row r="1049">
      <c r="A1049" s="52" t="n">
        <v>45112</v>
      </c>
      <c r="B1049" s="68" t="n">
        <v>1</v>
      </c>
      <c r="C1049" s="50" t="inlineStr">
        <is>
          <t>18240824609</t>
        </is>
      </c>
      <c r="D1049" s="73" t="inlineStr">
        <is>
          <t>ITALO RAFAEL PINHO SANTOS</t>
        </is>
      </c>
      <c r="E1049" s="74" t="inlineStr">
        <is>
          <t>TRANSPORTE</t>
        </is>
      </c>
      <c r="G1049" s="75" t="n">
        <v>28.7</v>
      </c>
      <c r="H1049" s="63" t="n">
        <v>21</v>
      </c>
      <c r="I1049" s="75" t="n">
        <v>602.6999999999999</v>
      </c>
      <c r="J1049" s="54" t="n">
        <v>45113</v>
      </c>
      <c r="K1049" s="54" t="inlineStr">
        <is>
          <t>MO</t>
        </is>
      </c>
      <c r="L1049" s="68" t="inlineStr">
        <is>
          <t>PIX: 18240824609</t>
        </is>
      </c>
      <c r="N1049">
        <f>IF(ISERROR(SEARCH("NF",E1049,1)),"NÃO","SIM")</f>
        <v/>
      </c>
      <c r="O1049">
        <f>IF($B1049=5,"SIM","")</f>
        <v/>
      </c>
      <c r="P1049" s="76">
        <f>A1049&amp;B1049&amp;C1049&amp;E1049&amp;G1049&amp;EDATE(J1049,0)</f>
        <v/>
      </c>
      <c r="Q1049" s="68">
        <f>IF(A1049=0,"",VLOOKUP($A1049,RESUMO!$A$8:$B$107,2,FALSE))</f>
        <v/>
      </c>
    </row>
    <row r="1050">
      <c r="A1050" s="52" t="n">
        <v>45112</v>
      </c>
      <c r="B1050" s="68" t="n">
        <v>1</v>
      </c>
      <c r="C1050" s="50" t="inlineStr">
        <is>
          <t>00505644630</t>
        </is>
      </c>
      <c r="D1050" s="73" t="inlineStr">
        <is>
          <t>JOÃO LUIZ PEREIRA</t>
        </is>
      </c>
      <c r="E1050" s="74" t="inlineStr">
        <is>
          <t>CAFÉ</t>
        </is>
      </c>
      <c r="G1050" s="75" t="n">
        <v>4</v>
      </c>
      <c r="H1050" s="63" t="n">
        <v>12</v>
      </c>
      <c r="I1050" s="75" t="n">
        <v>48</v>
      </c>
      <c r="J1050" s="54" t="n">
        <v>45113</v>
      </c>
      <c r="K1050" s="54" t="inlineStr">
        <is>
          <t>MO</t>
        </is>
      </c>
      <c r="L1050" s="68" t="inlineStr">
        <is>
          <t>PIX: 00505644630</t>
        </is>
      </c>
      <c r="N1050">
        <f>IF(ISERROR(SEARCH("NF",E1050,1)),"NÃO","SIM")</f>
        <v/>
      </c>
      <c r="O1050">
        <f>IF($B1050=5,"SIM","")</f>
        <v/>
      </c>
      <c r="P1050" s="76">
        <f>A1050&amp;B1050&amp;C1050&amp;E1050&amp;G1050&amp;EDATE(J1050,0)</f>
        <v/>
      </c>
      <c r="Q1050" s="68">
        <f>IF(A1050=0,"",VLOOKUP($A1050,RESUMO!$A$8:$B$107,2,FALSE))</f>
        <v/>
      </c>
    </row>
    <row r="1051">
      <c r="A1051" s="52" t="n">
        <v>45112</v>
      </c>
      <c r="B1051" s="68" t="n">
        <v>1</v>
      </c>
      <c r="C1051" s="50" t="inlineStr">
        <is>
          <t>14844723650</t>
        </is>
      </c>
      <c r="D1051" s="73" t="inlineStr">
        <is>
          <t>TAISSON HENRIQUE FERREIRA DOS SANTOS</t>
        </is>
      </c>
      <c r="E1051" s="74" t="inlineStr">
        <is>
          <t>CAFÉ</t>
        </is>
      </c>
      <c r="G1051" s="75" t="n">
        <v>4</v>
      </c>
      <c r="H1051" s="63" t="n">
        <v>19</v>
      </c>
      <c r="I1051" s="75" t="n">
        <v>76</v>
      </c>
      <c r="J1051" s="54" t="n">
        <v>45113</v>
      </c>
      <c r="K1051" s="54" t="inlineStr">
        <is>
          <t>MO</t>
        </is>
      </c>
      <c r="L1051" s="68" t="inlineStr">
        <is>
          <t>NUBANK    0001  291500879 - CPF: 14.844.723.6-50</t>
        </is>
      </c>
      <c r="N1051">
        <f>IF(ISERROR(SEARCH("NF",E1051,1)),"NÃO","SIM")</f>
        <v/>
      </c>
      <c r="O1051">
        <f>IF($B1051=5,"SIM","")</f>
        <v/>
      </c>
      <c r="P1051" s="76">
        <f>A1051&amp;B1051&amp;C1051&amp;E1051&amp;G1051&amp;EDATE(J1051,0)</f>
        <v/>
      </c>
      <c r="Q1051" s="68">
        <f>IF(A1051=0,"",VLOOKUP($A1051,RESUMO!$A$8:$B$107,2,FALSE))</f>
        <v/>
      </c>
    </row>
    <row r="1052">
      <c r="A1052" s="52" t="n">
        <v>45112</v>
      </c>
      <c r="B1052" s="68" t="n">
        <v>1</v>
      </c>
      <c r="C1052" s="50" t="inlineStr">
        <is>
          <t>66561442504</t>
        </is>
      </c>
      <c r="D1052" s="73" t="inlineStr">
        <is>
          <t>GERALDO RODRIGUES SANTOS</t>
        </is>
      </c>
      <c r="E1052" s="74" t="inlineStr">
        <is>
          <t>CAFÉ</t>
        </is>
      </c>
      <c r="G1052" s="75" t="n">
        <v>4</v>
      </c>
      <c r="H1052" s="63" t="n">
        <v>21</v>
      </c>
      <c r="I1052" s="75" t="n">
        <v>84</v>
      </c>
      <c r="J1052" s="54" t="n">
        <v>45113</v>
      </c>
      <c r="K1052" s="54" t="inlineStr">
        <is>
          <t>MO</t>
        </is>
      </c>
      <c r="L1052" s="68" t="inlineStr">
        <is>
          <t>CEF  013  3814  195702 - CPF: 66.561.442.5-04</t>
        </is>
      </c>
      <c r="N1052">
        <f>IF(ISERROR(SEARCH("NF",E1052,1)),"NÃO","SIM")</f>
        <v/>
      </c>
      <c r="O1052">
        <f>IF($B1052=5,"SIM","")</f>
        <v/>
      </c>
      <c r="P1052" s="76">
        <f>A1052&amp;B1052&amp;C1052&amp;E1052&amp;G1052&amp;EDATE(J1052,0)</f>
        <v/>
      </c>
      <c r="Q1052" s="68">
        <f>IF(A1052=0,"",VLOOKUP($A1052,RESUMO!$A$8:$B$107,2,FALSE))</f>
        <v/>
      </c>
    </row>
    <row r="1053">
      <c r="A1053" s="52" t="n">
        <v>45112</v>
      </c>
      <c r="B1053" s="68" t="n">
        <v>1</v>
      </c>
      <c r="C1053" s="50" t="inlineStr">
        <is>
          <t>13568423642</t>
        </is>
      </c>
      <c r="D1053" s="73" t="inlineStr">
        <is>
          <t xml:space="preserve">WELINGTON PEREIRA DOS SANTOS    </t>
        </is>
      </c>
      <c r="E1053" s="74" t="inlineStr">
        <is>
          <t>CAFÉ</t>
        </is>
      </c>
      <c r="G1053" s="75" t="n">
        <v>4</v>
      </c>
      <c r="H1053" s="63" t="n">
        <v>21</v>
      </c>
      <c r="I1053" s="75" t="n">
        <v>84</v>
      </c>
      <c r="J1053" s="54" t="n">
        <v>45113</v>
      </c>
      <c r="K1053" s="54" t="inlineStr">
        <is>
          <t>MO</t>
        </is>
      </c>
      <c r="L1053" s="68" t="inlineStr">
        <is>
          <t>ITAÚ    7349  201434 - CPF: 13.568.423.6-42</t>
        </is>
      </c>
      <c r="N1053">
        <f>IF(ISERROR(SEARCH("NF",E1053,1)),"NÃO","SIM")</f>
        <v/>
      </c>
      <c r="O1053">
        <f>IF($B1053=5,"SIM","")</f>
        <v/>
      </c>
      <c r="P1053" s="76">
        <f>A1053&amp;B1053&amp;C1053&amp;E1053&amp;G1053&amp;EDATE(J1053,0)</f>
        <v/>
      </c>
      <c r="Q1053" s="68">
        <f>IF(A1053=0,"",VLOOKUP($A1053,RESUMO!$A$8:$B$107,2,FALSE))</f>
        <v/>
      </c>
    </row>
    <row r="1054">
      <c r="A1054" s="52" t="n">
        <v>45112</v>
      </c>
      <c r="B1054" s="68" t="n">
        <v>1</v>
      </c>
      <c r="C1054" s="50" t="inlineStr">
        <is>
          <t>07026622676</t>
        </is>
      </c>
      <c r="D1054" s="73" t="inlineStr">
        <is>
          <t>DOUGLAS JUNIO AZEVEDO LARA REZENDE</t>
        </is>
      </c>
      <c r="E1054" s="74" t="inlineStr">
        <is>
          <t>CAFÉ</t>
        </is>
      </c>
      <c r="G1054" s="75" t="n">
        <v>4</v>
      </c>
      <c r="H1054" s="63" t="n">
        <v>18</v>
      </c>
      <c r="I1054" s="75" t="n">
        <v>72</v>
      </c>
      <c r="J1054" s="54" t="n">
        <v>45113</v>
      </c>
      <c r="K1054" s="54" t="inlineStr">
        <is>
          <t>MO</t>
        </is>
      </c>
      <c r="L1054" s="68" t="inlineStr">
        <is>
          <t>NUBANK    0001  304649995 - CPF: 07.026.622.6-76</t>
        </is>
      </c>
      <c r="N1054">
        <f>IF(ISERROR(SEARCH("NF",E1054,1)),"NÃO","SIM")</f>
        <v/>
      </c>
      <c r="O1054">
        <f>IF($B1054=5,"SIM","")</f>
        <v/>
      </c>
      <c r="P1054" s="76">
        <f>A1054&amp;B1054&amp;C1054&amp;E1054&amp;G1054&amp;EDATE(J1054,0)</f>
        <v/>
      </c>
      <c r="Q1054" s="68">
        <f>IF(A1054=0,"",VLOOKUP($A1054,RESUMO!$A$8:$B$107,2,FALSE))</f>
        <v/>
      </c>
    </row>
    <row r="1055">
      <c r="A1055" s="52" t="n">
        <v>45112</v>
      </c>
      <c r="B1055" s="68" t="n">
        <v>1</v>
      </c>
      <c r="C1055" s="50" t="inlineStr">
        <is>
          <t>96830123615</t>
        </is>
      </c>
      <c r="D1055" s="73" t="inlineStr">
        <is>
          <t>WANDERLEY DE SOUZA MAIA</t>
        </is>
      </c>
      <c r="E1055" s="74" t="inlineStr">
        <is>
          <t>CAFÉ</t>
        </is>
      </c>
      <c r="G1055" s="75" t="n">
        <v>4</v>
      </c>
      <c r="H1055" s="63" t="n">
        <v>21</v>
      </c>
      <c r="I1055" s="75" t="n">
        <v>84</v>
      </c>
      <c r="J1055" s="54" t="n">
        <v>45113</v>
      </c>
      <c r="K1055" s="54" t="inlineStr">
        <is>
          <t>MO</t>
        </is>
      </c>
      <c r="L1055" s="68" t="inlineStr">
        <is>
          <t>CEF  013  1486  735602 - CPF: 96.830.123.6-15</t>
        </is>
      </c>
      <c r="N1055">
        <f>IF(ISERROR(SEARCH("NF",E1055,1)),"NÃO","SIM")</f>
        <v/>
      </c>
      <c r="O1055">
        <f>IF($B1055=5,"SIM","")</f>
        <v/>
      </c>
      <c r="P1055" s="76">
        <f>A1055&amp;B1055&amp;C1055&amp;E1055&amp;G1055&amp;EDATE(J1055,0)</f>
        <v/>
      </c>
      <c r="Q1055" s="68">
        <f>IF(A1055=0,"",VLOOKUP($A1055,RESUMO!$A$8:$B$107,2,FALSE))</f>
        <v/>
      </c>
    </row>
    <row r="1056">
      <c r="A1056" s="52" t="n">
        <v>45112</v>
      </c>
      <c r="B1056" s="68" t="n">
        <v>1</v>
      </c>
      <c r="C1056" s="50" t="inlineStr">
        <is>
          <t>05318038646</t>
        </is>
      </c>
      <c r="D1056" s="73" t="inlineStr">
        <is>
          <t>JOÃO CARLOS DOS SANTOS BARBOSA</t>
        </is>
      </c>
      <c r="E1056" s="74" t="inlineStr">
        <is>
          <t>CAFÉ</t>
        </is>
      </c>
      <c r="G1056" s="75" t="n">
        <v>4</v>
      </c>
      <c r="H1056" s="63" t="n">
        <v>19</v>
      </c>
      <c r="I1056" s="75" t="n">
        <v>76</v>
      </c>
      <c r="J1056" s="54" t="n">
        <v>45113</v>
      </c>
      <c r="K1056" s="54" t="inlineStr">
        <is>
          <t>MO</t>
        </is>
      </c>
      <c r="L1056" s="68" t="inlineStr">
        <is>
          <t>PIX: 05318038646</t>
        </is>
      </c>
      <c r="N1056">
        <f>IF(ISERROR(SEARCH("NF",E1056,1)),"NÃO","SIM")</f>
        <v/>
      </c>
      <c r="O1056">
        <f>IF($B1056=5,"SIM","")</f>
        <v/>
      </c>
      <c r="P1056" s="76">
        <f>A1056&amp;B1056&amp;C1056&amp;E1056&amp;G1056&amp;EDATE(J1056,0)</f>
        <v/>
      </c>
      <c r="Q1056" s="68">
        <f>IF(A1056=0,"",VLOOKUP($A1056,RESUMO!$A$8:$B$107,2,FALSE))</f>
        <v/>
      </c>
    </row>
    <row r="1057">
      <c r="A1057" s="52" t="n">
        <v>45112</v>
      </c>
      <c r="B1057" s="68" t="n">
        <v>1</v>
      </c>
      <c r="C1057" s="50" t="inlineStr">
        <is>
          <t>42751357687</t>
        </is>
      </c>
      <c r="D1057" s="73" t="inlineStr">
        <is>
          <t>JOSÉ GERALDO LONGUINHO</t>
        </is>
      </c>
      <c r="E1057" s="74" t="inlineStr">
        <is>
          <t>CAFÉ</t>
        </is>
      </c>
      <c r="G1057" s="75" t="n">
        <v>4</v>
      </c>
      <c r="H1057" s="63" t="n">
        <v>21</v>
      </c>
      <c r="I1057" s="75" t="n">
        <v>84</v>
      </c>
      <c r="J1057" s="54" t="n">
        <v>45113</v>
      </c>
      <c r="K1057" s="54" t="inlineStr">
        <is>
          <t>MO</t>
        </is>
      </c>
      <c r="L1057" s="68" t="inlineStr">
        <is>
          <t>PIX: 42751357687</t>
        </is>
      </c>
      <c r="N1057">
        <f>IF(ISERROR(SEARCH("NF",E1057,1)),"NÃO","SIM")</f>
        <v/>
      </c>
      <c r="O1057">
        <f>IF($B1057=5,"SIM","")</f>
        <v/>
      </c>
      <c r="P1057" s="76">
        <f>A1057&amp;B1057&amp;C1057&amp;E1057&amp;G1057&amp;EDATE(J1057,0)</f>
        <v/>
      </c>
      <c r="Q1057" s="68">
        <f>IF(A1057=0,"",VLOOKUP($A1057,RESUMO!$A$8:$B$107,2,FALSE))</f>
        <v/>
      </c>
    </row>
    <row r="1058">
      <c r="A1058" s="52" t="n">
        <v>45112</v>
      </c>
      <c r="B1058" s="68" t="n">
        <v>1</v>
      </c>
      <c r="C1058" s="50" t="inlineStr">
        <is>
          <t>18240824609</t>
        </is>
      </c>
      <c r="D1058" s="73" t="inlineStr">
        <is>
          <t>ITALO RAFAEL PINHO SANTOS</t>
        </is>
      </c>
      <c r="E1058" s="74" t="inlineStr">
        <is>
          <t>CAFÉ</t>
        </is>
      </c>
      <c r="G1058" s="75" t="n">
        <v>4</v>
      </c>
      <c r="H1058" s="63" t="n">
        <v>21</v>
      </c>
      <c r="I1058" s="75" t="n">
        <v>84</v>
      </c>
      <c r="J1058" s="54" t="n">
        <v>45113</v>
      </c>
      <c r="K1058" s="54" t="inlineStr">
        <is>
          <t>MO</t>
        </is>
      </c>
      <c r="L1058" s="68" t="inlineStr">
        <is>
          <t>PIX: 18240824609</t>
        </is>
      </c>
      <c r="N1058">
        <f>IF(ISERROR(SEARCH("NF",E1058,1)),"NÃO","SIM")</f>
        <v/>
      </c>
      <c r="O1058">
        <f>IF($B1058=5,"SIM","")</f>
        <v/>
      </c>
      <c r="P1058" s="76">
        <f>A1058&amp;B1058&amp;C1058&amp;E1058&amp;G1058&amp;EDATE(J1058,0)</f>
        <v/>
      </c>
      <c r="Q1058" s="68">
        <f>IF(A1058=0,"",VLOOKUP($A1058,RESUMO!$A$8:$B$107,2,FALSE))</f>
        <v/>
      </c>
    </row>
    <row r="1059">
      <c r="A1059" s="52" t="n">
        <v>45112</v>
      </c>
      <c r="B1059" s="68" t="n">
        <v>2</v>
      </c>
      <c r="C1059" s="50" t="inlineStr">
        <is>
          <t>05761924650</t>
        </is>
      </c>
      <c r="D1059" s="73" t="inlineStr">
        <is>
          <t>RENATO OLIVEIRA SANTOS</t>
        </is>
      </c>
      <c r="E1059" s="74" t="inlineStr">
        <is>
          <t>FOLHA DP- 06/2023</t>
        </is>
      </c>
      <c r="G1059" s="75" t="n">
        <v>781.2</v>
      </c>
      <c r="I1059" s="75" t="n">
        <v>781.2</v>
      </c>
      <c r="J1059" s="54" t="n">
        <v>45113</v>
      </c>
      <c r="K1059" s="54" t="inlineStr">
        <is>
          <t>MO</t>
        </is>
      </c>
      <c r="L1059" s="68" t="inlineStr">
        <is>
          <t>PIX: 05761924650</t>
        </is>
      </c>
      <c r="N1059">
        <f>IF(ISERROR(SEARCH("NF",E1059,1)),"NÃO","SIM")</f>
        <v/>
      </c>
      <c r="O1059">
        <f>IF($B1059=5,"SIM","")</f>
        <v/>
      </c>
      <c r="P1059" s="76">
        <f>A1059&amp;B1059&amp;C1059&amp;E1059&amp;G1059&amp;EDATE(J1059,0)</f>
        <v/>
      </c>
      <c r="Q1059" s="68">
        <f>IF(A1059=0,"",VLOOKUP($A1059,RESUMO!$A$8:$B$107,2,FALSE))</f>
        <v/>
      </c>
    </row>
    <row r="1060">
      <c r="A1060" s="52" t="n">
        <v>45112</v>
      </c>
      <c r="B1060" s="68" t="n">
        <v>2</v>
      </c>
      <c r="C1060" s="50" t="inlineStr">
        <is>
          <t>27648990687</t>
        </is>
      </c>
      <c r="D1060" s="73" t="inlineStr">
        <is>
          <t>ROGÉRIO VASCONCELOS SANTOS</t>
        </is>
      </c>
      <c r="E1060" s="74" t="inlineStr">
        <is>
          <t>MOTOBOY OBRA - 06/2023</t>
        </is>
      </c>
      <c r="G1060" s="75" t="n">
        <v>96</v>
      </c>
      <c r="I1060" s="75" t="n">
        <v>96</v>
      </c>
      <c r="J1060" s="54" t="n">
        <v>45113</v>
      </c>
      <c r="K1060" s="54" t="inlineStr">
        <is>
          <t>ADM</t>
        </is>
      </c>
      <c r="L1060" s="68" t="inlineStr">
        <is>
          <t>PIX: 31995901635</t>
        </is>
      </c>
      <c r="N1060">
        <f>IF(ISERROR(SEARCH("NF",E1060,1)),"NÃO","SIM")</f>
        <v/>
      </c>
      <c r="O1060">
        <f>IF($B1060=5,"SIM","")</f>
        <v/>
      </c>
      <c r="P1060" s="76">
        <f>A1060&amp;B1060&amp;C1060&amp;E1060&amp;G1060&amp;EDATE(J1060,0)</f>
        <v/>
      </c>
      <c r="Q1060" s="68">
        <f>IF(A1060=0,"",VLOOKUP($A1060,RESUMO!$A$8:$B$107,2,FALSE))</f>
        <v/>
      </c>
    </row>
    <row r="1061">
      <c r="A1061" s="52" t="n">
        <v>45112</v>
      </c>
      <c r="B1061" s="68" t="n">
        <v>2</v>
      </c>
      <c r="C1061" s="50" t="inlineStr">
        <is>
          <t>27648990687</t>
        </is>
      </c>
      <c r="D1061" s="73" t="inlineStr">
        <is>
          <t>ROGÉRIO VASCONCELOS SANTOS</t>
        </is>
      </c>
      <c r="E1061" s="74" t="inlineStr">
        <is>
          <t>MHS SEGURANÇA E MEDICINA DO TRABALHO</t>
        </is>
      </c>
      <c r="G1061" s="75" t="n">
        <v>225</v>
      </c>
      <c r="I1061" s="75" t="n">
        <v>225</v>
      </c>
      <c r="J1061" s="54" t="n">
        <v>45113</v>
      </c>
      <c r="K1061" s="54" t="inlineStr">
        <is>
          <t>ADM</t>
        </is>
      </c>
      <c r="L1061" s="68" t="inlineStr">
        <is>
          <t>PIX: 31995901635</t>
        </is>
      </c>
      <c r="M1061" s="50" t="inlineStr">
        <is>
          <t>MENSALIDADE 07/2023</t>
        </is>
      </c>
      <c r="N1061">
        <f>IF(ISERROR(SEARCH("NF",E1061,1)),"NÃO","SIM")</f>
        <v/>
      </c>
      <c r="O1061">
        <f>IF($B1061=5,"SIM","")</f>
        <v/>
      </c>
      <c r="P1061" s="76">
        <f>A1061&amp;B1061&amp;C1061&amp;E1061&amp;G1061&amp;EDATE(J1061,0)</f>
        <v/>
      </c>
      <c r="Q1061" s="68">
        <f>IF(A1061=0,"",VLOOKUP($A1061,RESUMO!$A$8:$B$107,2,FALSE))</f>
        <v/>
      </c>
    </row>
    <row r="1062">
      <c r="A1062" s="52" t="n">
        <v>45112</v>
      </c>
      <c r="B1062" s="68" t="n">
        <v>2</v>
      </c>
      <c r="C1062" s="50" t="inlineStr">
        <is>
          <t>37052904870</t>
        </is>
      </c>
      <c r="D1062" s="73" t="inlineStr">
        <is>
          <t>VINICIUS SANTANA RINALDI</t>
        </is>
      </c>
      <c r="E1062" s="74" t="inlineStr">
        <is>
          <t>BRITA 1 - PED. Nº 3580</t>
        </is>
      </c>
      <c r="G1062" s="75" t="n">
        <v>1491.9</v>
      </c>
      <c r="I1062" s="75" t="n">
        <v>1491.9</v>
      </c>
      <c r="J1062" s="54" t="n">
        <v>45091</v>
      </c>
      <c r="K1062" s="54" t="inlineStr">
        <is>
          <t>MAT</t>
        </is>
      </c>
      <c r="L1062" s="68" t="inlineStr">
        <is>
          <t>C6 BANK    0001  19363893 - CPF: 37.052.904.8-70</t>
        </is>
      </c>
      <c r="N1062">
        <f>IF(ISERROR(SEARCH("NF",E1062,1)),"NÃO","SIM")</f>
        <v/>
      </c>
      <c r="O1062">
        <f>IF($B1062=5,"SIM","")</f>
        <v/>
      </c>
      <c r="P1062" s="76">
        <f>A1062&amp;B1062&amp;C1062&amp;E1062&amp;G1062&amp;EDATE(J1062,0)</f>
        <v/>
      </c>
      <c r="Q1062" s="68">
        <f>IF(A1062=0,"",VLOOKUP($A1062,RESUMO!$A$8:$B$107,2,FALSE))</f>
        <v/>
      </c>
    </row>
    <row r="1063">
      <c r="A1063" s="52" t="n">
        <v>45112</v>
      </c>
      <c r="B1063" s="68" t="n">
        <v>3</v>
      </c>
      <c r="C1063" s="50" t="inlineStr">
        <is>
          <t>00360305000104</t>
        </is>
      </c>
      <c r="D1063" s="73" t="inlineStr">
        <is>
          <t>FGTS</t>
        </is>
      </c>
      <c r="E1063" s="74" t="inlineStr">
        <is>
          <t>FGTS - FOLHA DP- 06/2023</t>
        </is>
      </c>
      <c r="G1063" s="75" t="n">
        <v>2108.04</v>
      </c>
      <c r="I1063" s="75" t="n">
        <v>2108.04</v>
      </c>
      <c r="J1063" s="54" t="n">
        <v>45114</v>
      </c>
      <c r="K1063" s="54" t="inlineStr">
        <is>
          <t>MO</t>
        </is>
      </c>
      <c r="N1063">
        <f>IF(ISERROR(SEARCH("NF",E1063,1)),"NÃO","SIM")</f>
        <v/>
      </c>
      <c r="O1063">
        <f>IF($B1063=5,"SIM","")</f>
        <v/>
      </c>
      <c r="P1063" s="76">
        <f>A1063&amp;B1063&amp;C1063&amp;E1063&amp;G1063&amp;EDATE(J1063,0)</f>
        <v/>
      </c>
      <c r="Q1063" s="68">
        <f>IF(A1063=0,"",VLOOKUP($A1063,RESUMO!$A$8:$B$107,2,FALSE))</f>
        <v/>
      </c>
    </row>
    <row r="1064">
      <c r="A1064" s="52" t="n">
        <v>45112</v>
      </c>
      <c r="B1064" s="68" t="n">
        <v>3</v>
      </c>
      <c r="C1064" s="50" t="inlineStr">
        <is>
          <t>07409393000130</t>
        </is>
      </c>
      <c r="D1064" s="73" t="inlineStr">
        <is>
          <t>LOCFER</t>
        </is>
      </c>
      <c r="E1064" s="74" t="inlineStr">
        <is>
          <t>MARTELO - NF 21125</t>
        </is>
      </c>
      <c r="G1064" s="75" t="n">
        <v>300</v>
      </c>
      <c r="I1064" s="75" t="n">
        <v>300</v>
      </c>
      <c r="J1064" s="54" t="n">
        <v>45118</v>
      </c>
      <c r="K1064" s="54" t="inlineStr">
        <is>
          <t>LOC</t>
        </is>
      </c>
      <c r="N1064">
        <f>IF(ISERROR(SEARCH("NF",E1064,1)),"NÃO","SIM")</f>
        <v/>
      </c>
      <c r="O1064">
        <f>IF($B1064=5,"SIM","")</f>
        <v/>
      </c>
      <c r="P1064" s="76">
        <f>A1064&amp;B1064&amp;C1064&amp;E1064&amp;G1064&amp;EDATE(J1064,0)</f>
        <v/>
      </c>
      <c r="Q1064" s="68">
        <f>IF(A1064=0,"",VLOOKUP($A1064,RESUMO!$A$8:$B$107,2,FALSE))</f>
        <v/>
      </c>
    </row>
    <row r="1065">
      <c r="A1065" s="52" t="n">
        <v>45112</v>
      </c>
      <c r="B1065" s="68" t="n">
        <v>3</v>
      </c>
      <c r="C1065" s="50" t="inlineStr">
        <is>
          <t>41598885000150</t>
        </is>
      </c>
      <c r="D1065" s="73" t="inlineStr">
        <is>
          <t>CACAMBAS BOA VISTA LTDA</t>
        </is>
      </c>
      <c r="E1065" s="74" t="inlineStr">
        <is>
          <t>LOCAÇÃO DE CAÇAMBA - NF 406</t>
        </is>
      </c>
      <c r="G1065" s="75" t="n">
        <v>660</v>
      </c>
      <c r="I1065" s="75" t="n">
        <v>660</v>
      </c>
      <c r="J1065" s="54" t="n">
        <v>45118</v>
      </c>
      <c r="K1065" s="54" t="inlineStr">
        <is>
          <t>LOC</t>
        </is>
      </c>
      <c r="N1065">
        <f>IF(ISERROR(SEARCH("NF",E1065,1)),"NÃO","SIM")</f>
        <v/>
      </c>
      <c r="O1065">
        <f>IF($B1065=5,"SIM","")</f>
        <v/>
      </c>
      <c r="P1065" s="76">
        <f>A1065&amp;B1065&amp;C1065&amp;E1065&amp;G1065&amp;EDATE(J1065,0)</f>
        <v/>
      </c>
      <c r="Q1065" s="68">
        <f>IF(A1065=0,"",VLOOKUP($A1065,RESUMO!$A$8:$B$107,2,FALSE))</f>
        <v/>
      </c>
    </row>
    <row r="1066">
      <c r="A1066" s="52" t="n">
        <v>45112</v>
      </c>
      <c r="B1066" s="68" t="n">
        <v>3</v>
      </c>
      <c r="C1066" s="50" t="inlineStr">
        <is>
          <t>03562661000107</t>
        </is>
      </c>
      <c r="D1066" s="73" t="inlineStr">
        <is>
          <t>SAO JOSE DISTRIBUIDORA DE CIMENTO</t>
        </is>
      </c>
      <c r="E1066" s="74" t="inlineStr">
        <is>
          <t>CIMENTO - NF 120545</t>
        </is>
      </c>
      <c r="G1066" s="75" t="n">
        <v>2520</v>
      </c>
      <c r="I1066" s="75" t="n">
        <v>2520</v>
      </c>
      <c r="J1066" s="54" t="n">
        <v>45119</v>
      </c>
      <c r="K1066" s="54" t="inlineStr">
        <is>
          <t>MAT</t>
        </is>
      </c>
      <c r="N1066">
        <f>IF(ISERROR(SEARCH("NF",E1066,1)),"NÃO","SIM")</f>
        <v/>
      </c>
      <c r="O1066">
        <f>IF($B1066=5,"SIM","")</f>
        <v/>
      </c>
      <c r="P1066" s="76">
        <f>A1066&amp;B1066&amp;C1066&amp;E1066&amp;G1066&amp;EDATE(J1066,0)</f>
        <v/>
      </c>
      <c r="Q1066" s="68">
        <f>IF(A1066=0,"",VLOOKUP($A1066,RESUMO!$A$8:$B$107,2,FALSE))</f>
        <v/>
      </c>
    </row>
    <row r="1067">
      <c r="A1067" s="52" t="n">
        <v>45112</v>
      </c>
      <c r="B1067" s="68" t="n">
        <v>3</v>
      </c>
      <c r="C1067" s="50" t="inlineStr">
        <is>
          <t>42841924000594</t>
        </is>
      </c>
      <c r="D1067" s="73" t="inlineStr">
        <is>
          <t>AÇO SANTA CLARA</t>
        </is>
      </c>
      <c r="E1067" s="74" t="inlineStr">
        <is>
          <t>AÇO SANTA CLARA - NF 48268</t>
        </is>
      </c>
      <c r="G1067" s="75" t="n">
        <v>7500.25</v>
      </c>
      <c r="I1067" s="75" t="n">
        <v>7500.25</v>
      </c>
      <c r="J1067" s="54" t="n">
        <v>45124</v>
      </c>
      <c r="K1067" s="54" t="inlineStr">
        <is>
          <t>MAT</t>
        </is>
      </c>
      <c r="N1067">
        <f>IF(ISERROR(SEARCH("NF",E1067,1)),"NÃO","SIM")</f>
        <v/>
      </c>
      <c r="O1067">
        <f>IF($B1067=5,"SIM","")</f>
        <v/>
      </c>
      <c r="P1067" s="76">
        <f>A1067&amp;B1067&amp;C1067&amp;E1067&amp;G1067&amp;EDATE(J1067,0)</f>
        <v/>
      </c>
      <c r="Q1067" s="68">
        <f>IF(A1067=0,"",VLOOKUP($A1067,RESUMO!$A$8:$B$107,2,FALSE))</f>
        <v/>
      </c>
    </row>
    <row r="1068">
      <c r="A1068" s="52" t="n">
        <v>45112</v>
      </c>
      <c r="B1068" s="68" t="n">
        <v>3</v>
      </c>
      <c r="C1068" s="50" t="inlineStr">
        <is>
          <t>32392731000116</t>
        </is>
      </c>
      <c r="D1068" s="73" t="inlineStr">
        <is>
          <t xml:space="preserve">EMPÓRIO DA CONSTRUÇÃO 040 EIRELI </t>
        </is>
      </c>
      <c r="E1068" s="74" t="inlineStr">
        <is>
          <t>GRAUTE, TRENA, VASSOURA, CHAVE - NF 2531</t>
        </is>
      </c>
      <c r="G1068" s="75" t="n">
        <v>2183.8</v>
      </c>
      <c r="I1068" s="75" t="n">
        <v>2183.8</v>
      </c>
      <c r="J1068" s="54" t="n">
        <v>45124</v>
      </c>
      <c r="K1068" s="54" t="inlineStr">
        <is>
          <t>MAT</t>
        </is>
      </c>
      <c r="N1068">
        <f>IF(ISERROR(SEARCH("NF",E1068,1)),"NÃO","SIM")</f>
        <v/>
      </c>
      <c r="O1068">
        <f>IF($B1068=5,"SIM","")</f>
        <v/>
      </c>
      <c r="P1068" s="76">
        <f>A1068&amp;B1068&amp;C1068&amp;E1068&amp;G1068&amp;EDATE(J1068,0)</f>
        <v/>
      </c>
      <c r="Q1068" s="68">
        <f>IF(A1068=0,"",VLOOKUP($A1068,RESUMO!$A$8:$B$107,2,FALSE))</f>
        <v/>
      </c>
    </row>
    <row r="1069">
      <c r="A1069" s="52" t="n">
        <v>45112</v>
      </c>
      <c r="B1069" s="68" t="n">
        <v>3</v>
      </c>
      <c r="C1069" s="50" t="inlineStr">
        <is>
          <t>07409393000130</t>
        </is>
      </c>
      <c r="D1069" s="73" t="inlineStr">
        <is>
          <t>LOCFER</t>
        </is>
      </c>
      <c r="E1069" s="74" t="inlineStr">
        <is>
          <t>GUINCHO - NF 21203</t>
        </is>
      </c>
      <c r="G1069" s="75" t="n">
        <v>300</v>
      </c>
      <c r="I1069" s="75" t="n">
        <v>300</v>
      </c>
      <c r="J1069" s="54" t="n">
        <v>45125</v>
      </c>
      <c r="K1069" s="54" t="inlineStr">
        <is>
          <t>LOC</t>
        </is>
      </c>
      <c r="N1069">
        <f>IF(ISERROR(SEARCH("NF",E1069,1)),"NÃO","SIM")</f>
        <v/>
      </c>
      <c r="O1069">
        <f>IF($B1069=5,"SIM","")</f>
        <v/>
      </c>
      <c r="P1069" s="76">
        <f>A1069&amp;B1069&amp;C1069&amp;E1069&amp;G1069&amp;EDATE(J1069,0)</f>
        <v/>
      </c>
      <c r="Q1069" s="68">
        <f>IF(A1069=0,"",VLOOKUP($A1069,RESUMO!$A$8:$B$107,2,FALSE))</f>
        <v/>
      </c>
    </row>
    <row r="1070">
      <c r="A1070" s="52" t="n">
        <v>45112</v>
      </c>
      <c r="B1070" s="68" t="n">
        <v>3</v>
      </c>
      <c r="C1070" s="50" t="inlineStr">
        <is>
          <t>00394460000141</t>
        </is>
      </c>
      <c r="D1070" s="73" t="inlineStr">
        <is>
          <t>INSS/IRRF</t>
        </is>
      </c>
      <c r="E1070" s="74" t="inlineStr">
        <is>
          <t>INSS - FOLHA DP- 06/2023</t>
        </is>
      </c>
      <c r="G1070" s="75" t="n">
        <v>10815.98</v>
      </c>
      <c r="I1070" s="75" t="n">
        <v>10815.98</v>
      </c>
      <c r="J1070" s="54" t="n">
        <v>45127</v>
      </c>
      <c r="K1070" s="54" t="inlineStr">
        <is>
          <t>MO</t>
        </is>
      </c>
      <c r="N1070">
        <f>IF(ISERROR(SEARCH("NF",E1070,1)),"NÃO","SIM")</f>
        <v/>
      </c>
      <c r="O1070">
        <f>IF($B1070=5,"SIM","")</f>
        <v/>
      </c>
      <c r="P1070" s="76">
        <f>A1070&amp;B1070&amp;C1070&amp;E1070&amp;G1070&amp;EDATE(J1070,0)</f>
        <v/>
      </c>
      <c r="Q1070" s="68">
        <f>IF(A1070=0,"",VLOOKUP($A1070,RESUMO!$A$8:$B$107,2,FALSE))</f>
        <v/>
      </c>
    </row>
    <row r="1071">
      <c r="A1071" s="52" t="n">
        <v>45112</v>
      </c>
      <c r="B1071" s="68" t="n">
        <v>3</v>
      </c>
      <c r="C1071" s="50" t="inlineStr">
        <is>
          <t>22934889000117</t>
        </is>
      </c>
      <c r="D1071" s="73" t="inlineStr">
        <is>
          <t>PREFEITURA MUNICIPAL DE NOVA LIMA</t>
        </is>
      </c>
      <c r="E1071" s="74" t="inlineStr">
        <is>
          <t>IPTU 2023 -  PARC. 2/6</t>
        </is>
      </c>
      <c r="G1071" s="75" t="n">
        <v>655.22</v>
      </c>
      <c r="I1071" s="75" t="n">
        <v>655.22</v>
      </c>
      <c r="J1071" s="54" t="n">
        <v>45128</v>
      </c>
      <c r="K1071" s="54" t="inlineStr">
        <is>
          <t>TP</t>
        </is>
      </c>
      <c r="N1071">
        <f>IF(ISERROR(SEARCH("NF",E1071,1)),"NÃO","SIM")</f>
        <v/>
      </c>
      <c r="O1071">
        <f>IF($B1071=5,"SIM","")</f>
        <v/>
      </c>
      <c r="P1071" s="76">
        <f>A1071&amp;B1071&amp;C1071&amp;E1071&amp;G1071&amp;EDATE(J1071,0)</f>
        <v/>
      </c>
      <c r="Q1071" s="68">
        <f>IF(A1071=0,"",VLOOKUP($A1071,RESUMO!$A$8:$B$107,2,FALSE))</f>
        <v/>
      </c>
    </row>
    <row r="1072">
      <c r="A1072" s="52" t="n">
        <v>45112</v>
      </c>
      <c r="B1072" s="68" t="n">
        <v>3</v>
      </c>
      <c r="C1072" s="50" t="inlineStr">
        <is>
          <t>07409393000130</t>
        </is>
      </c>
      <c r="D1072" s="73" t="inlineStr">
        <is>
          <t>LOCFER</t>
        </is>
      </c>
      <c r="E1072" s="74" t="inlineStr">
        <is>
          <t>MANUTENÇÃO DE BETONEIRA - NFS-e 2023/55</t>
        </is>
      </c>
      <c r="G1072" s="75" t="n">
        <v>180</v>
      </c>
      <c r="I1072" s="75" t="n">
        <v>180</v>
      </c>
      <c r="J1072" s="54" t="n">
        <v>45128</v>
      </c>
      <c r="K1072" s="54" t="inlineStr">
        <is>
          <t>LOC</t>
        </is>
      </c>
      <c r="N1072">
        <f>IF(ISERROR(SEARCH("NF",E1072,1)),"NÃO","SIM")</f>
        <v/>
      </c>
      <c r="O1072">
        <f>IF($B1072=5,"SIM","")</f>
        <v/>
      </c>
      <c r="P1072" s="76">
        <f>A1072&amp;B1072&amp;C1072&amp;E1072&amp;G1072&amp;EDATE(J1072,0)</f>
        <v/>
      </c>
      <c r="Q1072" s="68">
        <f>IF(A1072=0,"",VLOOKUP($A1072,RESUMO!$A$8:$B$107,2,FALSE))</f>
        <v/>
      </c>
    </row>
    <row r="1073">
      <c r="A1073" s="52" t="n">
        <v>45112</v>
      </c>
      <c r="B1073" s="68" t="n">
        <v>3</v>
      </c>
      <c r="C1073" s="50" t="inlineStr">
        <is>
          <t>07409393000130</t>
        </is>
      </c>
      <c r="D1073" s="73" t="inlineStr">
        <is>
          <t>LOCFER</t>
        </is>
      </c>
      <c r="E1073" s="74" t="inlineStr">
        <is>
          <t>ROLAMENTO E TAMPA - NF 2346</t>
        </is>
      </c>
      <c r="G1073" s="75" t="n">
        <v>290</v>
      </c>
      <c r="I1073" s="75" t="n">
        <v>290</v>
      </c>
      <c r="J1073" s="54" t="n">
        <v>45128</v>
      </c>
      <c r="K1073" s="54" t="inlineStr">
        <is>
          <t>LOC</t>
        </is>
      </c>
      <c r="N1073">
        <f>IF(ISERROR(SEARCH("NF",E1073,1)),"NÃO","SIM")</f>
        <v/>
      </c>
      <c r="O1073">
        <f>IF($B1073=5,"SIM","")</f>
        <v/>
      </c>
      <c r="P1073" s="76">
        <f>A1073&amp;B1073&amp;C1073&amp;E1073&amp;G1073&amp;EDATE(J1073,0)</f>
        <v/>
      </c>
      <c r="Q1073" s="68">
        <f>IF(A1073=0,"",VLOOKUP($A1073,RESUMO!$A$8:$B$107,2,FALSE))</f>
        <v/>
      </c>
    </row>
    <row r="1074">
      <c r="A1074" s="52" t="n">
        <v>45112</v>
      </c>
      <c r="B1074" s="68" t="n">
        <v>4</v>
      </c>
      <c r="C1074" s="50" t="inlineStr">
        <is>
          <t>37081707840</t>
        </is>
      </c>
      <c r="D1074" s="73" t="inlineStr">
        <is>
          <t>BRUNO SANTANA RINALDI</t>
        </is>
      </c>
      <c r="E1074" s="74" t="inlineStr">
        <is>
          <t>DROGARIA ARAUJO - MEDICAMENTOS RODOLFO</t>
        </is>
      </c>
      <c r="G1074" s="75" t="n">
        <v>63.75</v>
      </c>
      <c r="I1074" s="75" t="n">
        <v>63.75</v>
      </c>
      <c r="J1074" s="54" t="n">
        <v>45098</v>
      </c>
      <c r="K1074" s="54" t="inlineStr">
        <is>
          <t>ADM</t>
        </is>
      </c>
      <c r="L1074" s="68" t="inlineStr">
        <is>
          <t>PIX: 31995901635</t>
        </is>
      </c>
      <c r="N1074">
        <f>IF(ISERROR(SEARCH("NF",E1074,1)),"NÃO","SIM")</f>
        <v/>
      </c>
      <c r="O1074">
        <f>IF($B1074=5,"SIM","")</f>
        <v/>
      </c>
      <c r="P1074" s="76">
        <f>A1074&amp;B1074&amp;C1074&amp;E1074&amp;G1074&amp;EDATE(J1074,0)</f>
        <v/>
      </c>
      <c r="Q1074" s="68">
        <f>IF(A1074=0,"",VLOOKUP($A1074,RESUMO!$A$8:$B$107,2,FALSE))</f>
        <v/>
      </c>
    </row>
    <row r="1075">
      <c r="A1075" s="52" t="n">
        <v>45112</v>
      </c>
      <c r="B1075" s="68" t="n">
        <v>5</v>
      </c>
      <c r="C1075" s="50" t="inlineStr">
        <is>
          <t>18240824609</t>
        </is>
      </c>
      <c r="D1075" s="73" t="inlineStr">
        <is>
          <t>ITALO RAFAEL PINHO SANTOS</t>
        </is>
      </c>
      <c r="E1075" s="74" t="inlineStr">
        <is>
          <t>5 DIAS VT E CAFÉ</t>
        </is>
      </c>
      <c r="G1075" s="75" t="n">
        <v>163.5</v>
      </c>
      <c r="I1075" s="75" t="n">
        <v>163.5</v>
      </c>
      <c r="J1075" s="54" t="n">
        <v>45104</v>
      </c>
      <c r="K1075" s="54" t="inlineStr">
        <is>
          <t>MO</t>
        </is>
      </c>
      <c r="N1075">
        <f>IF(ISERROR(SEARCH("NF",E1075,1)),"NÃO","SIM")</f>
        <v/>
      </c>
      <c r="O1075">
        <f>IF($B1075=5,"SIM","")</f>
        <v/>
      </c>
      <c r="P1075" s="76">
        <f>A1075&amp;B1075&amp;C1075&amp;E1075&amp;G1075&amp;EDATE(J1075,0)</f>
        <v/>
      </c>
      <c r="Q1075" s="68">
        <f>IF(A1075=0,"",VLOOKUP($A1075,RESUMO!$A$8:$B$107,2,FALSE))</f>
        <v/>
      </c>
    </row>
    <row r="1076">
      <c r="A1076" s="52" t="n">
        <v>45112</v>
      </c>
      <c r="B1076" s="68" t="n">
        <v>5</v>
      </c>
      <c r="C1076" s="50" t="inlineStr">
        <is>
          <t>43672536000166</t>
        </is>
      </c>
      <c r="D1076" s="73" t="inlineStr">
        <is>
          <t>EP PREMOLDADOS LTDA</t>
        </is>
      </c>
      <c r="E1076" s="74" t="inlineStr">
        <is>
          <t>BLOCOS DE CONCRETO - NF 5109</t>
        </is>
      </c>
      <c r="G1076" s="75" t="n">
        <v>1592</v>
      </c>
      <c r="I1076" s="75" t="n">
        <v>1592</v>
      </c>
      <c r="J1076" s="54" t="n">
        <v>45090</v>
      </c>
      <c r="K1076" s="54" t="inlineStr">
        <is>
          <t>MAT</t>
        </is>
      </c>
      <c r="N1076">
        <f>IF(ISERROR(SEARCH("NF",E1076,1)),"NÃO","SIM")</f>
        <v/>
      </c>
      <c r="O1076">
        <f>IF($B1076=5,"SIM","")</f>
        <v/>
      </c>
      <c r="P1076" s="76">
        <f>A1076&amp;B1076&amp;C1076&amp;E1076&amp;G1076&amp;EDATE(J1076,0)</f>
        <v/>
      </c>
      <c r="Q1076" s="68">
        <f>IF(A1076=0,"",VLOOKUP($A1076,RESUMO!$A$8:$B$107,2,FALSE))</f>
        <v/>
      </c>
    </row>
    <row r="1077">
      <c r="A1077" s="52" t="n">
        <v>45112</v>
      </c>
      <c r="B1077" s="68" t="n">
        <v>5</v>
      </c>
      <c r="C1077" s="50" t="inlineStr">
        <is>
          <t>10780884000360</t>
        </is>
      </c>
      <c r="D1077" s="73" t="inlineStr">
        <is>
          <t>TOPMIX CONCRETO LTDA</t>
        </is>
      </c>
      <c r="E1077" s="74" t="inlineStr">
        <is>
          <t>CONCRETAGEM - NF 18926</t>
        </is>
      </c>
      <c r="G1077" s="75" t="n">
        <v>42350</v>
      </c>
      <c r="I1077" s="75" t="n">
        <v>42350</v>
      </c>
      <c r="J1077" s="54" t="n">
        <v>45082</v>
      </c>
      <c r="K1077" s="54" t="inlineStr">
        <is>
          <t>MAT</t>
        </is>
      </c>
      <c r="N1077">
        <f>IF(ISERROR(SEARCH("NF",E1077,1)),"NÃO","SIM")</f>
        <v/>
      </c>
      <c r="O1077">
        <f>IF($B1077=5,"SIM","")</f>
        <v/>
      </c>
      <c r="P1077" s="76">
        <f>A1077&amp;B1077&amp;C1077&amp;E1077&amp;G1077&amp;EDATE(J1077,0)</f>
        <v/>
      </c>
      <c r="Q1077" s="68">
        <f>IF(A1077=0,"",VLOOKUP($A1077,RESUMO!$A$8:$B$107,2,FALSE))</f>
        <v/>
      </c>
    </row>
    <row r="1078">
      <c r="A1078" s="52" t="n">
        <v>45127</v>
      </c>
      <c r="B1078" s="68" t="n">
        <v>1</v>
      </c>
      <c r="C1078" s="50" t="inlineStr">
        <is>
          <t>00505644630</t>
        </is>
      </c>
      <c r="D1078" s="73" t="inlineStr">
        <is>
          <t>JOÃO LUIZ PEREIRA</t>
        </is>
      </c>
      <c r="E1078" s="74" t="inlineStr">
        <is>
          <t>SALÁRIO</t>
        </is>
      </c>
      <c r="G1078" s="75" t="n">
        <v>1483.34</v>
      </c>
      <c r="I1078" s="75" t="n">
        <v>1483.34</v>
      </c>
      <c r="J1078" s="54" t="n">
        <v>45127</v>
      </c>
      <c r="K1078" s="54" t="inlineStr">
        <is>
          <t>MO</t>
        </is>
      </c>
      <c r="L1078" s="68" t="inlineStr">
        <is>
          <t>PIX: 00505644630</t>
        </is>
      </c>
      <c r="N1078">
        <f>IF(ISERROR(SEARCH("NF",E1078,1)),"NÃO","SIM")</f>
        <v/>
      </c>
      <c r="O1078">
        <f>IF($B1078=5,"SIM","")</f>
        <v/>
      </c>
      <c r="P1078" s="76">
        <f>A1078&amp;B1078&amp;C1078&amp;E1078&amp;G1078&amp;EDATE(J1078,0)</f>
        <v/>
      </c>
      <c r="Q1078" s="68">
        <f>IF(A1078=0,"",VLOOKUP($A1078,RESUMO!$A$8:$B$107,2,FALSE))</f>
        <v/>
      </c>
    </row>
    <row r="1079">
      <c r="A1079" s="52" t="n">
        <v>45127</v>
      </c>
      <c r="B1079" s="68" t="n">
        <v>1</v>
      </c>
      <c r="C1079" s="50" t="inlineStr">
        <is>
          <t>14844723650</t>
        </is>
      </c>
      <c r="D1079" s="73" t="inlineStr">
        <is>
          <t>TAISSON HENRIQUE FERREIRA DOS SANTOS</t>
        </is>
      </c>
      <c r="E1079" s="74" t="inlineStr">
        <is>
          <t>SALÁRIO</t>
        </is>
      </c>
      <c r="G1079" s="75" t="n">
        <v>612</v>
      </c>
      <c r="I1079" s="75" t="n">
        <v>612</v>
      </c>
      <c r="J1079" s="54" t="n">
        <v>45127</v>
      </c>
      <c r="K1079" s="54" t="inlineStr">
        <is>
          <t>MO</t>
        </is>
      </c>
      <c r="L1079" s="68" t="inlineStr">
        <is>
          <t>NUBANK    0001  291500879 - CPF: 14.844.723.6-50</t>
        </is>
      </c>
      <c r="N1079">
        <f>IF(ISERROR(SEARCH("NF",E1079,1)),"NÃO","SIM")</f>
        <v/>
      </c>
      <c r="O1079">
        <f>IF($B1079=5,"SIM","")</f>
        <v/>
      </c>
      <c r="P1079" s="76">
        <f>A1079&amp;B1079&amp;C1079&amp;E1079&amp;G1079&amp;EDATE(J1079,0)</f>
        <v/>
      </c>
      <c r="Q1079" s="68">
        <f>IF(A1079=0,"",VLOOKUP($A1079,RESUMO!$A$8:$B$107,2,FALSE))</f>
        <v/>
      </c>
    </row>
    <row r="1080">
      <c r="A1080" s="52" t="n">
        <v>45127</v>
      </c>
      <c r="B1080" s="68" t="n">
        <v>1</v>
      </c>
      <c r="C1080" s="50" t="inlineStr">
        <is>
          <t>66561442504</t>
        </is>
      </c>
      <c r="D1080" s="73" t="inlineStr">
        <is>
          <t>GERALDO RODRIGUES SANTOS</t>
        </is>
      </c>
      <c r="E1080" s="74" t="inlineStr">
        <is>
          <t>SALÁRIO</t>
        </is>
      </c>
      <c r="G1080" s="75" t="n">
        <v>1052</v>
      </c>
      <c r="I1080" s="75" t="n">
        <v>1052</v>
      </c>
      <c r="J1080" s="54" t="n">
        <v>45127</v>
      </c>
      <c r="K1080" s="54" t="inlineStr">
        <is>
          <t>MO</t>
        </is>
      </c>
      <c r="L1080" s="68" t="inlineStr">
        <is>
          <t>CEF  013  3814  195702 - CPF: 66.561.442.5-04</t>
        </is>
      </c>
      <c r="N1080">
        <f>IF(ISERROR(SEARCH("NF",E1080,1)),"NÃO","SIM")</f>
        <v/>
      </c>
      <c r="O1080">
        <f>IF($B1080=5,"SIM","")</f>
        <v/>
      </c>
      <c r="P1080" s="76">
        <f>A1080&amp;B1080&amp;C1080&amp;E1080&amp;G1080&amp;EDATE(J1080,0)</f>
        <v/>
      </c>
      <c r="Q1080" s="68">
        <f>IF(A1080=0,"",VLOOKUP($A1080,RESUMO!$A$8:$B$107,2,FALSE))</f>
        <v/>
      </c>
    </row>
    <row r="1081">
      <c r="A1081" s="52" t="n">
        <v>45127</v>
      </c>
      <c r="B1081" s="68" t="n">
        <v>1</v>
      </c>
      <c r="C1081" s="50" t="inlineStr">
        <is>
          <t>13568423642</t>
        </is>
      </c>
      <c r="D1081" s="73" t="inlineStr">
        <is>
          <t xml:space="preserve">WELINGTON PEREIRA DOS SANTOS    </t>
        </is>
      </c>
      <c r="E1081" s="74" t="inlineStr">
        <is>
          <t>SALÁRIO</t>
        </is>
      </c>
      <c r="G1081" s="75" t="n">
        <v>1052</v>
      </c>
      <c r="I1081" s="75" t="n">
        <v>1052</v>
      </c>
      <c r="J1081" s="54" t="n">
        <v>45127</v>
      </c>
      <c r="K1081" s="54" t="inlineStr">
        <is>
          <t>MO</t>
        </is>
      </c>
      <c r="L1081" s="68" t="inlineStr">
        <is>
          <t>ITAÚ    7349  201434 - CPF: 13.568.423.6-42</t>
        </is>
      </c>
      <c r="N1081">
        <f>IF(ISERROR(SEARCH("NF",E1081,1)),"NÃO","SIM")</f>
        <v/>
      </c>
      <c r="O1081">
        <f>IF($B1081=5,"SIM","")</f>
        <v/>
      </c>
      <c r="P1081" s="76">
        <f>A1081&amp;B1081&amp;C1081&amp;E1081&amp;G1081&amp;EDATE(J1081,0)</f>
        <v/>
      </c>
      <c r="Q1081" s="68">
        <f>IF(A1081=0,"",VLOOKUP($A1081,RESUMO!$A$8:$B$107,2,FALSE))</f>
        <v/>
      </c>
    </row>
    <row r="1082">
      <c r="A1082" s="52" t="n">
        <v>45127</v>
      </c>
      <c r="B1082" s="68" t="n">
        <v>1</v>
      </c>
      <c r="C1082" s="50" t="inlineStr">
        <is>
          <t>07026622676</t>
        </is>
      </c>
      <c r="D1082" s="73" t="inlineStr">
        <is>
          <t>DOUGLAS JUNIO AZEVEDO LARA REZENDE</t>
        </is>
      </c>
      <c r="E1082" s="74" t="inlineStr">
        <is>
          <t>SALÁRIO</t>
        </is>
      </c>
      <c r="G1082" s="75" t="n">
        <v>872</v>
      </c>
      <c r="I1082" s="75" t="n">
        <v>872</v>
      </c>
      <c r="J1082" s="54" t="n">
        <v>45127</v>
      </c>
      <c r="K1082" s="54" t="inlineStr">
        <is>
          <t>MO</t>
        </is>
      </c>
      <c r="L1082" s="68" t="inlineStr">
        <is>
          <t>NUBANK    0001  304649995 - CPF: 07.026.622.6-76</t>
        </is>
      </c>
      <c r="N1082">
        <f>IF(ISERROR(SEARCH("NF",E1082,1)),"NÃO","SIM")</f>
        <v/>
      </c>
      <c r="O1082">
        <f>IF($B1082=5,"SIM","")</f>
        <v/>
      </c>
      <c r="P1082" s="76">
        <f>A1082&amp;B1082&amp;C1082&amp;E1082&amp;G1082&amp;EDATE(J1082,0)</f>
        <v/>
      </c>
      <c r="Q1082" s="68">
        <f>IF(A1082=0,"",VLOOKUP($A1082,RESUMO!$A$8:$B$107,2,FALSE))</f>
        <v/>
      </c>
    </row>
    <row r="1083">
      <c r="A1083" s="52" t="n">
        <v>45127</v>
      </c>
      <c r="B1083" s="68" t="n">
        <v>1</v>
      </c>
      <c r="C1083" s="50" t="inlineStr">
        <is>
          <t>13351596650</t>
        </is>
      </c>
      <c r="D1083" s="73" t="inlineStr">
        <is>
          <t>VALERIO BATISTA DE JESUS</t>
        </is>
      </c>
      <c r="E1083" s="74" t="inlineStr">
        <is>
          <t>SALÁRIO</t>
        </is>
      </c>
      <c r="G1083" s="75" t="n">
        <v>612</v>
      </c>
      <c r="I1083" s="75" t="n">
        <v>612</v>
      </c>
      <c r="J1083" s="54" t="n">
        <v>45127</v>
      </c>
      <c r="K1083" s="54" t="inlineStr">
        <is>
          <t>MO</t>
        </is>
      </c>
      <c r="L1083" s="68" t="inlineStr">
        <is>
          <t>NUBANK    0001  17746019 - CPF: 13.351.596.6-50</t>
        </is>
      </c>
      <c r="N1083">
        <f>IF(ISERROR(SEARCH("NF",E1083,1)),"NÃO","SIM")</f>
        <v/>
      </c>
      <c r="O1083">
        <f>IF($B1083=5,"SIM","")</f>
        <v/>
      </c>
      <c r="P1083" s="76">
        <f>A1083&amp;B1083&amp;C1083&amp;E1083&amp;G1083&amp;EDATE(J1083,0)</f>
        <v/>
      </c>
      <c r="Q1083" s="68">
        <f>IF(A1083=0,"",VLOOKUP($A1083,RESUMO!$A$8:$B$107,2,FALSE))</f>
        <v/>
      </c>
    </row>
    <row r="1084">
      <c r="A1084" s="52" t="n">
        <v>45127</v>
      </c>
      <c r="B1084" s="68" t="n">
        <v>1</v>
      </c>
      <c r="C1084" s="50" t="inlineStr">
        <is>
          <t>96830123615</t>
        </is>
      </c>
      <c r="D1084" s="73" t="inlineStr">
        <is>
          <t>WANDERLEY DE SOUZA MAIA</t>
        </is>
      </c>
      <c r="E1084" s="74" t="inlineStr">
        <is>
          <t>SALÁRIO</t>
        </is>
      </c>
      <c r="G1084" s="75" t="n">
        <v>1052</v>
      </c>
      <c r="I1084" s="75" t="n">
        <v>1052</v>
      </c>
      <c r="J1084" s="54" t="n">
        <v>45127</v>
      </c>
      <c r="K1084" s="54" t="inlineStr">
        <is>
          <t>MO</t>
        </is>
      </c>
      <c r="L1084" s="68" t="inlineStr">
        <is>
          <t>CEF  013  1486  735602 - CPF: 96.830.123.6-15</t>
        </is>
      </c>
      <c r="N1084">
        <f>IF(ISERROR(SEARCH("NF",E1084,1)),"NÃO","SIM")</f>
        <v/>
      </c>
      <c r="O1084">
        <f>IF($B1084=5,"SIM","")</f>
        <v/>
      </c>
      <c r="P1084" s="76">
        <f>A1084&amp;B1084&amp;C1084&amp;E1084&amp;G1084&amp;EDATE(J1084,0)</f>
        <v/>
      </c>
      <c r="Q1084" s="68">
        <f>IF(A1084=0,"",VLOOKUP($A1084,RESUMO!$A$8:$B$107,2,FALSE))</f>
        <v/>
      </c>
    </row>
    <row r="1085">
      <c r="A1085" s="52" t="n">
        <v>45127</v>
      </c>
      <c r="B1085" s="68" t="n">
        <v>1</v>
      </c>
      <c r="C1085" s="50" t="inlineStr">
        <is>
          <t>05318038646</t>
        </is>
      </c>
      <c r="D1085" s="73" t="inlineStr">
        <is>
          <t>JOÃO CARLOS DOS SANTOS BARBOSA</t>
        </is>
      </c>
      <c r="E1085" s="74" t="inlineStr">
        <is>
          <t>SALÁRIO</t>
        </is>
      </c>
      <c r="G1085" s="75" t="n">
        <v>1052</v>
      </c>
      <c r="I1085" s="75" t="n">
        <v>1052</v>
      </c>
      <c r="J1085" s="54" t="n">
        <v>45127</v>
      </c>
      <c r="K1085" s="54" t="inlineStr">
        <is>
          <t>MO</t>
        </is>
      </c>
      <c r="L1085" s="68" t="inlineStr">
        <is>
          <t>PIX: 05318038646</t>
        </is>
      </c>
      <c r="N1085">
        <f>IF(ISERROR(SEARCH("NF",E1085,1)),"NÃO","SIM")</f>
        <v/>
      </c>
      <c r="O1085">
        <f>IF($B1085=5,"SIM","")</f>
        <v/>
      </c>
      <c r="P1085" s="76">
        <f>A1085&amp;B1085&amp;C1085&amp;E1085&amp;G1085&amp;EDATE(J1085,0)</f>
        <v/>
      </c>
      <c r="Q1085" s="68">
        <f>IF(A1085=0,"",VLOOKUP($A1085,RESUMO!$A$8:$B$107,2,FALSE))</f>
        <v/>
      </c>
    </row>
    <row r="1086">
      <c r="A1086" s="52" t="n">
        <v>45127</v>
      </c>
      <c r="B1086" s="68" t="n">
        <v>1</v>
      </c>
      <c r="C1086" s="50" t="inlineStr">
        <is>
          <t>42751357687</t>
        </is>
      </c>
      <c r="D1086" s="73" t="inlineStr">
        <is>
          <t>JOSÉ GERALDO LONGUINHO</t>
        </is>
      </c>
      <c r="E1086" s="74" t="inlineStr">
        <is>
          <t>SALÁRIO</t>
        </is>
      </c>
      <c r="G1086" s="75" t="n">
        <v>1052</v>
      </c>
      <c r="I1086" s="75" t="n">
        <v>1052</v>
      </c>
      <c r="J1086" s="54" t="n">
        <v>45127</v>
      </c>
      <c r="K1086" s="54" t="inlineStr">
        <is>
          <t>MO</t>
        </is>
      </c>
      <c r="L1086" s="68" t="inlineStr">
        <is>
          <t>PIX: 42751357687</t>
        </is>
      </c>
      <c r="N1086">
        <f>IF(ISERROR(SEARCH("NF",E1086,1)),"NÃO","SIM")</f>
        <v/>
      </c>
      <c r="O1086">
        <f>IF($B1086=5,"SIM","")</f>
        <v/>
      </c>
      <c r="P1086" s="76">
        <f>A1086&amp;B1086&amp;C1086&amp;E1086&amp;G1086&amp;EDATE(J1086,0)</f>
        <v/>
      </c>
      <c r="Q1086" s="68">
        <f>IF(A1086=0,"",VLOOKUP($A1086,RESUMO!$A$8:$B$107,2,FALSE))</f>
        <v/>
      </c>
    </row>
    <row r="1087">
      <c r="A1087" s="52" t="n">
        <v>45127</v>
      </c>
      <c r="B1087" s="68" t="n">
        <v>1</v>
      </c>
      <c r="C1087" s="50" t="inlineStr">
        <is>
          <t>18240824609</t>
        </is>
      </c>
      <c r="D1087" s="73" t="inlineStr">
        <is>
          <t>ITALO RAFAEL PINHO SANTOS</t>
        </is>
      </c>
      <c r="E1087" s="74" t="inlineStr">
        <is>
          <t>SALÁRIO</t>
        </is>
      </c>
      <c r="G1087" s="75" t="n">
        <v>872</v>
      </c>
      <c r="I1087" s="75" t="n">
        <v>872</v>
      </c>
      <c r="J1087" s="54" t="n">
        <v>45127</v>
      </c>
      <c r="K1087" s="54" t="inlineStr">
        <is>
          <t>MO</t>
        </is>
      </c>
      <c r="L1087" s="68" t="inlineStr">
        <is>
          <t>PIX: 18240824609</t>
        </is>
      </c>
      <c r="N1087">
        <f>IF(ISERROR(SEARCH("NF",E1087,1)),"NÃO","SIM")</f>
        <v/>
      </c>
      <c r="O1087">
        <f>IF($B1087=5,"SIM","")</f>
        <v/>
      </c>
      <c r="P1087" s="76">
        <f>A1087&amp;B1087&amp;C1087&amp;E1087&amp;G1087&amp;EDATE(J1087,0)</f>
        <v/>
      </c>
      <c r="Q1087" s="68">
        <f>IF(A1087=0,"",VLOOKUP($A1087,RESUMO!$A$8:$B$107,2,FALSE))</f>
        <v/>
      </c>
    </row>
    <row r="1088">
      <c r="A1088" s="52" t="n">
        <v>45127</v>
      </c>
      <c r="B1088" s="68" t="n">
        <v>1</v>
      </c>
      <c r="C1088" s="50" t="inlineStr">
        <is>
          <t>70458462667</t>
        </is>
      </c>
      <c r="D1088" s="73" t="inlineStr">
        <is>
          <t>MARCELO AUGUSTO DO CARMO VITALINO</t>
        </is>
      </c>
      <c r="E1088" s="74" t="inlineStr">
        <is>
          <t>SALÁRIO</t>
        </is>
      </c>
      <c r="G1088" s="75" t="n">
        <v>612</v>
      </c>
      <c r="I1088" s="75" t="n">
        <v>612</v>
      </c>
      <c r="J1088" s="54" t="n">
        <v>45127</v>
      </c>
      <c r="K1088" s="54" t="inlineStr">
        <is>
          <t>MO</t>
        </is>
      </c>
      <c r="L1088" s="68" t="inlineStr">
        <is>
          <t>PIX: gaspazin121@gmail.com</t>
        </is>
      </c>
      <c r="N1088">
        <f>IF(ISERROR(SEARCH("NF",E1088,1)),"NÃO","SIM")</f>
        <v/>
      </c>
      <c r="O1088">
        <f>IF($B1088=5,"SIM","")</f>
        <v/>
      </c>
      <c r="P1088" s="76">
        <f>A1088&amp;B1088&amp;C1088&amp;E1088&amp;G1088&amp;EDATE(J1088,0)</f>
        <v/>
      </c>
      <c r="Q1088" s="68">
        <f>IF(A1088=0,"",VLOOKUP($A1088,RESUMO!$A$8:$B$107,2,FALSE))</f>
        <v/>
      </c>
    </row>
    <row r="1089">
      <c r="A1089" s="52" t="n">
        <v>45127</v>
      </c>
      <c r="B1089" s="68" t="n">
        <v>1</v>
      </c>
      <c r="C1089" s="50" t="inlineStr">
        <is>
          <t>12101331640</t>
        </is>
      </c>
      <c r="D1089" s="73" t="inlineStr">
        <is>
          <t>ALEF RAMON DA CUNHA</t>
        </is>
      </c>
      <c r="E1089" s="74" t="inlineStr">
        <is>
          <t>DIÁRIA</t>
        </is>
      </c>
      <c r="G1089" s="75" t="n">
        <v>250</v>
      </c>
      <c r="H1089" s="63" t="n">
        <v>7</v>
      </c>
      <c r="I1089" s="75" t="n">
        <v>1750</v>
      </c>
      <c r="J1089" s="54" t="n">
        <v>45127</v>
      </c>
      <c r="K1089" s="54" t="inlineStr">
        <is>
          <t>MO</t>
        </is>
      </c>
      <c r="L1089" s="68" t="inlineStr">
        <is>
          <t>PIX: 31973280267</t>
        </is>
      </c>
      <c r="M1089" s="50" t="inlineStr">
        <is>
          <t>DIARISTA</t>
        </is>
      </c>
      <c r="N1089">
        <f>IF(ISERROR(SEARCH("NF",E1089,1)),"NÃO","SIM")</f>
        <v/>
      </c>
      <c r="O1089">
        <f>IF($B1089=5,"SIM","")</f>
        <v/>
      </c>
      <c r="P1089" s="76">
        <f>A1089&amp;B1089&amp;C1089&amp;E1089&amp;G1089&amp;EDATE(J1089,0)</f>
        <v/>
      </c>
      <c r="Q1089" s="68">
        <f>IF(A1089=0,"",VLOOKUP($A1089,RESUMO!$A$8:$B$107,2,FALSE))</f>
        <v/>
      </c>
    </row>
    <row r="1090">
      <c r="A1090" s="52" t="n">
        <v>45127</v>
      </c>
      <c r="B1090" s="68" t="n">
        <v>2</v>
      </c>
      <c r="C1090" s="50" t="inlineStr">
        <is>
          <t>27648990687</t>
        </is>
      </c>
      <c r="D1090" s="73" t="inlineStr">
        <is>
          <t>ROGÉRIO VASCONCELOS SANTOS</t>
        </is>
      </c>
      <c r="E1090" s="74" t="inlineStr">
        <is>
          <t>MHS SEGURANÇA E MEDICINA DO TRABALHO</t>
        </is>
      </c>
      <c r="G1090" s="75" t="n">
        <v>120</v>
      </c>
      <c r="I1090" s="75" t="n">
        <v>120</v>
      </c>
      <c r="J1090" s="54" t="n">
        <v>45127</v>
      </c>
      <c r="K1090" s="54" t="inlineStr">
        <is>
          <t>ADM</t>
        </is>
      </c>
      <c r="L1090" s="68" t="inlineStr">
        <is>
          <t>PIX: 31995901635</t>
        </is>
      </c>
      <c r="M1090" s="50" t="inlineStr">
        <is>
          <t>EVENTOS SST E-SOCIAL - 20/07</t>
        </is>
      </c>
      <c r="N1090">
        <f>IF(ISERROR(SEARCH("NF",E1090,1)),"NÃO","SIM")</f>
        <v/>
      </c>
      <c r="O1090">
        <f>IF($B1090=5,"SIM","")</f>
        <v/>
      </c>
      <c r="P1090" s="76">
        <f>A1090&amp;B1090&amp;C1090&amp;E1090&amp;G1090&amp;EDATE(J1090,0)</f>
        <v/>
      </c>
      <c r="Q1090" s="68">
        <f>IF(A1090=0,"",VLOOKUP($A1090,RESUMO!$A$8:$B$107,2,FALSE))</f>
        <v/>
      </c>
    </row>
    <row r="1091">
      <c r="A1091" s="52" t="n">
        <v>45127</v>
      </c>
      <c r="B1091" s="68" t="n">
        <v>3</v>
      </c>
      <c r="C1091" s="50" t="inlineStr">
        <is>
          <t>36245582000113</t>
        </is>
      </c>
      <c r="D1091" s="73" t="inlineStr">
        <is>
          <t>MHS SEGURANÇA E MEDICINA DO TRABALHO</t>
        </is>
      </c>
      <c r="E1091" s="74" t="inlineStr">
        <is>
          <t>REALIZAÇÃO DE EXAMES - NFS-e 2023/601</t>
        </is>
      </c>
      <c r="G1091" s="75" t="n">
        <v>846</v>
      </c>
      <c r="I1091" s="75" t="n">
        <v>846</v>
      </c>
      <c r="J1091" s="54" t="n">
        <v>45127</v>
      </c>
      <c r="K1091" s="54" t="inlineStr">
        <is>
          <t>MO</t>
        </is>
      </c>
      <c r="N1091">
        <f>IF(ISERROR(SEARCH("NF",E1091,1)),"NÃO","SIM")</f>
        <v/>
      </c>
      <c r="O1091">
        <f>IF($B1091=5,"SIM","")</f>
        <v/>
      </c>
      <c r="P1091" s="76">
        <f>A1091&amp;B1091&amp;C1091&amp;E1091&amp;G1091&amp;EDATE(J1091,0)</f>
        <v/>
      </c>
      <c r="Q1091" s="68">
        <f>IF(A1091=0,"",VLOOKUP($A1091,RESUMO!$A$8:$B$107,2,FALSE))</f>
        <v/>
      </c>
    </row>
    <row r="1092">
      <c r="A1092" s="52" t="n">
        <v>45127</v>
      </c>
      <c r="B1092" s="68" t="n">
        <v>3</v>
      </c>
      <c r="C1092" s="50" t="inlineStr">
        <is>
          <t>41598885000150</t>
        </is>
      </c>
      <c r="D1092" s="73" t="inlineStr">
        <is>
          <t>CACAMBAS BOA VISTA LTDA</t>
        </is>
      </c>
      <c r="E1092" s="74" t="inlineStr">
        <is>
          <t>LOCAÇÃO DE CAÇAMBA - NF 406</t>
        </is>
      </c>
      <c r="G1092" s="75" t="n">
        <v>660</v>
      </c>
      <c r="I1092" s="75" t="n">
        <v>660</v>
      </c>
      <c r="J1092" s="54" t="n">
        <v>45128</v>
      </c>
      <c r="K1092" s="54" t="inlineStr">
        <is>
          <t>LOC</t>
        </is>
      </c>
      <c r="N1092">
        <f>IF(ISERROR(SEARCH("NF",E1092,1)),"NÃO","SIM")</f>
        <v/>
      </c>
      <c r="O1092">
        <f>IF($B1092=5,"SIM","")</f>
        <v/>
      </c>
      <c r="P1092" s="76">
        <f>A1092&amp;B1092&amp;C1092&amp;E1092&amp;G1092&amp;EDATE(J1092,0)</f>
        <v/>
      </c>
      <c r="Q1092" s="68">
        <f>IF(A1092=0,"",VLOOKUP($A1092,RESUMO!$A$8:$B$107,2,FALSE))</f>
        <v/>
      </c>
    </row>
    <row r="1093">
      <c r="A1093" s="52" t="n">
        <v>45127</v>
      </c>
      <c r="B1093" s="68" t="n">
        <v>3</v>
      </c>
      <c r="C1093" s="50" t="inlineStr">
        <is>
          <t>07409393000130</t>
        </is>
      </c>
      <c r="D1093" s="73" t="inlineStr">
        <is>
          <t>LOCFER</t>
        </is>
      </c>
      <c r="E1093" s="74" t="inlineStr">
        <is>
          <t>SERRA DE BANCADA - NF 21242</t>
        </is>
      </c>
      <c r="G1093" s="75" t="n">
        <v>295</v>
      </c>
      <c r="I1093" s="75" t="n">
        <v>295</v>
      </c>
      <c r="J1093" s="54" t="n">
        <v>45131</v>
      </c>
      <c r="K1093" s="54" t="inlineStr">
        <is>
          <t>LOC</t>
        </is>
      </c>
      <c r="N1093">
        <f>IF(ISERROR(SEARCH("NF",E1093,1)),"NÃO","SIM")</f>
        <v/>
      </c>
      <c r="O1093">
        <f>IF($B1093=5,"SIM","")</f>
        <v/>
      </c>
      <c r="P1093" s="76">
        <f>A1093&amp;B1093&amp;C1093&amp;E1093&amp;G1093&amp;EDATE(J1093,0)</f>
        <v/>
      </c>
      <c r="Q1093" s="68">
        <f>IF(A1093=0,"",VLOOKUP($A1093,RESUMO!$A$8:$B$107,2,FALSE))</f>
        <v/>
      </c>
    </row>
    <row r="1094">
      <c r="A1094" s="52" t="n">
        <v>45127</v>
      </c>
      <c r="B1094" s="68" t="n">
        <v>3</v>
      </c>
      <c r="C1094" s="50" t="inlineStr">
        <is>
          <t>34713151000109</t>
        </is>
      </c>
      <c r="D1094" s="73" t="inlineStr">
        <is>
          <t>CONSULTARELABCON</t>
        </is>
      </c>
      <c r="E1094" s="74" t="inlineStr">
        <is>
          <t>CONTROLE TECNOLÓGICO DA QUALIDADE DE MATERIAIS - NFS-e 2023/1502</t>
        </is>
      </c>
      <c r="G1094" s="75" t="n">
        <v>377</v>
      </c>
      <c r="I1094" s="75" t="n">
        <v>377</v>
      </c>
      <c r="J1094" s="54" t="n">
        <v>45132</v>
      </c>
      <c r="K1094" s="54" t="inlineStr">
        <is>
          <t>LOC</t>
        </is>
      </c>
      <c r="N1094">
        <f>IF(ISERROR(SEARCH("NF",E1094,1)),"NÃO","SIM")</f>
        <v/>
      </c>
      <c r="O1094">
        <f>IF($B1094=5,"SIM","")</f>
        <v/>
      </c>
      <c r="P1094" s="76">
        <f>A1094&amp;B1094&amp;C1094&amp;E1094&amp;G1094&amp;EDATE(J1094,0)</f>
        <v/>
      </c>
      <c r="Q1094" s="68">
        <f>IF(A1094=0,"",VLOOKUP($A1094,RESUMO!$A$8:$B$107,2,FALSE))</f>
        <v/>
      </c>
    </row>
    <row r="1095">
      <c r="A1095" s="52" t="n">
        <v>45127</v>
      </c>
      <c r="B1095" s="68" t="n">
        <v>3</v>
      </c>
      <c r="C1095" s="50" t="inlineStr">
        <is>
          <t>34713151000109</t>
        </is>
      </c>
      <c r="D1095" s="73" t="inlineStr">
        <is>
          <t>CONSULTARELABCON</t>
        </is>
      </c>
      <c r="E1095" s="74" t="inlineStr">
        <is>
          <t>ALUGUEL DE FORMAS E KIT SLUMP - FL 13352</t>
        </is>
      </c>
      <c r="G1095" s="75" t="n">
        <v>377</v>
      </c>
      <c r="I1095" s="75" t="n">
        <v>377</v>
      </c>
      <c r="J1095" s="54" t="n">
        <v>45132</v>
      </c>
      <c r="K1095" s="54" t="inlineStr">
        <is>
          <t>LOC</t>
        </is>
      </c>
      <c r="N1095">
        <f>IF(ISERROR(SEARCH("NF",E1095,1)),"NÃO","SIM")</f>
        <v/>
      </c>
      <c r="O1095">
        <f>IF($B1095=5,"SIM","")</f>
        <v/>
      </c>
      <c r="P1095" s="76">
        <f>A1095&amp;B1095&amp;C1095&amp;E1095&amp;G1095&amp;EDATE(J1095,0)</f>
        <v/>
      </c>
      <c r="Q1095" s="68">
        <f>IF(A1095=0,"",VLOOKUP($A1095,RESUMO!$A$8:$B$107,2,FALSE))</f>
        <v/>
      </c>
    </row>
    <row r="1096">
      <c r="A1096" s="52" t="n">
        <v>45127</v>
      </c>
      <c r="B1096" s="68" t="n">
        <v>3</v>
      </c>
      <c r="C1096" s="50" t="inlineStr">
        <is>
          <t>17155730000164</t>
        </is>
      </c>
      <c r="D1096" s="73" t="inlineStr">
        <is>
          <t>CEMIG</t>
        </is>
      </c>
      <c r="E1096" s="74" t="inlineStr">
        <is>
          <t>COMPETENCIA 07/2023</t>
        </is>
      </c>
      <c r="G1096" s="75" t="n">
        <v>249.34</v>
      </c>
      <c r="I1096" s="75" t="n">
        <v>249.34</v>
      </c>
      <c r="J1096" s="54" t="n">
        <v>45134</v>
      </c>
      <c r="K1096" s="54" t="inlineStr">
        <is>
          <t>TP</t>
        </is>
      </c>
      <c r="N1096">
        <f>IF(ISERROR(SEARCH("NF",E1096,1)),"NÃO","SIM")</f>
        <v/>
      </c>
      <c r="O1096">
        <f>IF($B1096=5,"SIM","")</f>
        <v/>
      </c>
      <c r="P1096" s="76">
        <f>A1096&amp;B1096&amp;C1096&amp;E1096&amp;G1096&amp;EDATE(J1096,0)</f>
        <v/>
      </c>
      <c r="Q1096" s="68">
        <f>IF(A1096=0,"",VLOOKUP($A1096,RESUMO!$A$8:$B$107,2,FALSE))</f>
        <v/>
      </c>
    </row>
    <row r="1097">
      <c r="A1097" s="52" t="n">
        <v>45127</v>
      </c>
      <c r="B1097" s="68" t="n">
        <v>3</v>
      </c>
      <c r="C1097" s="50" t="inlineStr">
        <is>
          <t>07409393000130</t>
        </is>
      </c>
      <c r="D1097" s="73" t="inlineStr">
        <is>
          <t>LOCFER</t>
        </is>
      </c>
      <c r="E1097" s="74" t="inlineStr">
        <is>
          <t>MOTOR E MANGOTE - NF 21341</t>
        </is>
      </c>
      <c r="G1097" s="75" t="n">
        <v>210</v>
      </c>
      <c r="I1097" s="75" t="n">
        <v>210</v>
      </c>
      <c r="J1097" s="54" t="n">
        <v>45135</v>
      </c>
      <c r="K1097" s="54" t="inlineStr">
        <is>
          <t>LOC</t>
        </is>
      </c>
      <c r="N1097">
        <f>IF(ISERROR(SEARCH("NF",E1097,1)),"NÃO","SIM")</f>
        <v/>
      </c>
      <c r="O1097">
        <f>IF($B1097=5,"SIM","")</f>
        <v/>
      </c>
      <c r="P1097" s="76">
        <f>A1097&amp;B1097&amp;C1097&amp;E1097&amp;G1097&amp;EDATE(J1097,0)</f>
        <v/>
      </c>
      <c r="Q1097" s="68">
        <f>IF(A1097=0,"",VLOOKUP($A1097,RESUMO!$A$8:$B$107,2,FALSE))</f>
        <v/>
      </c>
    </row>
    <row r="1098">
      <c r="A1098" s="52" t="n">
        <v>45127</v>
      </c>
      <c r="B1098" s="68" t="n">
        <v>3</v>
      </c>
      <c r="C1098" s="50" t="inlineStr">
        <is>
          <t>24654133000220</t>
        </is>
      </c>
      <c r="D1098" s="73" t="inlineStr">
        <is>
          <t xml:space="preserve">PLIMAX PERSONA </t>
        </is>
      </c>
      <c r="E1098" s="74" t="inlineStr">
        <is>
          <t>CESTAS BASICAS - NF 208102</t>
        </is>
      </c>
      <c r="G1098" s="75" t="n">
        <v>2082.33</v>
      </c>
      <c r="I1098" s="75" t="n">
        <v>2082.33</v>
      </c>
      <c r="J1098" s="54" t="n">
        <v>45135</v>
      </c>
      <c r="K1098" s="54" t="inlineStr">
        <is>
          <t>MO</t>
        </is>
      </c>
      <c r="N1098">
        <f>IF(ISERROR(SEARCH("NF",E1098,1)),"NÃO","SIM")</f>
        <v/>
      </c>
      <c r="O1098">
        <f>IF($B1098=5,"SIM","")</f>
        <v/>
      </c>
      <c r="P1098" s="76">
        <f>A1098&amp;B1098&amp;C1098&amp;E1098&amp;G1098&amp;EDATE(J1098,0)</f>
        <v/>
      </c>
      <c r="Q1098" s="68">
        <f>IF(A1098=0,"",VLOOKUP($A1098,RESUMO!$A$8:$B$107,2,FALSE))</f>
        <v/>
      </c>
    </row>
    <row r="1099">
      <c r="A1099" s="52" t="n">
        <v>45127</v>
      </c>
      <c r="B1099" s="68" t="n">
        <v>3</v>
      </c>
      <c r="C1099" s="50" t="inlineStr">
        <is>
          <t>24654133000220</t>
        </is>
      </c>
      <c r="D1099" s="73" t="inlineStr">
        <is>
          <t xml:space="preserve">PLIMAX PERSONA </t>
        </is>
      </c>
      <c r="E1099" s="74" t="inlineStr">
        <is>
          <t>CESTA BASICA RODOLFO - NF 208108</t>
        </is>
      </c>
      <c r="G1099" s="75" t="n">
        <v>231.37</v>
      </c>
      <c r="I1099" s="75" t="n">
        <v>231.37</v>
      </c>
      <c r="J1099" s="54" t="n">
        <v>45135</v>
      </c>
      <c r="K1099" s="54" t="inlineStr">
        <is>
          <t>MO</t>
        </is>
      </c>
      <c r="N1099">
        <f>IF(ISERROR(SEARCH("NF",E1099,1)),"NÃO","SIM")</f>
        <v/>
      </c>
      <c r="O1099">
        <f>IF($B1099=5,"SIM","")</f>
        <v/>
      </c>
      <c r="P1099" s="76">
        <f>A1099&amp;B1099&amp;C1099&amp;E1099&amp;G1099&amp;EDATE(J1099,0)</f>
        <v/>
      </c>
      <c r="Q1099" s="68">
        <f>IF(A1099=0,"",VLOOKUP($A1099,RESUMO!$A$8:$B$107,2,FALSE))</f>
        <v/>
      </c>
    </row>
    <row r="1100">
      <c r="A1100" s="52" t="n">
        <v>45127</v>
      </c>
      <c r="B1100" s="68" t="n">
        <v>3</v>
      </c>
      <c r="C1100" s="50" t="inlineStr">
        <is>
          <t>24654133000220</t>
        </is>
      </c>
      <c r="D1100" s="73" t="inlineStr">
        <is>
          <t xml:space="preserve">PLIMAX PERSONA </t>
        </is>
      </c>
      <c r="E1100" s="74" t="inlineStr">
        <is>
          <t>CESTA BASICA RONALDO - NF 208109</t>
        </is>
      </c>
      <c r="G1100" s="75" t="n">
        <v>231.37</v>
      </c>
      <c r="I1100" s="75" t="n">
        <v>231.37</v>
      </c>
      <c r="J1100" s="54" t="n">
        <v>45135</v>
      </c>
      <c r="K1100" s="54" t="inlineStr">
        <is>
          <t>MO</t>
        </is>
      </c>
      <c r="N1100">
        <f>IF(ISERROR(SEARCH("NF",E1100,1)),"NÃO","SIM")</f>
        <v/>
      </c>
      <c r="O1100">
        <f>IF($B1100=5,"SIM","")</f>
        <v/>
      </c>
      <c r="P1100" s="76">
        <f>A1100&amp;B1100&amp;C1100&amp;E1100&amp;G1100&amp;EDATE(J1100,0)</f>
        <v/>
      </c>
      <c r="Q1100" s="68">
        <f>IF(A1100=0,"",VLOOKUP($A1100,RESUMO!$A$8:$B$107,2,FALSE))</f>
        <v/>
      </c>
    </row>
    <row r="1101">
      <c r="A1101" s="52" t="n">
        <v>45127</v>
      </c>
      <c r="B1101" s="68" t="n">
        <v>3</v>
      </c>
      <c r="C1101" s="50" t="inlineStr">
        <is>
          <t>38727707000177</t>
        </is>
      </c>
      <c r="D1101" s="73" t="inlineStr">
        <is>
          <t>SEGURO PASI</t>
        </is>
      </c>
      <c r="E1101" s="74" t="inlineStr">
        <is>
          <t>SEGURO COLABORADORES</t>
        </is>
      </c>
      <c r="G1101" s="75" t="n">
        <v>282.6</v>
      </c>
      <c r="I1101" s="75" t="n">
        <v>282.6</v>
      </c>
      <c r="J1101" s="54" t="n">
        <v>45138</v>
      </c>
      <c r="K1101" s="54" t="inlineStr">
        <is>
          <t>ADM</t>
        </is>
      </c>
      <c r="N1101">
        <f>IF(ISERROR(SEARCH("NF",E1101,1)),"NÃO","SIM")</f>
        <v/>
      </c>
      <c r="O1101">
        <f>IF($B1101=5,"SIM","")</f>
        <v/>
      </c>
      <c r="P1101" s="76">
        <f>A1101&amp;B1101&amp;C1101&amp;E1101&amp;G1101&amp;EDATE(J1101,0)</f>
        <v/>
      </c>
      <c r="Q1101" s="68">
        <f>IF(A1101=0,"",VLOOKUP($A1101,RESUMO!$A$8:$B$107,2,FALSE))</f>
        <v/>
      </c>
    </row>
    <row r="1102">
      <c r="A1102" s="52" t="n">
        <v>45127</v>
      </c>
      <c r="B1102" s="68" t="n">
        <v>3</v>
      </c>
      <c r="C1102" s="50" t="inlineStr">
        <is>
          <t>03562661000107</t>
        </is>
      </c>
      <c r="D1102" s="73" t="inlineStr">
        <is>
          <t>SAO JOSE DISTRIBUIDORA DE CIMENTO</t>
        </is>
      </c>
      <c r="E1102" s="74" t="inlineStr">
        <is>
          <t>CIMENTO - NF 121098</t>
        </is>
      </c>
      <c r="G1102" s="75" t="n">
        <v>3100</v>
      </c>
      <c r="I1102" s="75" t="n">
        <v>3100</v>
      </c>
      <c r="J1102" s="54" t="n">
        <v>45140</v>
      </c>
      <c r="K1102" s="54" t="inlineStr">
        <is>
          <t>MAT</t>
        </is>
      </c>
      <c r="N1102">
        <f>IF(ISERROR(SEARCH("NF",E1102,1)),"NÃO","SIM")</f>
        <v/>
      </c>
      <c r="O1102">
        <f>IF($B1102=5,"SIM","")</f>
        <v/>
      </c>
      <c r="P1102" s="76">
        <f>A1102&amp;B1102&amp;C1102&amp;E1102&amp;G1102&amp;EDATE(J1102,0)</f>
        <v/>
      </c>
      <c r="Q1102" s="68">
        <f>IF(A1102=0,"",VLOOKUP($A1102,RESUMO!$A$8:$B$107,2,FALSE))</f>
        <v/>
      </c>
    </row>
    <row r="1103">
      <c r="A1103" s="52" t="n">
        <v>45127</v>
      </c>
      <c r="B1103" s="68" t="n">
        <v>3</v>
      </c>
      <c r="C1103" s="50" t="inlineStr">
        <is>
          <t>07409393000130</t>
        </is>
      </c>
      <c r="D1103" s="73" t="inlineStr">
        <is>
          <t>LOCFER</t>
        </is>
      </c>
      <c r="E1103" s="74" t="inlineStr">
        <is>
          <t>MOTOR E MANGOTE - NF 21350</t>
        </is>
      </c>
      <c r="G1103" s="75" t="n">
        <v>210</v>
      </c>
      <c r="I1103" s="75" t="n">
        <v>210</v>
      </c>
      <c r="J1103" s="54" t="n">
        <v>45141</v>
      </c>
      <c r="K1103" s="54" t="inlineStr">
        <is>
          <t>LOC</t>
        </is>
      </c>
      <c r="N1103">
        <f>IF(ISERROR(SEARCH("NF",E1103,1)),"NÃO","SIM")</f>
        <v/>
      </c>
      <c r="O1103">
        <f>IF($B1103=5,"SIM","")</f>
        <v/>
      </c>
      <c r="P1103" s="76">
        <f>A1103&amp;B1103&amp;C1103&amp;E1103&amp;G1103&amp;EDATE(J1103,0)</f>
        <v/>
      </c>
      <c r="Q1103" s="68">
        <f>IF(A1103=0,"",VLOOKUP($A1103,RESUMO!$A$8:$B$107,2,FALSE))</f>
        <v/>
      </c>
    </row>
    <row r="1104">
      <c r="A1104" s="52" t="n">
        <v>45127</v>
      </c>
      <c r="B1104" s="68" t="n">
        <v>3</v>
      </c>
      <c r="C1104" s="50" t="inlineStr">
        <is>
          <t>17581836000200</t>
        </is>
      </c>
      <c r="D1104" s="73" t="inlineStr">
        <is>
          <t>LOJA DO PAULO</t>
        </is>
      </c>
      <c r="E1104" s="74" t="inlineStr">
        <is>
          <t>BOSCH NIVEL LASER DE LINHA - NF 15914</t>
        </is>
      </c>
      <c r="G1104" s="75" t="n">
        <v>1150</v>
      </c>
      <c r="I1104" s="75" t="n">
        <v>1150</v>
      </c>
      <c r="J1104" s="54" t="n">
        <v>45141</v>
      </c>
      <c r="K1104" s="54" t="inlineStr">
        <is>
          <t>MAT</t>
        </is>
      </c>
      <c r="N1104">
        <f>IF(ISERROR(SEARCH("NF",E1104,1)),"NÃO","SIM")</f>
        <v/>
      </c>
      <c r="O1104">
        <f>IF($B1104=5,"SIM","")</f>
        <v/>
      </c>
      <c r="P1104" s="76">
        <f>A1104&amp;B1104&amp;C1104&amp;E1104&amp;G1104&amp;EDATE(J1104,0)</f>
        <v/>
      </c>
      <c r="Q1104" s="68">
        <f>IF(A1104=0,"",VLOOKUP($A1104,RESUMO!$A$8:$B$107,2,FALSE))</f>
        <v/>
      </c>
    </row>
    <row r="1105">
      <c r="A1105" s="52" t="n">
        <v>45127</v>
      </c>
      <c r="B1105" s="68" t="n">
        <v>5</v>
      </c>
      <c r="C1105" s="50" t="inlineStr">
        <is>
          <t>24654133000220</t>
        </is>
      </c>
      <c r="D1105" s="73" t="inlineStr">
        <is>
          <t xml:space="preserve">PLIMAX PERSONA </t>
        </is>
      </c>
      <c r="E1105" s="74" t="inlineStr">
        <is>
          <t>CESTA BASICA - NF 204700</t>
        </is>
      </c>
      <c r="G1105" s="75" t="n">
        <v>231.37</v>
      </c>
      <c r="I1105" s="75" t="n">
        <v>231.37</v>
      </c>
      <c r="J1105" s="54" t="n">
        <v>45118</v>
      </c>
      <c r="K1105" s="54" t="inlineStr">
        <is>
          <t>MO</t>
        </is>
      </c>
      <c r="N1105">
        <f>IF(ISERROR(SEARCH("NF",E1105,1)),"NÃO","SIM")</f>
        <v/>
      </c>
      <c r="O1105">
        <f>IF($B1105=5,"SIM","")</f>
        <v/>
      </c>
      <c r="P1105" s="76">
        <f>A1105&amp;B1105&amp;C1105&amp;E1105&amp;G1105&amp;EDATE(J1105,0)</f>
        <v/>
      </c>
      <c r="Q1105" s="68">
        <f>IF(A1105=0,"",VLOOKUP($A1105,RESUMO!$A$8:$B$107,2,FALSE))</f>
        <v/>
      </c>
    </row>
    <row r="1106">
      <c r="A1106" s="52" t="n">
        <v>45127</v>
      </c>
      <c r="B1106" s="68" t="n">
        <v>5</v>
      </c>
      <c r="C1106" s="50" t="inlineStr">
        <is>
          <t>17281106000103</t>
        </is>
      </c>
      <c r="D1106" s="73" t="inlineStr">
        <is>
          <t>COPASA MG</t>
        </is>
      </c>
      <c r="E1106" s="74" t="inlineStr">
        <is>
          <t>COMPETENCIA 07/2023</t>
        </is>
      </c>
      <c r="G1106" s="75" t="n">
        <v>418.84</v>
      </c>
      <c r="I1106" s="75" t="n">
        <v>418.84</v>
      </c>
      <c r="J1106" s="54" t="n">
        <v>45124</v>
      </c>
      <c r="K1106" s="54" t="inlineStr">
        <is>
          <t>TP</t>
        </is>
      </c>
      <c r="N1106">
        <f>IF(ISERROR(SEARCH("NF",E1106,1)),"NÃO","SIM")</f>
        <v/>
      </c>
      <c r="O1106">
        <f>IF($B1106=5,"SIM","")</f>
        <v/>
      </c>
      <c r="P1106" s="76">
        <f>A1106&amp;B1106&amp;C1106&amp;E1106&amp;G1106&amp;EDATE(J1106,0)</f>
        <v/>
      </c>
      <c r="Q1106" s="68">
        <f>IF(A1106=0,"",VLOOKUP($A1106,RESUMO!$A$8:$B$107,2,FALSE))</f>
        <v/>
      </c>
    </row>
    <row r="1107">
      <c r="A1107" s="52" t="n">
        <v>45127</v>
      </c>
      <c r="B1107" s="68" t="n">
        <v>5</v>
      </c>
      <c r="C1107" s="50" t="inlineStr">
        <is>
          <t>42542081000100</t>
        </is>
      </c>
      <c r="D1107" s="73" t="inlineStr">
        <is>
          <t>MADEX MADEIRAS E COMPENSADOS LTDA</t>
        </is>
      </c>
      <c r="E1107" s="74" t="inlineStr">
        <is>
          <t>COMP. PLASTIFICADO E SARRAFO PINUS - NF 4688</t>
        </is>
      </c>
      <c r="G1107" s="75" t="n">
        <v>5767</v>
      </c>
      <c r="I1107" s="75" t="n">
        <v>5767</v>
      </c>
      <c r="J1107" s="54" t="n">
        <v>45111</v>
      </c>
      <c r="K1107" s="54" t="inlineStr">
        <is>
          <t>MAT</t>
        </is>
      </c>
      <c r="N1107">
        <f>IF(ISERROR(SEARCH("NF",E1107,1)),"NÃO","SIM")</f>
        <v/>
      </c>
      <c r="O1107">
        <f>IF($B1107=5,"SIM","")</f>
        <v/>
      </c>
      <c r="P1107" s="76">
        <f>A1107&amp;B1107&amp;C1107&amp;E1107&amp;G1107&amp;EDATE(J1107,0)</f>
        <v/>
      </c>
      <c r="Q1107" s="68">
        <f>IF(A1107=0,"",VLOOKUP($A1107,RESUMO!$A$8:$B$107,2,FALSE))</f>
        <v/>
      </c>
    </row>
    <row r="1108">
      <c r="A1108" s="52" t="n">
        <v>45127</v>
      </c>
      <c r="B1108" s="68" t="n">
        <v>5</v>
      </c>
      <c r="C1108" s="50" t="inlineStr">
        <is>
          <t>15095008000156</t>
        </is>
      </c>
      <c r="D1108" s="73" t="inlineStr">
        <is>
          <t>LASER PISOS ENGENHARIA LTDA</t>
        </is>
      </c>
      <c r="E1108" s="74" t="inlineStr">
        <is>
          <t>SARRAFEAMENTO</t>
        </is>
      </c>
      <c r="G1108" s="75" t="n">
        <v>1200</v>
      </c>
      <c r="I1108" s="75" t="n">
        <v>1200</v>
      </c>
      <c r="J1108" s="54" t="n">
        <v>45112</v>
      </c>
      <c r="K1108" s="54" t="inlineStr">
        <is>
          <t>SERV</t>
        </is>
      </c>
      <c r="N1108">
        <f>IF(ISERROR(SEARCH("NF",E1108,1)),"NÃO","SIM")</f>
        <v/>
      </c>
      <c r="O1108">
        <f>IF($B1108=5,"SIM","")</f>
        <v/>
      </c>
      <c r="P1108" s="76">
        <f>A1108&amp;B1108&amp;C1108&amp;E1108&amp;G1108&amp;EDATE(J1108,0)</f>
        <v/>
      </c>
      <c r="Q1108" s="68">
        <f>IF(A1108=0,"",VLOOKUP($A1108,RESUMO!$A$8:$B$107,2,FALSE))</f>
        <v/>
      </c>
    </row>
    <row r="1109">
      <c r="A1109" s="52" t="n">
        <v>45127</v>
      </c>
      <c r="B1109" s="68" t="n">
        <v>5</v>
      </c>
      <c r="C1109" s="50" t="inlineStr">
        <is>
          <t>10780884000360</t>
        </is>
      </c>
      <c r="D1109" s="73" t="inlineStr">
        <is>
          <t>TOPMIX CONCRETO LTDA</t>
        </is>
      </c>
      <c r="E1109" s="74" t="inlineStr">
        <is>
          <t>CONCRETAGEM</t>
        </is>
      </c>
      <c r="G1109" s="75" t="n">
        <v>15375</v>
      </c>
      <c r="I1109" s="75" t="n">
        <v>15375</v>
      </c>
      <c r="J1109" s="54" t="n">
        <v>45110</v>
      </c>
      <c r="K1109" s="54" t="inlineStr">
        <is>
          <t>MAT</t>
        </is>
      </c>
      <c r="N1109">
        <f>IF(ISERROR(SEARCH("NF",E1109,1)),"NÃO","SIM")</f>
        <v/>
      </c>
      <c r="O1109">
        <f>IF($B1109=5,"SIM","")</f>
        <v/>
      </c>
      <c r="P1109" s="76">
        <f>A1109&amp;B1109&amp;C1109&amp;E1109&amp;G1109&amp;EDATE(J1109,0)</f>
        <v/>
      </c>
      <c r="Q1109" s="68">
        <f>IF(A1109=0,"",VLOOKUP($A1109,RESUMO!$A$8:$B$107,2,FALSE))</f>
        <v/>
      </c>
    </row>
    <row r="1110">
      <c r="A1110" s="52" t="n">
        <v>45127</v>
      </c>
      <c r="B1110" s="68" t="n">
        <v>5</v>
      </c>
      <c r="C1110" s="50" t="inlineStr">
        <is>
          <t>99801604115</t>
        </is>
      </c>
      <c r="D1110" s="73" t="inlineStr">
        <is>
          <t>FLÁVIO SOARES FARIAS</t>
        </is>
      </c>
      <c r="E1110" s="74" t="inlineStr">
        <is>
          <t>TUBULÃO</t>
        </is>
      </c>
      <c r="G1110" s="75" t="n">
        <v>2002</v>
      </c>
      <c r="I1110" s="75" t="n">
        <v>2002</v>
      </c>
      <c r="J1110" s="54" t="n">
        <v>45112</v>
      </c>
      <c r="K1110" s="54" t="inlineStr">
        <is>
          <t>SERV</t>
        </is>
      </c>
      <c r="N1110">
        <f>IF(ISERROR(SEARCH("NF",E1110,1)),"NÃO","SIM")</f>
        <v/>
      </c>
      <c r="O1110">
        <f>IF($B1110=5,"SIM","")</f>
        <v/>
      </c>
      <c r="P1110" s="76">
        <f>A1110&amp;B1110&amp;C1110&amp;E1110&amp;G1110&amp;EDATE(J1110,0)</f>
        <v/>
      </c>
      <c r="Q1110" s="68">
        <f>IF(A1110=0,"",VLOOKUP($A1110,RESUMO!$A$8:$B$107,2,FALSE))</f>
        <v/>
      </c>
    </row>
    <row r="1111">
      <c r="A1111" s="52" t="n">
        <v>45127</v>
      </c>
      <c r="B1111" s="68" t="n">
        <v>5</v>
      </c>
      <c r="C1111" s="50" t="inlineStr">
        <is>
          <t>01824674000173</t>
        </is>
      </c>
      <c r="D1111" s="73" t="inlineStr">
        <is>
          <t>FIXAR REVESTIMENTOS TECNICOS LTDA</t>
        </is>
      </c>
      <c r="G1111" s="75" t="n">
        <v>1260</v>
      </c>
      <c r="I1111" s="75" t="n">
        <v>1260</v>
      </c>
      <c r="J1111" s="54" t="n">
        <v>45118</v>
      </c>
      <c r="K1111" s="54" t="inlineStr">
        <is>
          <t>MAT</t>
        </is>
      </c>
      <c r="N1111">
        <f>IF(ISERROR(SEARCH("NF",E1111,1)),"NÃO","SIM")</f>
        <v/>
      </c>
      <c r="O1111">
        <f>IF($B1111=5,"SIM","")</f>
        <v/>
      </c>
      <c r="P1111" s="76">
        <f>A1111&amp;B1111&amp;C1111&amp;E1111&amp;G1111&amp;EDATE(J1111,0)</f>
        <v/>
      </c>
      <c r="Q1111" s="68">
        <f>IF(A1111=0,"",VLOOKUP($A1111,RESUMO!$A$8:$B$107,2,FALSE))</f>
        <v/>
      </c>
    </row>
    <row r="1112">
      <c r="A1112" s="52" t="n">
        <v>45143</v>
      </c>
      <c r="B1112" s="68" t="n">
        <v>1</v>
      </c>
      <c r="C1112" s="50" t="inlineStr">
        <is>
          <t>00505644630</t>
        </is>
      </c>
      <c r="D1112" s="73" t="inlineStr">
        <is>
          <t>JOÃO LUIZ PEREIRA</t>
        </is>
      </c>
      <c r="E1112" s="74" t="inlineStr">
        <is>
          <t>SALÁRIO</t>
        </is>
      </c>
      <c r="G1112" s="75" t="n">
        <v>1878.07</v>
      </c>
      <c r="I1112" s="75" t="n">
        <v>1878.07</v>
      </c>
      <c r="J1112" s="54" t="n">
        <v>45143</v>
      </c>
      <c r="K1112" s="54" t="inlineStr">
        <is>
          <t>MO</t>
        </is>
      </c>
      <c r="L1112" s="68" t="inlineStr">
        <is>
          <t>PIX: 00505644630</t>
        </is>
      </c>
      <c r="N1112">
        <f>IF(ISERROR(SEARCH("NF",E1112,1)),"NÃO","SIM")</f>
        <v/>
      </c>
      <c r="O1112">
        <f>IF($B1112=5,"SIM","")</f>
        <v/>
      </c>
      <c r="P1112" s="76">
        <f>A1112&amp;B1112&amp;C1112&amp;E1112&amp;G1112&amp;EDATE(J1112,0)</f>
        <v/>
      </c>
      <c r="Q1112" s="68">
        <f>IF(A1112=0,"",VLOOKUP($A1112,RESUMO!$A$8:$B$107,2,FALSE))</f>
        <v/>
      </c>
    </row>
    <row r="1113">
      <c r="A1113" s="52" t="n">
        <v>45143</v>
      </c>
      <c r="B1113" s="68" t="n">
        <v>1</v>
      </c>
      <c r="C1113" s="50" t="inlineStr">
        <is>
          <t>14844723650</t>
        </is>
      </c>
      <c r="D1113" s="73" t="inlineStr">
        <is>
          <t>TAISSON HENRIQUE FERREIRA DOS SANTOS</t>
        </is>
      </c>
      <c r="E1113" s="74" t="inlineStr">
        <is>
          <t>SALÁRIO</t>
        </is>
      </c>
      <c r="G1113" s="75" t="n">
        <v>707.28</v>
      </c>
      <c r="I1113" s="75" t="n">
        <v>707.28</v>
      </c>
      <c r="J1113" s="54" t="n">
        <v>45143</v>
      </c>
      <c r="K1113" s="54" t="inlineStr">
        <is>
          <t>MO</t>
        </is>
      </c>
      <c r="L1113" s="68" t="inlineStr">
        <is>
          <t>NUBANK    0001  291500879 - CPF: 14.844.723.6-50</t>
        </is>
      </c>
      <c r="N1113">
        <f>IF(ISERROR(SEARCH("NF",E1113,1)),"NÃO","SIM")</f>
        <v/>
      </c>
      <c r="O1113">
        <f>IF($B1113=5,"SIM","")</f>
        <v/>
      </c>
      <c r="P1113" s="76">
        <f>A1113&amp;B1113&amp;C1113&amp;E1113&amp;G1113&amp;EDATE(J1113,0)</f>
        <v/>
      </c>
      <c r="Q1113" s="68">
        <f>IF(A1113=0,"",VLOOKUP($A1113,RESUMO!$A$8:$B$107,2,FALSE))</f>
        <v/>
      </c>
    </row>
    <row r="1114">
      <c r="A1114" s="52" t="n">
        <v>45143</v>
      </c>
      <c r="B1114" s="68" t="n">
        <v>1</v>
      </c>
      <c r="C1114" s="50" t="inlineStr">
        <is>
          <t>66561442504</t>
        </is>
      </c>
      <c r="D1114" s="73" t="inlineStr">
        <is>
          <t>GERALDO RODRIGUES SANTOS</t>
        </is>
      </c>
      <c r="E1114" s="74" t="inlineStr">
        <is>
          <t>SALÁRIO</t>
        </is>
      </c>
      <c r="G1114" s="75" t="n">
        <v>1359.35</v>
      </c>
      <c r="I1114" s="75" t="n">
        <v>1359.35</v>
      </c>
      <c r="J1114" s="54" t="n">
        <v>45143</v>
      </c>
      <c r="K1114" s="54" t="inlineStr">
        <is>
          <t>MO</t>
        </is>
      </c>
      <c r="L1114" s="68" t="inlineStr">
        <is>
          <t>CEF  013  3814  195702 - CPF: 66.561.442.5-04</t>
        </is>
      </c>
      <c r="N1114">
        <f>IF(ISERROR(SEARCH("NF",E1114,1)),"NÃO","SIM")</f>
        <v/>
      </c>
      <c r="O1114">
        <f>IF($B1114=5,"SIM","")</f>
        <v/>
      </c>
      <c r="P1114" s="76">
        <f>A1114&amp;B1114&amp;C1114&amp;E1114&amp;G1114&amp;EDATE(J1114,0)</f>
        <v/>
      </c>
      <c r="Q1114" s="68">
        <f>IF(A1114=0,"",VLOOKUP($A1114,RESUMO!$A$8:$B$107,2,FALSE))</f>
        <v/>
      </c>
    </row>
    <row r="1115">
      <c r="A1115" s="52" t="n">
        <v>45143</v>
      </c>
      <c r="B1115" s="68" t="n">
        <v>1</v>
      </c>
      <c r="C1115" s="50" t="inlineStr">
        <is>
          <t>13568423642</t>
        </is>
      </c>
      <c r="D1115" s="73" t="inlineStr">
        <is>
          <t xml:space="preserve">WELINGTON PEREIRA DOS SANTOS    </t>
        </is>
      </c>
      <c r="E1115" s="74" t="inlineStr">
        <is>
          <t>SALÁRIO</t>
        </is>
      </c>
      <c r="G1115" s="75" t="n">
        <v>1359.35</v>
      </c>
      <c r="I1115" s="75" t="n">
        <v>1359.35</v>
      </c>
      <c r="J1115" s="54" t="n">
        <v>45143</v>
      </c>
      <c r="K1115" s="54" t="inlineStr">
        <is>
          <t>MO</t>
        </is>
      </c>
      <c r="L1115" s="68" t="inlineStr">
        <is>
          <t>ITAÚ    7349  201434 - CPF: 13.568.423.6-42</t>
        </is>
      </c>
      <c r="N1115">
        <f>IF(ISERROR(SEARCH("NF",E1115,1)),"NÃO","SIM")</f>
        <v/>
      </c>
      <c r="O1115">
        <f>IF($B1115=5,"SIM","")</f>
        <v/>
      </c>
      <c r="P1115" s="76">
        <f>A1115&amp;B1115&amp;C1115&amp;E1115&amp;G1115&amp;EDATE(J1115,0)</f>
        <v/>
      </c>
      <c r="Q1115" s="68">
        <f>IF(A1115=0,"",VLOOKUP($A1115,RESUMO!$A$8:$B$107,2,FALSE))</f>
        <v/>
      </c>
    </row>
    <row r="1116">
      <c r="A1116" s="52" t="n">
        <v>45143</v>
      </c>
      <c r="B1116" s="68" t="n">
        <v>1</v>
      </c>
      <c r="C1116" s="50" t="inlineStr">
        <is>
          <t>07026622676</t>
        </is>
      </c>
      <c r="D1116" s="73" t="inlineStr">
        <is>
          <t>DOUGLAS JUNIO AZEVEDO LARA REZENDE</t>
        </is>
      </c>
      <c r="E1116" s="74" t="inlineStr">
        <is>
          <t>SALÁRIO</t>
        </is>
      </c>
      <c r="G1116" s="75" t="n">
        <v>602.59</v>
      </c>
      <c r="I1116" s="75" t="n">
        <v>602.59</v>
      </c>
      <c r="J1116" s="54" t="n">
        <v>45143</v>
      </c>
      <c r="K1116" s="54" t="inlineStr">
        <is>
          <t>MO</t>
        </is>
      </c>
      <c r="L1116" s="68" t="inlineStr">
        <is>
          <t>NUBANK    0001  304649995 - CPF: 07.026.622.6-76</t>
        </is>
      </c>
      <c r="N1116">
        <f>IF(ISERROR(SEARCH("NF",E1116,1)),"NÃO","SIM")</f>
        <v/>
      </c>
      <c r="O1116">
        <f>IF($B1116=5,"SIM","")</f>
        <v/>
      </c>
      <c r="P1116" s="76">
        <f>A1116&amp;B1116&amp;C1116&amp;E1116&amp;G1116&amp;EDATE(J1116,0)</f>
        <v/>
      </c>
      <c r="Q1116" s="68">
        <f>IF(A1116=0,"",VLOOKUP($A1116,RESUMO!$A$8:$B$107,2,FALSE))</f>
        <v/>
      </c>
    </row>
    <row r="1117">
      <c r="A1117" s="52" t="n">
        <v>45143</v>
      </c>
      <c r="B1117" s="68" t="n">
        <v>1</v>
      </c>
      <c r="C1117" s="50" t="inlineStr">
        <is>
          <t>13351596650</t>
        </is>
      </c>
      <c r="D1117" s="73" t="inlineStr">
        <is>
          <t>VALERIO BATISTA DE JESUS</t>
        </is>
      </c>
      <c r="E1117" s="74" t="inlineStr">
        <is>
          <t>SALÁRIO</t>
        </is>
      </c>
      <c r="G1117" s="75" t="n">
        <v>826.92</v>
      </c>
      <c r="I1117" s="75" t="n">
        <v>826.92</v>
      </c>
      <c r="J1117" s="54" t="n">
        <v>45143</v>
      </c>
      <c r="K1117" s="54" t="inlineStr">
        <is>
          <t>MO</t>
        </is>
      </c>
      <c r="L1117" s="68" t="inlineStr">
        <is>
          <t>NUBANK    0001  17746019 - CPF: 13.351.596.6-50</t>
        </is>
      </c>
      <c r="N1117">
        <f>IF(ISERROR(SEARCH("NF",E1117,1)),"NÃO","SIM")</f>
        <v/>
      </c>
      <c r="O1117">
        <f>IF($B1117=5,"SIM","")</f>
        <v/>
      </c>
      <c r="P1117" s="76">
        <f>A1117&amp;B1117&amp;C1117&amp;E1117&amp;G1117&amp;EDATE(J1117,0)</f>
        <v/>
      </c>
      <c r="Q1117" s="68">
        <f>IF(A1117=0,"",VLOOKUP($A1117,RESUMO!$A$8:$B$107,2,FALSE))</f>
        <v/>
      </c>
    </row>
    <row r="1118">
      <c r="A1118" s="52" t="n">
        <v>45143</v>
      </c>
      <c r="B1118" s="68" t="n">
        <v>1</v>
      </c>
      <c r="C1118" s="50" t="inlineStr">
        <is>
          <t>96830123615</t>
        </is>
      </c>
      <c r="D1118" s="73" t="inlineStr">
        <is>
          <t>WANDERLEY DE SOUZA MAIA</t>
        </is>
      </c>
      <c r="E1118" s="74" t="inlineStr">
        <is>
          <t>SALÁRIO</t>
        </is>
      </c>
      <c r="G1118" s="75" t="n">
        <v>1359.35</v>
      </c>
      <c r="I1118" s="75" t="n">
        <v>1359.35</v>
      </c>
      <c r="J1118" s="54" t="n">
        <v>45143</v>
      </c>
      <c r="K1118" s="54" t="inlineStr">
        <is>
          <t>MO</t>
        </is>
      </c>
      <c r="L1118" s="68" t="inlineStr">
        <is>
          <t>CEF  013  1486  735602 - CPF: 96.830.123.6-15</t>
        </is>
      </c>
      <c r="N1118">
        <f>IF(ISERROR(SEARCH("NF",E1118,1)),"NÃO","SIM")</f>
        <v/>
      </c>
      <c r="O1118">
        <f>IF($B1118=5,"SIM","")</f>
        <v/>
      </c>
      <c r="P1118" s="76">
        <f>A1118&amp;B1118&amp;C1118&amp;E1118&amp;G1118&amp;EDATE(J1118,0)</f>
        <v/>
      </c>
      <c r="Q1118" s="68">
        <f>IF(A1118=0,"",VLOOKUP($A1118,RESUMO!$A$8:$B$107,2,FALSE))</f>
        <v/>
      </c>
    </row>
    <row r="1119">
      <c r="A1119" s="52" t="n">
        <v>45143</v>
      </c>
      <c r="B1119" s="68" t="n">
        <v>1</v>
      </c>
      <c r="C1119" s="50" t="inlineStr">
        <is>
          <t>05318038646</t>
        </is>
      </c>
      <c r="D1119" s="73" t="inlineStr">
        <is>
          <t>JOÃO CARLOS DOS SANTOS BARBOSA</t>
        </is>
      </c>
      <c r="E1119" s="74" t="inlineStr">
        <is>
          <t>SALÁRIO</t>
        </is>
      </c>
      <c r="G1119" s="75" t="n">
        <v>1317.29</v>
      </c>
      <c r="I1119" s="75" t="n">
        <v>1317.29</v>
      </c>
      <c r="J1119" s="54" t="n">
        <v>45143</v>
      </c>
      <c r="K1119" s="54" t="inlineStr">
        <is>
          <t>MO</t>
        </is>
      </c>
      <c r="L1119" s="68" t="inlineStr">
        <is>
          <t>PIX: 05318038646</t>
        </is>
      </c>
      <c r="N1119">
        <f>IF(ISERROR(SEARCH("NF",E1119,1)),"NÃO","SIM")</f>
        <v/>
      </c>
      <c r="O1119">
        <f>IF($B1119=5,"SIM","")</f>
        <v/>
      </c>
      <c r="P1119" s="76">
        <f>A1119&amp;B1119&amp;C1119&amp;E1119&amp;G1119&amp;EDATE(J1119,0)</f>
        <v/>
      </c>
      <c r="Q1119" s="68">
        <f>IF(A1119=0,"",VLOOKUP($A1119,RESUMO!$A$8:$B$107,2,FALSE))</f>
        <v/>
      </c>
    </row>
    <row r="1120">
      <c r="A1120" s="52" t="n">
        <v>45143</v>
      </c>
      <c r="B1120" s="68" t="n">
        <v>1</v>
      </c>
      <c r="C1120" s="50" t="inlineStr">
        <is>
          <t>12054582638</t>
        </is>
      </c>
      <c r="D1120" s="73" t="inlineStr">
        <is>
          <t>RODOLFO DIAS DA SILVA</t>
        </is>
      </c>
      <c r="E1120" s="74" t="inlineStr">
        <is>
          <t>SALÁRIO</t>
        </is>
      </c>
      <c r="G1120" s="75" t="n">
        <v>405.46</v>
      </c>
      <c r="I1120" s="75" t="n">
        <v>405.46</v>
      </c>
      <c r="J1120" s="54" t="n">
        <v>45143</v>
      </c>
      <c r="K1120" s="54" t="inlineStr">
        <is>
          <t>MO</t>
        </is>
      </c>
      <c r="L1120" s="68" t="inlineStr">
        <is>
          <t>PIX: 12054582638</t>
        </is>
      </c>
      <c r="N1120">
        <f>IF(ISERROR(SEARCH("NF",E1120,1)),"NÃO","SIM")</f>
        <v/>
      </c>
      <c r="O1120">
        <f>IF($B1120=5,"SIM","")</f>
        <v/>
      </c>
      <c r="P1120" s="76">
        <f>A1120&amp;B1120&amp;C1120&amp;E1120&amp;G1120&amp;EDATE(J1120,0)</f>
        <v/>
      </c>
      <c r="Q1120" s="68">
        <f>IF(A1120=0,"",VLOOKUP($A1120,RESUMO!$A$8:$B$107,2,FALSE))</f>
        <v/>
      </c>
    </row>
    <row r="1121">
      <c r="A1121" s="52" t="n">
        <v>45143</v>
      </c>
      <c r="B1121" s="68" t="n">
        <v>1</v>
      </c>
      <c r="C1121" s="50" t="inlineStr">
        <is>
          <t>42751357687</t>
        </is>
      </c>
      <c r="D1121" s="73" t="inlineStr">
        <is>
          <t>JOSÉ GERALDO LONGUINHO</t>
        </is>
      </c>
      <c r="E1121" s="74" t="inlineStr">
        <is>
          <t>SALÁRIO</t>
        </is>
      </c>
      <c r="G1121" s="75" t="n">
        <v>1359.35</v>
      </c>
      <c r="I1121" s="75" t="n">
        <v>1359.35</v>
      </c>
      <c r="J1121" s="54" t="n">
        <v>45143</v>
      </c>
      <c r="K1121" s="54" t="inlineStr">
        <is>
          <t>MO</t>
        </is>
      </c>
      <c r="L1121" s="68" t="inlineStr">
        <is>
          <t>PIX: 42751357687</t>
        </is>
      </c>
      <c r="N1121">
        <f>IF(ISERROR(SEARCH("NF",E1121,1)),"NÃO","SIM")</f>
        <v/>
      </c>
      <c r="O1121">
        <f>IF($B1121=5,"SIM","")</f>
        <v/>
      </c>
      <c r="P1121" s="76">
        <f>A1121&amp;B1121&amp;C1121&amp;E1121&amp;G1121&amp;EDATE(J1121,0)</f>
        <v/>
      </c>
      <c r="Q1121" s="68">
        <f>IF(A1121=0,"",VLOOKUP($A1121,RESUMO!$A$8:$B$107,2,FALSE))</f>
        <v/>
      </c>
    </row>
    <row r="1122">
      <c r="A1122" s="52" t="n">
        <v>45143</v>
      </c>
      <c r="B1122" s="68" t="n">
        <v>1</v>
      </c>
      <c r="C1122" s="50" t="inlineStr">
        <is>
          <t>18240824609</t>
        </is>
      </c>
      <c r="D1122" s="73" t="inlineStr">
        <is>
          <t>ITALO RAFAEL PINHO SANTOS</t>
        </is>
      </c>
      <c r="E1122" s="74" t="inlineStr">
        <is>
          <t>SALÁRIO</t>
        </is>
      </c>
      <c r="G1122" s="75" t="n">
        <v>1131.6</v>
      </c>
      <c r="I1122" s="75" t="n">
        <v>1131.6</v>
      </c>
      <c r="J1122" s="54" t="n">
        <v>45143</v>
      </c>
      <c r="K1122" s="54" t="inlineStr">
        <is>
          <t>MO</t>
        </is>
      </c>
      <c r="L1122" s="68" t="inlineStr">
        <is>
          <t>PIX: 18240824609</t>
        </is>
      </c>
      <c r="N1122">
        <f>IF(ISERROR(SEARCH("NF",E1122,1)),"NÃO","SIM")</f>
        <v/>
      </c>
      <c r="O1122">
        <f>IF($B1122=5,"SIM","")</f>
        <v/>
      </c>
      <c r="P1122" s="76">
        <f>A1122&amp;B1122&amp;C1122&amp;E1122&amp;G1122&amp;EDATE(J1122,0)</f>
        <v/>
      </c>
      <c r="Q1122" s="68">
        <f>IF(A1122=0,"",VLOOKUP($A1122,RESUMO!$A$8:$B$107,2,FALSE))</f>
        <v/>
      </c>
    </row>
    <row r="1123">
      <c r="A1123" s="52" t="n">
        <v>45143</v>
      </c>
      <c r="B1123" s="68" t="n">
        <v>1</v>
      </c>
      <c r="C1123" s="50" t="inlineStr">
        <is>
          <t>70458462667</t>
        </is>
      </c>
      <c r="D1123" s="73" t="inlineStr">
        <is>
          <t>MARCELO AUGUSTO DO CARMO VITALINO</t>
        </is>
      </c>
      <c r="E1123" s="74" t="inlineStr">
        <is>
          <t>SALÁRIO</t>
        </is>
      </c>
      <c r="G1123" s="75" t="n">
        <v>473.03</v>
      </c>
      <c r="I1123" s="75" t="n">
        <v>473.03</v>
      </c>
      <c r="J1123" s="54" t="n">
        <v>45143</v>
      </c>
      <c r="K1123" s="54" t="inlineStr">
        <is>
          <t>MO</t>
        </is>
      </c>
      <c r="L1123" s="68" t="inlineStr">
        <is>
          <t>PIX: gaspazin121@gmail.com</t>
        </is>
      </c>
      <c r="N1123">
        <f>IF(ISERROR(SEARCH("NF",E1123,1)),"NÃO","SIM")</f>
        <v/>
      </c>
      <c r="O1123">
        <f>IF($B1123=5,"SIM","")</f>
        <v/>
      </c>
      <c r="P1123" s="76">
        <f>A1123&amp;B1123&amp;C1123&amp;E1123&amp;G1123&amp;EDATE(J1123,0)</f>
        <v/>
      </c>
      <c r="Q1123" s="68">
        <f>IF(A1123=0,"",VLOOKUP($A1123,RESUMO!$A$8:$B$107,2,FALSE))</f>
        <v/>
      </c>
    </row>
    <row r="1124">
      <c r="A1124" s="52" t="n">
        <v>45143</v>
      </c>
      <c r="B1124" s="68" t="n">
        <v>1</v>
      </c>
      <c r="C1124" s="50" t="inlineStr">
        <is>
          <t>07026622676</t>
        </is>
      </c>
      <c r="D1124" s="73" t="inlineStr">
        <is>
          <t>DOUGLAS JUNIO AZEVEDO LARA REZENDE</t>
        </is>
      </c>
      <c r="E1124" s="74" t="inlineStr">
        <is>
          <t>RESCISÃO</t>
        </is>
      </c>
      <c r="G1124" s="75" t="n">
        <v>4092.61</v>
      </c>
      <c r="I1124" s="75" t="n">
        <v>4092.61</v>
      </c>
      <c r="J1124" s="54" t="n">
        <v>45143</v>
      </c>
      <c r="K1124" s="54" t="inlineStr">
        <is>
          <t>MO</t>
        </is>
      </c>
      <c r="L1124" s="68" t="inlineStr">
        <is>
          <t>NUBANK    0001  304649995 - CPF: 07.026.622.6-76</t>
        </is>
      </c>
      <c r="N1124">
        <f>IF(ISERROR(SEARCH("NF",E1124,1)),"NÃO","SIM")</f>
        <v/>
      </c>
      <c r="O1124">
        <f>IF($B1124=5,"SIM","")</f>
        <v/>
      </c>
      <c r="P1124" s="76">
        <f>A1124&amp;B1124&amp;C1124&amp;E1124&amp;G1124&amp;EDATE(J1124,0)</f>
        <v/>
      </c>
      <c r="Q1124" s="68">
        <f>IF(A1124=0,"",VLOOKUP($A1124,RESUMO!$A$8:$B$107,2,FALSE))</f>
        <v/>
      </c>
    </row>
    <row r="1125">
      <c r="A1125" s="52" t="n">
        <v>45143</v>
      </c>
      <c r="B1125" s="68" t="n">
        <v>1</v>
      </c>
      <c r="C1125" s="50" t="inlineStr">
        <is>
          <t>00505644630</t>
        </is>
      </c>
      <c r="D1125" s="73" t="inlineStr">
        <is>
          <t>JOÃO LUIZ PEREIRA</t>
        </is>
      </c>
      <c r="E1125" s="74" t="inlineStr">
        <is>
          <t>TRANSPORTE</t>
        </is>
      </c>
      <c r="G1125" s="75" t="n">
        <v>38.7</v>
      </c>
      <c r="H1125" s="63" t="n">
        <v>22</v>
      </c>
      <c r="I1125" s="75" t="n">
        <v>851.4000000000001</v>
      </c>
      <c r="J1125" s="54" t="n">
        <v>45143</v>
      </c>
      <c r="K1125" s="54" t="inlineStr">
        <is>
          <t>MO</t>
        </is>
      </c>
      <c r="L1125" s="68" t="inlineStr">
        <is>
          <t>PIX: 00505644630</t>
        </is>
      </c>
      <c r="N1125">
        <f>IF(ISERROR(SEARCH("NF",E1125,1)),"NÃO","SIM")</f>
        <v/>
      </c>
      <c r="O1125">
        <f>IF($B1125=5,"SIM","")</f>
        <v/>
      </c>
      <c r="P1125" s="76">
        <f>A1125&amp;B1125&amp;C1125&amp;E1125&amp;G1125&amp;EDATE(J1125,0)</f>
        <v/>
      </c>
      <c r="Q1125" s="68">
        <f>IF(A1125=0,"",VLOOKUP($A1125,RESUMO!$A$8:$B$107,2,FALSE))</f>
        <v/>
      </c>
    </row>
    <row r="1126">
      <c r="A1126" s="52" t="n">
        <v>45143</v>
      </c>
      <c r="B1126" s="68" t="n">
        <v>1</v>
      </c>
      <c r="C1126" s="50" t="inlineStr">
        <is>
          <t>14844723650</t>
        </is>
      </c>
      <c r="D1126" s="73" t="inlineStr">
        <is>
          <t>TAISSON HENRIQUE FERREIRA DOS SANTOS</t>
        </is>
      </c>
      <c r="E1126" s="74" t="inlineStr">
        <is>
          <t>TRANSPORTE</t>
        </is>
      </c>
      <c r="G1126" s="75" t="n">
        <v>38.7</v>
      </c>
      <c r="H1126" s="63" t="n">
        <v>21</v>
      </c>
      <c r="I1126" s="75" t="n">
        <v>812.7</v>
      </c>
      <c r="J1126" s="54" t="n">
        <v>45143</v>
      </c>
      <c r="K1126" s="54" t="inlineStr">
        <is>
          <t>MO</t>
        </is>
      </c>
      <c r="L1126" s="68" t="inlineStr">
        <is>
          <t>NUBANK    0001  291500879 - CPF: 14.844.723.6-50</t>
        </is>
      </c>
      <c r="N1126">
        <f>IF(ISERROR(SEARCH("NF",E1126,1)),"NÃO","SIM")</f>
        <v/>
      </c>
      <c r="O1126">
        <f>IF($B1126=5,"SIM","")</f>
        <v/>
      </c>
      <c r="P1126" s="76">
        <f>A1126&amp;B1126&amp;C1126&amp;E1126&amp;G1126&amp;EDATE(J1126,0)</f>
        <v/>
      </c>
      <c r="Q1126" s="68">
        <f>IF(A1126=0,"",VLOOKUP($A1126,RESUMO!$A$8:$B$107,2,FALSE))</f>
        <v/>
      </c>
    </row>
    <row r="1127">
      <c r="A1127" s="52" t="n">
        <v>45143</v>
      </c>
      <c r="B1127" s="68" t="n">
        <v>1</v>
      </c>
      <c r="C1127" s="50" t="inlineStr">
        <is>
          <t>66561442504</t>
        </is>
      </c>
      <c r="D1127" s="73" t="inlineStr">
        <is>
          <t>GERALDO RODRIGUES SANTOS</t>
        </is>
      </c>
      <c r="E1127" s="74" t="inlineStr">
        <is>
          <t>TRANSPORTE</t>
        </is>
      </c>
      <c r="G1127" s="75" t="n">
        <v>38.7</v>
      </c>
      <c r="H1127" s="63" t="n">
        <v>22</v>
      </c>
      <c r="I1127" s="75" t="n">
        <v>851.4000000000001</v>
      </c>
      <c r="J1127" s="54" t="n">
        <v>45143</v>
      </c>
      <c r="K1127" s="54" t="inlineStr">
        <is>
          <t>MO</t>
        </is>
      </c>
      <c r="L1127" s="68" t="inlineStr">
        <is>
          <t>CEF  013  3814  195702 - CPF: 66.561.442.5-04</t>
        </is>
      </c>
      <c r="N1127">
        <f>IF(ISERROR(SEARCH("NF",E1127,1)),"NÃO","SIM")</f>
        <v/>
      </c>
      <c r="O1127">
        <f>IF($B1127=5,"SIM","")</f>
        <v/>
      </c>
      <c r="P1127" s="76">
        <f>A1127&amp;B1127&amp;C1127&amp;E1127&amp;G1127&amp;EDATE(J1127,0)</f>
        <v/>
      </c>
      <c r="Q1127" s="68">
        <f>IF(A1127=0,"",VLOOKUP($A1127,RESUMO!$A$8:$B$107,2,FALSE))</f>
        <v/>
      </c>
    </row>
    <row r="1128">
      <c r="A1128" s="52" t="n">
        <v>45143</v>
      </c>
      <c r="B1128" s="68" t="n">
        <v>1</v>
      </c>
      <c r="C1128" s="50" t="inlineStr">
        <is>
          <t>13568423642</t>
        </is>
      </c>
      <c r="D1128" s="73" t="inlineStr">
        <is>
          <t xml:space="preserve">WELINGTON PEREIRA DOS SANTOS    </t>
        </is>
      </c>
      <c r="E1128" s="74" t="inlineStr">
        <is>
          <t>TRANSPORTE</t>
        </is>
      </c>
      <c r="G1128" s="75" t="n">
        <v>37.4</v>
      </c>
      <c r="H1128" s="63" t="n">
        <v>22</v>
      </c>
      <c r="I1128" s="75" t="n">
        <v>822.8</v>
      </c>
      <c r="J1128" s="54" t="n">
        <v>45143</v>
      </c>
      <c r="K1128" s="54" t="inlineStr">
        <is>
          <t>MO</t>
        </is>
      </c>
      <c r="L1128" s="68" t="inlineStr">
        <is>
          <t>ITAÚ    7349  201434 - CPF: 13.568.423.6-42</t>
        </is>
      </c>
      <c r="N1128">
        <f>IF(ISERROR(SEARCH("NF",E1128,1)),"NÃO","SIM")</f>
        <v/>
      </c>
      <c r="O1128">
        <f>IF($B1128=5,"SIM","")</f>
        <v/>
      </c>
      <c r="P1128" s="76">
        <f>A1128&amp;B1128&amp;C1128&amp;E1128&amp;G1128&amp;EDATE(J1128,0)</f>
        <v/>
      </c>
      <c r="Q1128" s="68">
        <f>IF(A1128=0,"",VLOOKUP($A1128,RESUMO!$A$8:$B$107,2,FALSE))</f>
        <v/>
      </c>
    </row>
    <row r="1129">
      <c r="A1129" s="52" t="n">
        <v>45143</v>
      </c>
      <c r="B1129" s="68" t="n">
        <v>1</v>
      </c>
      <c r="C1129" s="50" t="inlineStr">
        <is>
          <t>13351596650</t>
        </is>
      </c>
      <c r="D1129" s="73" t="inlineStr">
        <is>
          <t>VALERIO BATISTA DE JESUS</t>
        </is>
      </c>
      <c r="E1129" s="74" t="inlineStr">
        <is>
          <t>TRANSPORTE</t>
        </is>
      </c>
      <c r="G1129" s="75" t="n">
        <v>31.8</v>
      </c>
      <c r="H1129" s="63" t="n">
        <v>16</v>
      </c>
      <c r="I1129" s="75" t="n">
        <v>508.8</v>
      </c>
      <c r="J1129" s="54" t="n">
        <v>45143</v>
      </c>
      <c r="K1129" s="54" t="inlineStr">
        <is>
          <t>MO</t>
        </is>
      </c>
      <c r="L1129" s="68" t="inlineStr">
        <is>
          <t>NUBANK    0001  17746019 - CPF: 13.351.596.6-50</t>
        </is>
      </c>
      <c r="N1129">
        <f>IF(ISERROR(SEARCH("NF",E1129,1)),"NÃO","SIM")</f>
        <v/>
      </c>
      <c r="O1129">
        <f>IF($B1129=5,"SIM","")</f>
        <v/>
      </c>
      <c r="P1129" s="76">
        <f>A1129&amp;B1129&amp;C1129&amp;E1129&amp;G1129&amp;EDATE(J1129,0)</f>
        <v/>
      </c>
      <c r="Q1129" s="68">
        <f>IF(A1129=0,"",VLOOKUP($A1129,RESUMO!$A$8:$B$107,2,FALSE))</f>
        <v/>
      </c>
    </row>
    <row r="1130">
      <c r="A1130" s="52" t="n">
        <v>45143</v>
      </c>
      <c r="B1130" s="68" t="n">
        <v>1</v>
      </c>
      <c r="C1130" s="50" t="inlineStr">
        <is>
          <t>96830123615</t>
        </is>
      </c>
      <c r="D1130" s="73" t="inlineStr">
        <is>
          <t>WANDERLEY DE SOUZA MAIA</t>
        </is>
      </c>
      <c r="E1130" s="74" t="inlineStr">
        <is>
          <t>TRANSPORTE</t>
        </is>
      </c>
      <c r="G1130" s="75" t="n">
        <v>36.5</v>
      </c>
      <c r="H1130" s="63" t="n">
        <v>22</v>
      </c>
      <c r="I1130" s="75" t="n">
        <v>803</v>
      </c>
      <c r="J1130" s="54" t="n">
        <v>45143</v>
      </c>
      <c r="K1130" s="54" t="inlineStr">
        <is>
          <t>MO</t>
        </is>
      </c>
      <c r="L1130" s="68" t="inlineStr">
        <is>
          <t>CEF  013  1486  735602 - CPF: 96.830.123.6-15</t>
        </is>
      </c>
      <c r="N1130">
        <f>IF(ISERROR(SEARCH("NF",E1130,1)),"NÃO","SIM")</f>
        <v/>
      </c>
      <c r="O1130">
        <f>IF($B1130=5,"SIM","")</f>
        <v/>
      </c>
      <c r="P1130" s="76">
        <f>A1130&amp;B1130&amp;C1130&amp;E1130&amp;G1130&amp;EDATE(J1130,0)</f>
        <v/>
      </c>
      <c r="Q1130" s="68">
        <f>IF(A1130=0,"",VLOOKUP($A1130,RESUMO!$A$8:$B$107,2,FALSE))</f>
        <v/>
      </c>
    </row>
    <row r="1131">
      <c r="A1131" s="52" t="n">
        <v>45143</v>
      </c>
      <c r="B1131" s="68" t="n">
        <v>1</v>
      </c>
      <c r="C1131" s="50" t="inlineStr">
        <is>
          <t>05318038646</t>
        </is>
      </c>
      <c r="D1131" s="73" t="inlineStr">
        <is>
          <t>JOÃO CARLOS DOS SANTOS BARBOSA</t>
        </is>
      </c>
      <c r="E1131" s="74" t="inlineStr">
        <is>
          <t>TRANSPORTE</t>
        </is>
      </c>
      <c r="G1131" s="75" t="n">
        <v>39.6</v>
      </c>
      <c r="H1131" s="63" t="n">
        <v>22</v>
      </c>
      <c r="I1131" s="75" t="n">
        <v>871.2</v>
      </c>
      <c r="J1131" s="54" t="n">
        <v>45143</v>
      </c>
      <c r="K1131" s="54" t="inlineStr">
        <is>
          <t>MO</t>
        </is>
      </c>
      <c r="L1131" s="68" t="inlineStr">
        <is>
          <t>PIX: 05318038646</t>
        </is>
      </c>
      <c r="N1131">
        <f>IF(ISERROR(SEARCH("NF",E1131,1)),"NÃO","SIM")</f>
        <v/>
      </c>
      <c r="O1131">
        <f>IF($B1131=5,"SIM","")</f>
        <v/>
      </c>
      <c r="P1131" s="76">
        <f>A1131&amp;B1131&amp;C1131&amp;E1131&amp;G1131&amp;EDATE(J1131,0)</f>
        <v/>
      </c>
      <c r="Q1131" s="68">
        <f>IF(A1131=0,"",VLOOKUP($A1131,RESUMO!$A$8:$B$107,2,FALSE))</f>
        <v/>
      </c>
    </row>
    <row r="1132">
      <c r="A1132" s="52" t="n">
        <v>45143</v>
      </c>
      <c r="B1132" s="68" t="n">
        <v>1</v>
      </c>
      <c r="C1132" s="50" t="inlineStr">
        <is>
          <t>42751357687</t>
        </is>
      </c>
      <c r="D1132" s="73" t="inlineStr">
        <is>
          <t>JOSÉ GERALDO LONGUINHO</t>
        </is>
      </c>
      <c r="E1132" s="74" t="inlineStr">
        <is>
          <t>TRANSPORTE</t>
        </is>
      </c>
      <c r="G1132" s="75" t="n">
        <v>31.8</v>
      </c>
      <c r="H1132" s="63" t="n">
        <v>22</v>
      </c>
      <c r="I1132" s="75" t="n">
        <v>699.6</v>
      </c>
      <c r="J1132" s="54" t="n">
        <v>45143</v>
      </c>
      <c r="K1132" s="54" t="inlineStr">
        <is>
          <t>MO</t>
        </is>
      </c>
      <c r="L1132" s="68" t="inlineStr">
        <is>
          <t>PIX: 42751357687</t>
        </is>
      </c>
      <c r="N1132">
        <f>IF(ISERROR(SEARCH("NF",E1132,1)),"NÃO","SIM")</f>
        <v/>
      </c>
      <c r="O1132">
        <f>IF($B1132=5,"SIM","")</f>
        <v/>
      </c>
      <c r="P1132" s="76">
        <f>A1132&amp;B1132&amp;C1132&amp;E1132&amp;G1132&amp;EDATE(J1132,0)</f>
        <v/>
      </c>
      <c r="Q1132" s="68">
        <f>IF(A1132=0,"",VLOOKUP($A1132,RESUMO!$A$8:$B$107,2,FALSE))</f>
        <v/>
      </c>
    </row>
    <row r="1133">
      <c r="A1133" s="52" t="n">
        <v>45143</v>
      </c>
      <c r="B1133" s="68" t="n">
        <v>1</v>
      </c>
      <c r="C1133" s="50" t="inlineStr">
        <is>
          <t>18240824609</t>
        </is>
      </c>
      <c r="D1133" s="73" t="inlineStr">
        <is>
          <t>ITALO RAFAEL PINHO SANTOS</t>
        </is>
      </c>
      <c r="E1133" s="74" t="inlineStr">
        <is>
          <t>TRANSPORTE</t>
        </is>
      </c>
      <c r="G1133" s="75" t="n">
        <v>28.7</v>
      </c>
      <c r="H1133" s="63" t="n">
        <v>22</v>
      </c>
      <c r="I1133" s="75" t="n">
        <v>631.4</v>
      </c>
      <c r="J1133" s="54" t="n">
        <v>45143</v>
      </c>
      <c r="K1133" s="54" t="inlineStr">
        <is>
          <t>MO</t>
        </is>
      </c>
      <c r="L1133" s="68" t="inlineStr">
        <is>
          <t>PIX: 18240824609</t>
        </is>
      </c>
      <c r="N1133">
        <f>IF(ISERROR(SEARCH("NF",E1133,1)),"NÃO","SIM")</f>
        <v/>
      </c>
      <c r="O1133">
        <f>IF($B1133=5,"SIM","")</f>
        <v/>
      </c>
      <c r="P1133" s="76">
        <f>A1133&amp;B1133&amp;C1133&amp;E1133&amp;G1133&amp;EDATE(J1133,0)</f>
        <v/>
      </c>
      <c r="Q1133" s="68">
        <f>IF(A1133=0,"",VLOOKUP($A1133,RESUMO!$A$8:$B$107,2,FALSE))</f>
        <v/>
      </c>
    </row>
    <row r="1134">
      <c r="A1134" s="52" t="n">
        <v>45143</v>
      </c>
      <c r="B1134" s="68" t="n">
        <v>1</v>
      </c>
      <c r="C1134" s="50" t="inlineStr">
        <is>
          <t>70458462667</t>
        </is>
      </c>
      <c r="D1134" s="73" t="inlineStr">
        <is>
          <t>MARCELO AUGUSTO DO CARMO VITALINO</t>
        </is>
      </c>
      <c r="E1134" s="74" t="inlineStr">
        <is>
          <t>TRANSPORTE</t>
        </is>
      </c>
      <c r="G1134" s="75" t="n">
        <v>35.6</v>
      </c>
      <c r="H1134" s="63" t="n">
        <v>18</v>
      </c>
      <c r="I1134" s="75" t="n">
        <v>640.8000000000001</v>
      </c>
      <c r="J1134" s="54" t="n">
        <v>45143</v>
      </c>
      <c r="K1134" s="54" t="inlineStr">
        <is>
          <t>MO</t>
        </is>
      </c>
      <c r="L1134" s="68" t="inlineStr">
        <is>
          <t>PIX: gaspazin121@gmail.com</t>
        </is>
      </c>
      <c r="N1134">
        <f>IF(ISERROR(SEARCH("NF",E1134,1)),"NÃO","SIM")</f>
        <v/>
      </c>
      <c r="O1134">
        <f>IF($B1134=5,"SIM","")</f>
        <v/>
      </c>
      <c r="P1134" s="76">
        <f>A1134&amp;B1134&amp;C1134&amp;E1134&amp;G1134&amp;EDATE(J1134,0)</f>
        <v/>
      </c>
      <c r="Q1134" s="68">
        <f>IF(A1134=0,"",VLOOKUP($A1134,RESUMO!$A$8:$B$107,2,FALSE))</f>
        <v/>
      </c>
    </row>
    <row r="1135">
      <c r="A1135" s="52" t="n">
        <v>45143</v>
      </c>
      <c r="B1135" s="68" t="n">
        <v>1</v>
      </c>
      <c r="C1135" s="50" t="inlineStr">
        <is>
          <t>00505644630</t>
        </is>
      </c>
      <c r="D1135" s="73" t="inlineStr">
        <is>
          <t>JOÃO LUIZ PEREIRA</t>
        </is>
      </c>
      <c r="E1135" s="74" t="inlineStr">
        <is>
          <t>CAFÉ</t>
        </is>
      </c>
      <c r="G1135" s="75" t="n">
        <v>4</v>
      </c>
      <c r="H1135" s="63" t="n">
        <v>22</v>
      </c>
      <c r="I1135" s="75" t="n">
        <v>88</v>
      </c>
      <c r="J1135" s="54" t="n">
        <v>45143</v>
      </c>
      <c r="K1135" s="54" t="inlineStr">
        <is>
          <t>MO</t>
        </is>
      </c>
      <c r="L1135" s="68" t="inlineStr">
        <is>
          <t>PIX: 00505644630</t>
        </is>
      </c>
      <c r="N1135">
        <f>IF(ISERROR(SEARCH("NF",E1135,1)),"NÃO","SIM")</f>
        <v/>
      </c>
      <c r="O1135">
        <f>IF($B1135=5,"SIM","")</f>
        <v/>
      </c>
      <c r="P1135" s="76">
        <f>A1135&amp;B1135&amp;C1135&amp;E1135&amp;G1135&amp;EDATE(J1135,0)</f>
        <v/>
      </c>
      <c r="Q1135" s="68">
        <f>IF(A1135=0,"",VLOOKUP($A1135,RESUMO!$A$8:$B$107,2,FALSE))</f>
        <v/>
      </c>
    </row>
    <row r="1136">
      <c r="A1136" s="52" t="n">
        <v>45143</v>
      </c>
      <c r="B1136" s="68" t="n">
        <v>1</v>
      </c>
      <c r="C1136" s="50" t="inlineStr">
        <is>
          <t>14844723650</t>
        </is>
      </c>
      <c r="D1136" s="73" t="inlineStr">
        <is>
          <t>TAISSON HENRIQUE FERREIRA DOS SANTOS</t>
        </is>
      </c>
      <c r="E1136" s="74" t="inlineStr">
        <is>
          <t>CAFÉ</t>
        </is>
      </c>
      <c r="G1136" s="75" t="n">
        <v>4</v>
      </c>
      <c r="H1136" s="63" t="n">
        <v>21</v>
      </c>
      <c r="I1136" s="75" t="n">
        <v>84</v>
      </c>
      <c r="J1136" s="54" t="n">
        <v>45143</v>
      </c>
      <c r="K1136" s="54" t="inlineStr">
        <is>
          <t>MO</t>
        </is>
      </c>
      <c r="L1136" s="68" t="inlineStr">
        <is>
          <t>NUBANK    0001  291500879 - CPF: 14.844.723.6-50</t>
        </is>
      </c>
      <c r="N1136">
        <f>IF(ISERROR(SEARCH("NF",E1136,1)),"NÃO","SIM")</f>
        <v/>
      </c>
      <c r="O1136">
        <f>IF($B1136=5,"SIM","")</f>
        <v/>
      </c>
      <c r="P1136" s="76">
        <f>A1136&amp;B1136&amp;C1136&amp;E1136&amp;G1136&amp;EDATE(J1136,0)</f>
        <v/>
      </c>
      <c r="Q1136" s="68">
        <f>IF(A1136=0,"",VLOOKUP($A1136,RESUMO!$A$8:$B$107,2,FALSE))</f>
        <v/>
      </c>
    </row>
    <row r="1137">
      <c r="A1137" s="52" t="n">
        <v>45143</v>
      </c>
      <c r="B1137" s="68" t="n">
        <v>1</v>
      </c>
      <c r="C1137" s="50" t="inlineStr">
        <is>
          <t>66561442504</t>
        </is>
      </c>
      <c r="D1137" s="73" t="inlineStr">
        <is>
          <t>GERALDO RODRIGUES SANTOS</t>
        </is>
      </c>
      <c r="E1137" s="74" t="inlineStr">
        <is>
          <t>CAFÉ</t>
        </is>
      </c>
      <c r="G1137" s="75" t="n">
        <v>4</v>
      </c>
      <c r="H1137" s="63" t="n">
        <v>22</v>
      </c>
      <c r="I1137" s="75" t="n">
        <v>88</v>
      </c>
      <c r="J1137" s="54" t="n">
        <v>45143</v>
      </c>
      <c r="K1137" s="54" t="inlineStr">
        <is>
          <t>MO</t>
        </is>
      </c>
      <c r="L1137" s="68" t="inlineStr">
        <is>
          <t>CEF  013  3814  195702 - CPF: 66.561.442.5-04</t>
        </is>
      </c>
      <c r="N1137">
        <f>IF(ISERROR(SEARCH("NF",E1137,1)),"NÃO","SIM")</f>
        <v/>
      </c>
      <c r="O1137">
        <f>IF($B1137=5,"SIM","")</f>
        <v/>
      </c>
      <c r="P1137" s="76">
        <f>A1137&amp;B1137&amp;C1137&amp;E1137&amp;G1137&amp;EDATE(J1137,0)</f>
        <v/>
      </c>
      <c r="Q1137" s="68">
        <f>IF(A1137=0,"",VLOOKUP($A1137,RESUMO!$A$8:$B$107,2,FALSE))</f>
        <v/>
      </c>
    </row>
    <row r="1138">
      <c r="A1138" s="52" t="n">
        <v>45143</v>
      </c>
      <c r="B1138" s="68" t="n">
        <v>1</v>
      </c>
      <c r="C1138" s="50" t="inlineStr">
        <is>
          <t>13568423642</t>
        </is>
      </c>
      <c r="D1138" s="73" t="inlineStr">
        <is>
          <t xml:space="preserve">WELINGTON PEREIRA DOS SANTOS    </t>
        </is>
      </c>
      <c r="E1138" s="74" t="inlineStr">
        <is>
          <t>CAFÉ</t>
        </is>
      </c>
      <c r="G1138" s="75" t="n">
        <v>4</v>
      </c>
      <c r="H1138" s="63" t="n">
        <v>22</v>
      </c>
      <c r="I1138" s="75" t="n">
        <v>88</v>
      </c>
      <c r="J1138" s="54" t="n">
        <v>45143</v>
      </c>
      <c r="K1138" s="54" t="inlineStr">
        <is>
          <t>MO</t>
        </is>
      </c>
      <c r="L1138" s="68" t="inlineStr">
        <is>
          <t>ITAÚ    7349  201434 - CPF: 13.568.423.6-42</t>
        </is>
      </c>
      <c r="N1138">
        <f>IF(ISERROR(SEARCH("NF",E1138,1)),"NÃO","SIM")</f>
        <v/>
      </c>
      <c r="O1138">
        <f>IF($B1138=5,"SIM","")</f>
        <v/>
      </c>
      <c r="P1138" s="76">
        <f>A1138&amp;B1138&amp;C1138&amp;E1138&amp;G1138&amp;EDATE(J1138,0)</f>
        <v/>
      </c>
      <c r="Q1138" s="68">
        <f>IF(A1138=0,"",VLOOKUP($A1138,RESUMO!$A$8:$B$107,2,FALSE))</f>
        <v/>
      </c>
    </row>
    <row r="1139">
      <c r="A1139" s="52" t="n">
        <v>45143</v>
      </c>
      <c r="B1139" s="68" t="n">
        <v>1</v>
      </c>
      <c r="C1139" s="50" t="inlineStr">
        <is>
          <t>13351596650</t>
        </is>
      </c>
      <c r="D1139" s="73" t="inlineStr">
        <is>
          <t>VALERIO BATISTA DE JESUS</t>
        </is>
      </c>
      <c r="E1139" s="74" t="inlineStr">
        <is>
          <t>CAFÉ</t>
        </is>
      </c>
      <c r="G1139" s="75" t="n">
        <v>4</v>
      </c>
      <c r="H1139" s="63" t="n">
        <v>16</v>
      </c>
      <c r="I1139" s="75" t="n">
        <v>64</v>
      </c>
      <c r="J1139" s="54" t="n">
        <v>45143</v>
      </c>
      <c r="K1139" s="54" t="inlineStr">
        <is>
          <t>MO</t>
        </is>
      </c>
      <c r="L1139" s="68" t="inlineStr">
        <is>
          <t>NUBANK    0001  17746019 - CPF: 13.351.596.6-50</t>
        </is>
      </c>
      <c r="N1139">
        <f>IF(ISERROR(SEARCH("NF",E1139,1)),"NÃO","SIM")</f>
        <v/>
      </c>
      <c r="O1139">
        <f>IF($B1139=5,"SIM","")</f>
        <v/>
      </c>
      <c r="P1139" s="76">
        <f>A1139&amp;B1139&amp;C1139&amp;E1139&amp;G1139&amp;EDATE(J1139,0)</f>
        <v/>
      </c>
      <c r="Q1139" s="68">
        <f>IF(A1139=0,"",VLOOKUP($A1139,RESUMO!$A$8:$B$107,2,FALSE))</f>
        <v/>
      </c>
    </row>
    <row r="1140">
      <c r="A1140" s="52" t="n">
        <v>45143</v>
      </c>
      <c r="B1140" s="68" t="n">
        <v>1</v>
      </c>
      <c r="C1140" s="50" t="inlineStr">
        <is>
          <t>96830123615</t>
        </is>
      </c>
      <c r="D1140" s="73" t="inlineStr">
        <is>
          <t>WANDERLEY DE SOUZA MAIA</t>
        </is>
      </c>
      <c r="E1140" s="74" t="inlineStr">
        <is>
          <t>CAFÉ</t>
        </is>
      </c>
      <c r="G1140" s="75" t="n">
        <v>4</v>
      </c>
      <c r="H1140" s="63" t="n">
        <v>22</v>
      </c>
      <c r="I1140" s="75" t="n">
        <v>88</v>
      </c>
      <c r="J1140" s="54" t="n">
        <v>45143</v>
      </c>
      <c r="K1140" s="54" t="inlineStr">
        <is>
          <t>MO</t>
        </is>
      </c>
      <c r="L1140" s="68" t="inlineStr">
        <is>
          <t>CEF  013  1486  735602 - CPF: 96.830.123.6-15</t>
        </is>
      </c>
      <c r="N1140">
        <f>IF(ISERROR(SEARCH("NF",E1140,1)),"NÃO","SIM")</f>
        <v/>
      </c>
      <c r="O1140">
        <f>IF($B1140=5,"SIM","")</f>
        <v/>
      </c>
      <c r="P1140" s="76">
        <f>A1140&amp;B1140&amp;C1140&amp;E1140&amp;G1140&amp;EDATE(J1140,0)</f>
        <v/>
      </c>
      <c r="Q1140" s="68">
        <f>IF(A1140=0,"",VLOOKUP($A1140,RESUMO!$A$8:$B$107,2,FALSE))</f>
        <v/>
      </c>
    </row>
    <row r="1141">
      <c r="A1141" s="52" t="n">
        <v>45143</v>
      </c>
      <c r="B1141" s="68" t="n">
        <v>1</v>
      </c>
      <c r="C1141" s="50" t="inlineStr">
        <is>
          <t>05318038646</t>
        </is>
      </c>
      <c r="D1141" s="73" t="inlineStr">
        <is>
          <t>JOÃO CARLOS DOS SANTOS BARBOSA</t>
        </is>
      </c>
      <c r="E1141" s="74" t="inlineStr">
        <is>
          <t>CAFÉ</t>
        </is>
      </c>
      <c r="G1141" s="75" t="n">
        <v>4</v>
      </c>
      <c r="H1141" s="63" t="n">
        <v>22</v>
      </c>
      <c r="I1141" s="75" t="n">
        <v>88</v>
      </c>
      <c r="J1141" s="54" t="n">
        <v>45143</v>
      </c>
      <c r="K1141" s="54" t="inlineStr">
        <is>
          <t>MO</t>
        </is>
      </c>
      <c r="L1141" s="68" t="inlineStr">
        <is>
          <t>PIX: 05318038646</t>
        </is>
      </c>
      <c r="N1141">
        <f>IF(ISERROR(SEARCH("NF",E1141,1)),"NÃO","SIM")</f>
        <v/>
      </c>
      <c r="O1141">
        <f>IF($B1141=5,"SIM","")</f>
        <v/>
      </c>
      <c r="P1141" s="76">
        <f>A1141&amp;B1141&amp;C1141&amp;E1141&amp;G1141&amp;EDATE(J1141,0)</f>
        <v/>
      </c>
      <c r="Q1141" s="68">
        <f>IF(A1141=0,"",VLOOKUP($A1141,RESUMO!$A$8:$B$107,2,FALSE))</f>
        <v/>
      </c>
    </row>
    <row r="1142">
      <c r="A1142" s="52" t="n">
        <v>45143</v>
      </c>
      <c r="B1142" s="68" t="n">
        <v>1</v>
      </c>
      <c r="C1142" s="50" t="inlineStr">
        <is>
          <t>42751357687</t>
        </is>
      </c>
      <c r="D1142" s="73" t="inlineStr">
        <is>
          <t>JOSÉ GERALDO LONGUINHO</t>
        </is>
      </c>
      <c r="E1142" s="74" t="inlineStr">
        <is>
          <t>CAFÉ</t>
        </is>
      </c>
      <c r="G1142" s="75" t="n">
        <v>4</v>
      </c>
      <c r="H1142" s="63" t="n">
        <v>22</v>
      </c>
      <c r="I1142" s="75" t="n">
        <v>88</v>
      </c>
      <c r="J1142" s="54" t="n">
        <v>45143</v>
      </c>
      <c r="K1142" s="54" t="inlineStr">
        <is>
          <t>MO</t>
        </is>
      </c>
      <c r="L1142" s="68" t="inlineStr">
        <is>
          <t>PIX: 42751357687</t>
        </is>
      </c>
      <c r="N1142">
        <f>IF(ISERROR(SEARCH("NF",E1142,1)),"NÃO","SIM")</f>
        <v/>
      </c>
      <c r="O1142">
        <f>IF($B1142=5,"SIM","")</f>
        <v/>
      </c>
      <c r="P1142" s="76">
        <f>A1142&amp;B1142&amp;C1142&amp;E1142&amp;G1142&amp;EDATE(J1142,0)</f>
        <v/>
      </c>
      <c r="Q1142" s="68">
        <f>IF(A1142=0,"",VLOOKUP($A1142,RESUMO!$A$8:$B$107,2,FALSE))</f>
        <v/>
      </c>
    </row>
    <row r="1143">
      <c r="A1143" s="52" t="n">
        <v>45143</v>
      </c>
      <c r="B1143" s="68" t="n">
        <v>1</v>
      </c>
      <c r="C1143" s="50" t="inlineStr">
        <is>
          <t>18240824609</t>
        </is>
      </c>
      <c r="D1143" s="73" t="inlineStr">
        <is>
          <t>ITALO RAFAEL PINHO SANTOS</t>
        </is>
      </c>
      <c r="E1143" s="74" t="inlineStr">
        <is>
          <t>CAFÉ</t>
        </is>
      </c>
      <c r="G1143" s="75" t="n">
        <v>4</v>
      </c>
      <c r="H1143" s="63" t="n">
        <v>22</v>
      </c>
      <c r="I1143" s="75" t="n">
        <v>88</v>
      </c>
      <c r="J1143" s="54" t="n">
        <v>45143</v>
      </c>
      <c r="K1143" s="54" t="inlineStr">
        <is>
          <t>MO</t>
        </is>
      </c>
      <c r="L1143" s="68" t="inlineStr">
        <is>
          <t>PIX: 18240824609</t>
        </is>
      </c>
      <c r="N1143">
        <f>IF(ISERROR(SEARCH("NF",E1143,1)),"NÃO","SIM")</f>
        <v/>
      </c>
      <c r="O1143">
        <f>IF($B1143=5,"SIM","")</f>
        <v/>
      </c>
      <c r="P1143" s="76">
        <f>A1143&amp;B1143&amp;C1143&amp;E1143&amp;G1143&amp;EDATE(J1143,0)</f>
        <v/>
      </c>
      <c r="Q1143" s="68">
        <f>IF(A1143=0,"",VLOOKUP($A1143,RESUMO!$A$8:$B$107,2,FALSE))</f>
        <v/>
      </c>
    </row>
    <row r="1144">
      <c r="A1144" s="52" t="n">
        <v>45143</v>
      </c>
      <c r="B1144" s="68" t="n">
        <v>1</v>
      </c>
      <c r="C1144" s="50" t="inlineStr">
        <is>
          <t>70458462667</t>
        </is>
      </c>
      <c r="D1144" s="73" t="inlineStr">
        <is>
          <t>MARCELO AUGUSTO DO CARMO VITALINO</t>
        </is>
      </c>
      <c r="E1144" s="74" t="inlineStr">
        <is>
          <t>CAFÉ</t>
        </is>
      </c>
      <c r="G1144" s="75" t="n">
        <v>4</v>
      </c>
      <c r="H1144" s="63" t="n">
        <v>18</v>
      </c>
      <c r="I1144" s="75" t="n">
        <v>72</v>
      </c>
      <c r="J1144" s="54" t="n">
        <v>45143</v>
      </c>
      <c r="K1144" s="54" t="inlineStr">
        <is>
          <t>MO</t>
        </is>
      </c>
      <c r="L1144" s="68" t="inlineStr">
        <is>
          <t>PIX: gaspazin121@gmail.com</t>
        </is>
      </c>
      <c r="N1144">
        <f>IF(ISERROR(SEARCH("NF",E1144,1)),"NÃO","SIM")</f>
        <v/>
      </c>
      <c r="O1144">
        <f>IF($B1144=5,"SIM","")</f>
        <v/>
      </c>
      <c r="P1144" s="76">
        <f>A1144&amp;B1144&amp;C1144&amp;E1144&amp;G1144&amp;EDATE(J1144,0)</f>
        <v/>
      </c>
      <c r="Q1144" s="68">
        <f>IF(A1144=0,"",VLOOKUP($A1144,RESUMO!$A$8:$B$107,2,FALSE))</f>
        <v/>
      </c>
    </row>
    <row r="1145">
      <c r="A1145" s="52" t="n">
        <v>45143</v>
      </c>
      <c r="B1145" s="68" t="n">
        <v>2</v>
      </c>
      <c r="C1145" s="50" t="inlineStr">
        <is>
          <t>27648990687</t>
        </is>
      </c>
      <c r="D1145" s="73" t="inlineStr">
        <is>
          <t>ROGÉRIO VASCONCELOS SANTOS</t>
        </is>
      </c>
      <c r="E1145" s="74" t="inlineStr">
        <is>
          <t>MOTOBOY OBRA - 07/2023</t>
        </is>
      </c>
      <c r="G1145" s="75" t="n">
        <v>96</v>
      </c>
      <c r="I1145" s="75" t="n">
        <v>96</v>
      </c>
      <c r="J1145" s="54" t="n">
        <v>45143</v>
      </c>
      <c r="K1145" s="54" t="inlineStr">
        <is>
          <t>ADM</t>
        </is>
      </c>
      <c r="L1145" s="68" t="inlineStr">
        <is>
          <t>PIX: 31995901635</t>
        </is>
      </c>
      <c r="N1145">
        <f>IF(ISERROR(SEARCH("NF",E1145,1)),"NÃO","SIM")</f>
        <v/>
      </c>
      <c r="O1145">
        <f>IF($B1145=5,"SIM","")</f>
        <v/>
      </c>
      <c r="P1145" s="76">
        <f>A1145&amp;B1145&amp;C1145&amp;E1145&amp;G1145&amp;EDATE(J1145,0)</f>
        <v/>
      </c>
      <c r="Q1145" s="68">
        <f>IF(A1145=0,"",VLOOKUP($A1145,RESUMO!$A$8:$B$107,2,FALSE))</f>
        <v/>
      </c>
    </row>
    <row r="1146">
      <c r="A1146" s="52" t="n">
        <v>45143</v>
      </c>
      <c r="B1146" s="68" t="n">
        <v>2</v>
      </c>
      <c r="C1146" s="50" t="inlineStr">
        <is>
          <t>27648990687</t>
        </is>
      </c>
      <c r="D1146" s="73" t="inlineStr">
        <is>
          <t>ROGÉRIO VASCONCELOS SANTOS</t>
        </is>
      </c>
      <c r="E1146" s="74" t="inlineStr">
        <is>
          <t>MHS SEGURANÇA E MEDICINA DO TRABALHO</t>
        </is>
      </c>
      <c r="G1146" s="75" t="n">
        <v>225</v>
      </c>
      <c r="I1146" s="75" t="n">
        <v>225</v>
      </c>
      <c r="J1146" s="54" t="n">
        <v>45143</v>
      </c>
      <c r="K1146" s="54" t="inlineStr">
        <is>
          <t>ADM</t>
        </is>
      </c>
      <c r="L1146" s="68" t="inlineStr">
        <is>
          <t>PIX: 31995901635</t>
        </is>
      </c>
      <c r="M1146" s="50" t="inlineStr">
        <is>
          <t>MENSALIDADE 08/2023</t>
        </is>
      </c>
      <c r="N1146">
        <f>IF(ISERROR(SEARCH("NF",E1146,1)),"NÃO","SIM")</f>
        <v/>
      </c>
      <c r="O1146">
        <f>IF($B1146=5,"SIM","")</f>
        <v/>
      </c>
      <c r="P1146" s="76">
        <f>A1146&amp;B1146&amp;C1146&amp;E1146&amp;G1146&amp;EDATE(J1146,0)</f>
        <v/>
      </c>
      <c r="Q1146" s="68">
        <f>IF(A1146=0,"",VLOOKUP($A1146,RESUMO!$A$8:$B$107,2,FALSE))</f>
        <v/>
      </c>
    </row>
    <row r="1147">
      <c r="A1147" s="52" t="n">
        <v>45143</v>
      </c>
      <c r="B1147" s="68" t="n">
        <v>2</v>
      </c>
      <c r="C1147" s="50" t="inlineStr">
        <is>
          <t>37052904870</t>
        </is>
      </c>
      <c r="D1147" s="73" t="inlineStr">
        <is>
          <t>VINICIUS SANTANA RINALDI</t>
        </is>
      </c>
      <c r="E1147" s="74" t="inlineStr">
        <is>
          <t>AREIA E BRITA - PED. Nº 3373 / 3374</t>
        </is>
      </c>
      <c r="G1147" s="75" t="n">
        <v>2839.29</v>
      </c>
      <c r="I1147" s="75" t="n">
        <v>2839.29</v>
      </c>
      <c r="J1147" s="54" t="n">
        <v>45143</v>
      </c>
      <c r="K1147" s="54" t="inlineStr">
        <is>
          <t>MAT</t>
        </is>
      </c>
      <c r="L1147" s="68" t="inlineStr">
        <is>
          <t>C6 BANK    0001  19363893 - CPF: 37.052.904.8-70</t>
        </is>
      </c>
      <c r="N1147">
        <f>IF(ISERROR(SEARCH("NF",E1147,1)),"NÃO","SIM")</f>
        <v/>
      </c>
      <c r="O1147">
        <f>IF($B1147=5,"SIM","")</f>
        <v/>
      </c>
      <c r="P1147" s="76">
        <f>A1147&amp;B1147&amp;C1147&amp;E1147&amp;G1147&amp;EDATE(J1147,0)</f>
        <v/>
      </c>
      <c r="Q1147" s="68">
        <f>IF(A1147=0,"",VLOOKUP($A1147,RESUMO!$A$8:$B$107,2,FALSE))</f>
        <v/>
      </c>
    </row>
    <row r="1148">
      <c r="A1148" s="52" t="n">
        <v>45143</v>
      </c>
      <c r="B1148" s="68" t="n">
        <v>2</v>
      </c>
      <c r="C1148" s="50" t="inlineStr">
        <is>
          <t>05761924650</t>
        </is>
      </c>
      <c r="D1148" s="73" t="inlineStr">
        <is>
          <t>RENATO OLIVEIRA SANTOS</t>
        </is>
      </c>
      <c r="E1148" s="74" t="inlineStr">
        <is>
          <t>FOLHA DP- 07/2023</t>
        </is>
      </c>
      <c r="G1148" s="75" t="n">
        <v>781.2</v>
      </c>
      <c r="I1148" s="75" t="n">
        <v>781.2</v>
      </c>
      <c r="J1148" s="54" t="n">
        <v>45143</v>
      </c>
      <c r="K1148" s="54" t="inlineStr">
        <is>
          <t>MO</t>
        </is>
      </c>
      <c r="L1148" s="68" t="inlineStr">
        <is>
          <t>PIX: 05761924650</t>
        </is>
      </c>
      <c r="N1148">
        <f>IF(ISERROR(SEARCH("NF",E1148,1)),"NÃO","SIM")</f>
        <v/>
      </c>
      <c r="O1148">
        <f>IF($B1148=5,"SIM","")</f>
        <v/>
      </c>
      <c r="P1148" s="76">
        <f>A1148&amp;B1148&amp;C1148&amp;E1148&amp;G1148&amp;EDATE(J1148,0)</f>
        <v/>
      </c>
      <c r="Q1148" s="68">
        <f>IF(A1148=0,"",VLOOKUP($A1148,RESUMO!$A$8:$B$107,2,FALSE))</f>
        <v/>
      </c>
    </row>
    <row r="1149">
      <c r="A1149" s="52" t="n">
        <v>45143</v>
      </c>
      <c r="B1149" s="68" t="n">
        <v>2</v>
      </c>
      <c r="C1149" s="50" t="inlineStr">
        <is>
          <t>15350511000100</t>
        </is>
      </c>
      <c r="D1149" s="73" t="inlineStr">
        <is>
          <t>ANCORA SOLUCOES CONSTRUTIVAS LTDA</t>
        </is>
      </c>
      <c r="E1149" s="74" t="inlineStr">
        <is>
          <t>PLOTAGENS - NF A EMITIR</t>
        </is>
      </c>
      <c r="G1149" s="75" t="n">
        <v>98</v>
      </c>
      <c r="I1149" s="75" t="n">
        <v>98</v>
      </c>
      <c r="J1149" s="54" t="n">
        <v>45143</v>
      </c>
      <c r="K1149" s="54" t="inlineStr">
        <is>
          <t>MAT</t>
        </is>
      </c>
      <c r="L1149" s="68" t="inlineStr">
        <is>
          <t>PIX: 15350511000100</t>
        </is>
      </c>
      <c r="N1149">
        <f>IF(ISERROR(SEARCH("NF",E1149,1)),"NÃO","SIM")</f>
        <v/>
      </c>
      <c r="O1149">
        <f>IF($B1149=5,"SIM","")</f>
        <v/>
      </c>
      <c r="P1149" s="76">
        <f>A1149&amp;B1149&amp;C1149&amp;E1149&amp;G1149&amp;EDATE(J1149,0)</f>
        <v/>
      </c>
      <c r="Q1149" s="68">
        <f>IF(A1149=0,"",VLOOKUP($A1149,RESUMO!$A$8:$B$107,2,FALSE))</f>
        <v/>
      </c>
    </row>
    <row r="1150">
      <c r="A1150" s="52" t="n">
        <v>45143</v>
      </c>
      <c r="B1150" s="68" t="n">
        <v>2</v>
      </c>
      <c r="C1150" s="50" t="inlineStr">
        <is>
          <t>04570925642</t>
        </is>
      </c>
      <c r="D1150" s="73" t="inlineStr">
        <is>
          <t>LUCAS COSTA OLIVEIRA</t>
        </is>
      </c>
      <c r="E1150" s="74" t="inlineStr">
        <is>
          <t>3 CINTOS PARAQUEDAS - OBRA</t>
        </is>
      </c>
      <c r="G1150" s="75" t="n">
        <v>350</v>
      </c>
      <c r="I1150" s="75" t="n">
        <v>350</v>
      </c>
      <c r="J1150" s="54" t="n">
        <v>45143</v>
      </c>
      <c r="K1150" s="54" t="inlineStr">
        <is>
          <t>DIV</t>
        </is>
      </c>
      <c r="L1150" s="68" t="inlineStr">
        <is>
          <t>ITAÚ    9687  15579 - CPF: 04.570.925.6-42</t>
        </is>
      </c>
      <c r="N1150">
        <f>IF(ISERROR(SEARCH("NF",E1150,1)),"NÃO","SIM")</f>
        <v/>
      </c>
      <c r="O1150">
        <f>IF($B1150=5,"SIM","")</f>
        <v/>
      </c>
      <c r="P1150" s="76">
        <f>A1150&amp;B1150&amp;C1150&amp;E1150&amp;G1150&amp;EDATE(J1150,0)</f>
        <v/>
      </c>
      <c r="Q1150" s="68">
        <f>IF(A1150=0,"",VLOOKUP($A1150,RESUMO!$A$8:$B$107,2,FALSE))</f>
        <v/>
      </c>
    </row>
    <row r="1151">
      <c r="A1151" s="52" t="n">
        <v>45143</v>
      </c>
      <c r="B1151" s="68" t="n">
        <v>3</v>
      </c>
      <c r="C1151" s="50" t="inlineStr">
        <is>
          <t>00360305000104</t>
        </is>
      </c>
      <c r="D1151" s="73" t="inlineStr">
        <is>
          <t>FGTS</t>
        </is>
      </c>
      <c r="E1151" s="74" t="inlineStr">
        <is>
          <t>FGTS - FOLHA DP- 07/2023</t>
        </is>
      </c>
      <c r="G1151" s="75" t="n">
        <v>2278.82</v>
      </c>
      <c r="I1151" s="75" t="n">
        <v>2278.82</v>
      </c>
      <c r="J1151" s="54" t="n">
        <v>45145</v>
      </c>
      <c r="K1151" s="54" t="inlineStr">
        <is>
          <t>MO</t>
        </is>
      </c>
      <c r="N1151">
        <f>IF(ISERROR(SEARCH("NF",E1151,1)),"NÃO","SIM")</f>
        <v/>
      </c>
      <c r="O1151">
        <f>IF($B1151=5,"SIM","")</f>
        <v/>
      </c>
      <c r="P1151" s="76">
        <f>A1151&amp;B1151&amp;C1151&amp;E1151&amp;G1151&amp;EDATE(J1151,0)</f>
        <v/>
      </c>
      <c r="Q1151" s="68">
        <f>IF(A1151=0,"",VLOOKUP($A1151,RESUMO!$A$8:$B$107,2,FALSE))</f>
        <v/>
      </c>
    </row>
    <row r="1152">
      <c r="A1152" s="52" t="n">
        <v>45143</v>
      </c>
      <c r="B1152" s="68" t="n">
        <v>3</v>
      </c>
      <c r="C1152" s="50" t="inlineStr">
        <is>
          <t>00360305000104</t>
        </is>
      </c>
      <c r="D1152" s="73" t="inlineStr">
        <is>
          <t>FGTS</t>
        </is>
      </c>
      <c r="E1152" s="74" t="inlineStr">
        <is>
          <t>GRRF - DOUGLAS JUNIO AZEVEDO LARA REZENDE - GRRF</t>
        </is>
      </c>
      <c r="G1152" s="75" t="n">
        <v>979.6900000000001</v>
      </c>
      <c r="I1152" s="75" t="n">
        <v>979.6900000000001</v>
      </c>
      <c r="J1152" s="54" t="n">
        <v>45147</v>
      </c>
      <c r="K1152" s="54" t="inlineStr">
        <is>
          <t>MO</t>
        </is>
      </c>
      <c r="N1152">
        <f>IF(ISERROR(SEARCH("NF",E1152,1)),"NÃO","SIM")</f>
        <v/>
      </c>
      <c r="O1152">
        <f>IF($B1152=5,"SIM","")</f>
        <v/>
      </c>
      <c r="P1152" s="76">
        <f>A1152&amp;B1152&amp;C1152&amp;E1152&amp;G1152&amp;EDATE(J1152,0)</f>
        <v/>
      </c>
      <c r="Q1152" s="68">
        <f>IF(A1152=0,"",VLOOKUP($A1152,RESUMO!$A$8:$B$107,2,FALSE))</f>
        <v/>
      </c>
    </row>
    <row r="1153">
      <c r="A1153" s="52" t="n">
        <v>45143</v>
      </c>
      <c r="B1153" s="68" t="n">
        <v>3</v>
      </c>
      <c r="C1153" s="50" t="inlineStr">
        <is>
          <t>07409393000130</t>
        </is>
      </c>
      <c r="D1153" s="73" t="inlineStr">
        <is>
          <t>LOCFER</t>
        </is>
      </c>
      <c r="E1153" s="74" t="inlineStr">
        <is>
          <t>MARTELO - NF 21428</t>
        </is>
      </c>
      <c r="G1153" s="75" t="n">
        <v>300</v>
      </c>
      <c r="I1153" s="75" t="n">
        <v>300</v>
      </c>
      <c r="J1153" s="54" t="n">
        <v>45148</v>
      </c>
      <c r="K1153" s="54" t="inlineStr">
        <is>
          <t>LOC</t>
        </is>
      </c>
      <c r="N1153">
        <f>IF(ISERROR(SEARCH("NF",E1153,1)),"NÃO","SIM")</f>
        <v/>
      </c>
      <c r="O1153">
        <f>IF($B1153=5,"SIM","")</f>
        <v/>
      </c>
      <c r="P1153" s="76">
        <f>A1153&amp;B1153&amp;C1153&amp;E1153&amp;G1153&amp;EDATE(J1153,0)</f>
        <v/>
      </c>
      <c r="Q1153" s="68">
        <f>IF(A1153=0,"",VLOOKUP($A1153,RESUMO!$A$8:$B$107,2,FALSE))</f>
        <v/>
      </c>
    </row>
    <row r="1154">
      <c r="A1154" s="52" t="n">
        <v>45143</v>
      </c>
      <c r="B1154" s="68" t="n">
        <v>3</v>
      </c>
      <c r="C1154" s="50" t="inlineStr">
        <is>
          <t>32392731000116</t>
        </is>
      </c>
      <c r="D1154" s="73" t="inlineStr">
        <is>
          <t xml:space="preserve">EMPÓRIO DA CONSTRUÇÃO 040 EIRELI </t>
        </is>
      </c>
      <c r="E1154" s="74" t="inlineStr">
        <is>
          <t>MATERIAIS DIVERSOS - NF 1210</t>
        </is>
      </c>
      <c r="G1154" s="75" t="n">
        <v>1088.4</v>
      </c>
      <c r="I1154" s="75" t="n">
        <v>1088.4</v>
      </c>
      <c r="J1154" s="54" t="n">
        <v>45148</v>
      </c>
      <c r="K1154" s="54" t="inlineStr">
        <is>
          <t>MAT</t>
        </is>
      </c>
      <c r="N1154">
        <f>IF(ISERROR(SEARCH("NF",E1154,1)),"NÃO","SIM")</f>
        <v/>
      </c>
      <c r="O1154">
        <f>IF($B1154=5,"SIM","")</f>
        <v/>
      </c>
      <c r="P1154" s="76">
        <f>A1154&amp;B1154&amp;C1154&amp;E1154&amp;G1154&amp;EDATE(J1154,0)</f>
        <v/>
      </c>
      <c r="Q1154" s="68">
        <f>IF(A1154=0,"",VLOOKUP($A1154,RESUMO!$A$8:$B$107,2,FALSE))</f>
        <v/>
      </c>
    </row>
    <row r="1155">
      <c r="A1155" s="52" t="n">
        <v>45143</v>
      </c>
      <c r="B1155" s="68" t="n">
        <v>3</v>
      </c>
      <c r="C1155" s="50" t="inlineStr">
        <is>
          <t>07409393000130</t>
        </is>
      </c>
      <c r="D1155" s="73" t="inlineStr">
        <is>
          <t>LOCFER</t>
        </is>
      </c>
      <c r="E1155" s="74" t="inlineStr">
        <is>
          <t>GUINCHO COLUNA - NF 21498</t>
        </is>
      </c>
      <c r="G1155" s="75" t="n">
        <v>300</v>
      </c>
      <c r="I1155" s="75" t="n">
        <v>300</v>
      </c>
      <c r="J1155" s="54" t="n">
        <v>45155</v>
      </c>
      <c r="K1155" s="54" t="inlineStr">
        <is>
          <t>LOC</t>
        </is>
      </c>
      <c r="N1155">
        <f>IF(ISERROR(SEARCH("NF",E1155,1)),"NÃO","SIM")</f>
        <v/>
      </c>
      <c r="O1155">
        <f>IF($B1155=5,"SIM","")</f>
        <v/>
      </c>
      <c r="P1155" s="76">
        <f>A1155&amp;B1155&amp;C1155&amp;E1155&amp;G1155&amp;EDATE(J1155,0)</f>
        <v/>
      </c>
      <c r="Q1155" s="68">
        <f>IF(A1155=0,"",VLOOKUP($A1155,RESUMO!$A$8:$B$107,2,FALSE))</f>
        <v/>
      </c>
    </row>
    <row r="1156">
      <c r="A1156" s="52" t="n">
        <v>45143</v>
      </c>
      <c r="B1156" s="68" t="n">
        <v>3</v>
      </c>
      <c r="C1156" s="50" t="inlineStr">
        <is>
          <t>00394460000141</t>
        </is>
      </c>
      <c r="D1156" s="73" t="inlineStr">
        <is>
          <t>INSS/IRRF</t>
        </is>
      </c>
      <c r="E1156" s="74" t="inlineStr">
        <is>
          <t>INSS - FOLHA DP- 07/2023</t>
        </is>
      </c>
      <c r="G1156" s="75" t="n">
        <v>10567.18</v>
      </c>
      <c r="I1156" s="75" t="n">
        <v>10567.18</v>
      </c>
      <c r="J1156" s="54" t="n">
        <v>45156</v>
      </c>
      <c r="K1156" s="54" t="inlineStr">
        <is>
          <t>MO</t>
        </is>
      </c>
      <c r="N1156">
        <f>IF(ISERROR(SEARCH("NF",E1156,1)),"NÃO","SIM")</f>
        <v/>
      </c>
      <c r="O1156">
        <f>IF($B1156=5,"SIM","")</f>
        <v/>
      </c>
      <c r="P1156" s="76">
        <f>A1156&amp;B1156&amp;C1156&amp;E1156&amp;G1156&amp;EDATE(J1156,0)</f>
        <v/>
      </c>
      <c r="Q1156" s="68">
        <f>IF(A1156=0,"",VLOOKUP($A1156,RESUMO!$A$8:$B$107,2,FALSE))</f>
        <v/>
      </c>
    </row>
    <row r="1157">
      <c r="A1157" s="52" t="n">
        <v>45143</v>
      </c>
      <c r="B1157" s="68" t="n">
        <v>3</v>
      </c>
      <c r="C1157" s="50" t="inlineStr">
        <is>
          <t>22934889000117</t>
        </is>
      </c>
      <c r="D1157" s="73" t="inlineStr">
        <is>
          <t>PREFEITURA MUNICIPAL DE NOVA LIMA</t>
        </is>
      </c>
      <c r="E1157" s="74" t="inlineStr">
        <is>
          <t>IPTU 2023 -  PARC. 3/6</t>
        </is>
      </c>
      <c r="G1157" s="75" t="n">
        <v>655.22</v>
      </c>
      <c r="I1157" s="75" t="n">
        <v>655.22</v>
      </c>
      <c r="J1157" s="54" t="n">
        <v>45159</v>
      </c>
      <c r="K1157" s="54" t="inlineStr">
        <is>
          <t>TP</t>
        </is>
      </c>
      <c r="N1157">
        <f>IF(ISERROR(SEARCH("NF",E1157,1)),"NÃO","SIM")</f>
        <v/>
      </c>
      <c r="O1157">
        <f>IF($B1157=5,"SIM","")</f>
        <v/>
      </c>
      <c r="P1157" s="76">
        <f>A1157&amp;B1157&amp;C1157&amp;E1157&amp;G1157&amp;EDATE(J1157,0)</f>
        <v/>
      </c>
      <c r="Q1157" s="68">
        <f>IF(A1157=0,"",VLOOKUP($A1157,RESUMO!$A$8:$B$107,2,FALSE))</f>
        <v/>
      </c>
    </row>
    <row r="1158">
      <c r="A1158" s="52" t="n">
        <v>45143</v>
      </c>
      <c r="B1158" s="68" t="n">
        <v>3</v>
      </c>
      <c r="C1158" s="50" t="inlineStr">
        <is>
          <t>43876960000394</t>
        </is>
      </c>
      <c r="D1158" s="73" t="inlineStr">
        <is>
          <t>MACCAFERRI DO BRASIL LTDA</t>
        </is>
      </c>
      <c r="E1158" s="74" t="inlineStr">
        <is>
          <t>TUBO DRENO - NF 299340</t>
        </is>
      </c>
      <c r="G1158" s="75" t="n">
        <v>1658</v>
      </c>
      <c r="I1158" s="75" t="n">
        <v>1658</v>
      </c>
      <c r="J1158" s="54" t="n">
        <v>45161</v>
      </c>
      <c r="K1158" s="54" t="inlineStr">
        <is>
          <t>MAT</t>
        </is>
      </c>
      <c r="N1158">
        <f>IF(ISERROR(SEARCH("NF",E1158,1)),"NÃO","SIM")</f>
        <v/>
      </c>
      <c r="O1158">
        <f>IF($B1158=5,"SIM","")</f>
        <v/>
      </c>
      <c r="P1158" s="76">
        <f>A1158&amp;B1158&amp;C1158&amp;E1158&amp;G1158&amp;EDATE(J1158,0)</f>
        <v/>
      </c>
      <c r="Q1158" s="68">
        <f>IF(A1158=0,"",VLOOKUP($A1158,RESUMO!$A$8:$B$107,2,FALSE))</f>
        <v/>
      </c>
    </row>
    <row r="1159">
      <c r="A1159" s="52" t="n">
        <v>45143</v>
      </c>
      <c r="B1159" s="68" t="n">
        <v>3</v>
      </c>
      <c r="C1159" s="50" t="inlineStr">
        <is>
          <t>43876960000394</t>
        </is>
      </c>
      <c r="D1159" s="73" t="inlineStr">
        <is>
          <t>MACCAFERRI DO BRASIL LTDA</t>
        </is>
      </c>
      <c r="E1159" s="74" t="inlineStr">
        <is>
          <t>GEOTEXTIL - NF 11601</t>
        </is>
      </c>
      <c r="G1159" s="75" t="n">
        <v>1840</v>
      </c>
      <c r="I1159" s="75" t="n">
        <v>1840</v>
      </c>
      <c r="J1159" s="54" t="n">
        <v>45161</v>
      </c>
      <c r="K1159" s="54" t="inlineStr">
        <is>
          <t>MAT</t>
        </is>
      </c>
      <c r="N1159">
        <f>IF(ISERROR(SEARCH("NF",E1159,1)),"NÃO","SIM")</f>
        <v/>
      </c>
      <c r="O1159">
        <f>IF($B1159=5,"SIM","")</f>
        <v/>
      </c>
      <c r="P1159" s="76">
        <f>A1159&amp;B1159&amp;C1159&amp;E1159&amp;G1159&amp;EDATE(J1159,0)</f>
        <v/>
      </c>
      <c r="Q1159" s="68">
        <f>IF(A1159=0,"",VLOOKUP($A1159,RESUMO!$A$8:$B$107,2,FALSE))</f>
        <v/>
      </c>
    </row>
    <row r="1160">
      <c r="A1160" s="52" t="n">
        <v>45143</v>
      </c>
      <c r="B1160" s="68" t="n">
        <v>5</v>
      </c>
      <c r="C1160" s="50" t="inlineStr">
        <is>
          <t>18339217000196</t>
        </is>
      </c>
      <c r="D1160" s="73" t="inlineStr">
        <is>
          <t>EPS SISTEMAS CONSTRUTIVOS LTDA</t>
        </is>
      </c>
      <c r="E1160" s="74" t="inlineStr">
        <is>
          <t>CHAPA EPS - NF 7323</t>
        </is>
      </c>
      <c r="G1160" s="75" t="n">
        <v>532</v>
      </c>
      <c r="I1160" s="75" t="n">
        <v>532</v>
      </c>
      <c r="J1160" s="54" t="n">
        <v>45131</v>
      </c>
      <c r="K1160" s="54" t="inlineStr">
        <is>
          <t>MAT</t>
        </is>
      </c>
      <c r="N1160">
        <f>IF(ISERROR(SEARCH("NF",E1160,1)),"NÃO","SIM")</f>
        <v/>
      </c>
      <c r="O1160">
        <f>IF($B1160=5,"SIM","")</f>
        <v/>
      </c>
      <c r="P1160" s="76">
        <f>A1160&amp;B1160&amp;C1160&amp;E1160&amp;G1160&amp;EDATE(J1160,0)</f>
        <v/>
      </c>
      <c r="Q1160" s="68">
        <f>IF(A1160=0,"",VLOOKUP($A1160,RESUMO!$A$8:$B$107,2,FALSE))</f>
        <v/>
      </c>
    </row>
    <row r="1161">
      <c r="A1161" s="52" t="n">
        <v>45143</v>
      </c>
      <c r="B1161" s="68" t="n">
        <v>5</v>
      </c>
      <c r="C1161" s="50" t="inlineStr">
        <is>
          <t>11427121000130</t>
        </is>
      </c>
      <c r="D1161" s="73" t="inlineStr">
        <is>
          <t>DISTRIBUIDORA SOUZA LTDA</t>
        </is>
      </c>
      <c r="E1161" s="74" t="inlineStr">
        <is>
          <t>TELA - NF 36529</t>
        </is>
      </c>
      <c r="G1161" s="75" t="n">
        <v>1890</v>
      </c>
      <c r="I1161" s="75" t="n">
        <v>1890</v>
      </c>
      <c r="J1161" s="54" t="n">
        <v>45126</v>
      </c>
      <c r="K1161" s="54" t="inlineStr">
        <is>
          <t>MAT</t>
        </is>
      </c>
      <c r="N1161">
        <f>IF(ISERROR(SEARCH("NF",E1161,1)),"NÃO","SIM")</f>
        <v/>
      </c>
      <c r="O1161">
        <f>IF($B1161=5,"SIM","")</f>
        <v/>
      </c>
      <c r="P1161" s="76">
        <f>A1161&amp;B1161&amp;C1161&amp;E1161&amp;G1161&amp;EDATE(J1161,0)</f>
        <v/>
      </c>
      <c r="Q1161" s="68">
        <f>IF(A1161=0,"",VLOOKUP($A1161,RESUMO!$A$8:$B$107,2,FALSE))</f>
        <v/>
      </c>
    </row>
    <row r="1162">
      <c r="A1162" s="52" t="n">
        <v>45143</v>
      </c>
      <c r="B1162" s="68" t="n">
        <v>5</v>
      </c>
      <c r="C1162" s="50" t="inlineStr">
        <is>
          <t>11411411400</t>
        </is>
      </c>
      <c r="D1162" s="73" t="inlineStr">
        <is>
          <t>MARCUS VINICIUS FERREIRA ANDRADE</t>
        </is>
      </c>
      <c r="E1162" s="74" t="inlineStr">
        <is>
          <t>FRETE</t>
        </is>
      </c>
      <c r="G1162" s="75" t="n">
        <v>100</v>
      </c>
      <c r="I1162" s="75" t="n">
        <v>100</v>
      </c>
      <c r="J1162" s="54" t="n">
        <v>45126</v>
      </c>
      <c r="K1162" s="54" t="inlineStr">
        <is>
          <t>DIV</t>
        </is>
      </c>
      <c r="N1162">
        <f>IF(ISERROR(SEARCH("NF",E1162,1)),"NÃO","SIM")</f>
        <v/>
      </c>
      <c r="O1162">
        <f>IF($B1162=5,"SIM","")</f>
        <v/>
      </c>
      <c r="P1162" s="76">
        <f>A1162&amp;B1162&amp;C1162&amp;E1162&amp;G1162&amp;EDATE(J1162,0)</f>
        <v/>
      </c>
      <c r="Q1162" s="68">
        <f>IF(A1162=0,"",VLOOKUP($A1162,RESUMO!$A$8:$B$107,2,FALSE))</f>
        <v/>
      </c>
    </row>
    <row r="1163">
      <c r="A1163" s="52" t="n">
        <v>45143</v>
      </c>
      <c r="B1163" s="68" t="n">
        <v>5</v>
      </c>
      <c r="C1163" s="50" t="inlineStr">
        <is>
          <t>09227962000152</t>
        </is>
      </c>
      <c r="D1163" s="73" t="inlineStr">
        <is>
          <t xml:space="preserve">UNIÃO IMPERMEABILIZANTES </t>
        </is>
      </c>
      <c r="G1163" s="75" t="n">
        <v>2458.95</v>
      </c>
      <c r="I1163" s="75" t="n">
        <v>2458.95</v>
      </c>
      <c r="J1163" s="54" t="n">
        <v>45132</v>
      </c>
      <c r="K1163" s="54" t="inlineStr">
        <is>
          <t>MAT</t>
        </is>
      </c>
      <c r="N1163">
        <f>IF(ISERROR(SEARCH("NF",E1163,1)),"NÃO","SIM")</f>
        <v/>
      </c>
      <c r="O1163">
        <f>IF($B1163=5,"SIM","")</f>
        <v/>
      </c>
      <c r="P1163" s="76">
        <f>A1163&amp;B1163&amp;C1163&amp;E1163&amp;G1163&amp;EDATE(J1163,0)</f>
        <v/>
      </c>
      <c r="Q1163" s="68">
        <f>IF(A1163=0,"",VLOOKUP($A1163,RESUMO!$A$8:$B$107,2,FALSE))</f>
        <v/>
      </c>
    </row>
    <row r="1164">
      <c r="A1164" s="52" t="n">
        <v>45143</v>
      </c>
      <c r="B1164" s="68" t="n">
        <v>5</v>
      </c>
      <c r="C1164" s="50" t="inlineStr">
        <is>
          <t>08858494000151</t>
        </is>
      </c>
      <c r="D1164" s="73" t="inlineStr">
        <is>
          <t>OLIVIA CAETANO DE FARIA</t>
        </is>
      </c>
      <c r="E1164" s="74" t="inlineStr">
        <is>
          <t>BLOCOS</t>
        </is>
      </c>
      <c r="G1164" s="75" t="n">
        <v>1390</v>
      </c>
      <c r="I1164" s="75" t="n">
        <v>1390</v>
      </c>
      <c r="J1164" s="54" t="n">
        <v>45133</v>
      </c>
      <c r="K1164" s="54" t="inlineStr">
        <is>
          <t>MAT</t>
        </is>
      </c>
      <c r="N1164">
        <f>IF(ISERROR(SEARCH("NF",E1164,1)),"NÃO","SIM")</f>
        <v/>
      </c>
      <c r="O1164">
        <f>IF($B1164=5,"SIM","")</f>
        <v/>
      </c>
      <c r="P1164" s="76">
        <f>A1164&amp;B1164&amp;C1164&amp;E1164&amp;G1164&amp;EDATE(J1164,0)</f>
        <v/>
      </c>
      <c r="Q1164" s="68">
        <f>IF(A1164=0,"",VLOOKUP($A1164,RESUMO!$A$8:$B$107,2,FALSE))</f>
        <v/>
      </c>
    </row>
    <row r="1165">
      <c r="A1165" s="52" t="n">
        <v>45158</v>
      </c>
      <c r="B1165" s="68" t="n">
        <v>1</v>
      </c>
      <c r="C1165" s="50" t="inlineStr">
        <is>
          <t>00505644630</t>
        </is>
      </c>
      <c r="D1165" s="73" t="inlineStr">
        <is>
          <t>JOÃO LUIZ PEREIRA</t>
        </is>
      </c>
      <c r="E1165" s="74" t="inlineStr">
        <is>
          <t>SALÁRIO</t>
        </is>
      </c>
      <c r="G1165" s="75" t="n">
        <v>2342.12</v>
      </c>
      <c r="I1165" s="75" t="n">
        <v>2342.12</v>
      </c>
      <c r="J1165" s="54" t="n">
        <v>45158</v>
      </c>
      <c r="K1165" s="54" t="inlineStr">
        <is>
          <t>MO</t>
        </is>
      </c>
      <c r="L1165" s="68" t="inlineStr">
        <is>
          <t>PIX: 00505644630</t>
        </is>
      </c>
      <c r="N1165">
        <f>IF(ISERROR(SEARCH("NF",E1165,1)),"NÃO","SIM")</f>
        <v/>
      </c>
      <c r="O1165">
        <f>IF($B1165=5,"SIM","")</f>
        <v/>
      </c>
      <c r="P1165" s="76">
        <f>A1165&amp;B1165&amp;C1165&amp;E1165&amp;G1165&amp;EDATE(J1165,0)</f>
        <v/>
      </c>
      <c r="Q1165" s="68">
        <f>IF(A1165=0,"",VLOOKUP($A1165,RESUMO!$A$8:$B$107,2,FALSE))</f>
        <v/>
      </c>
    </row>
    <row r="1166">
      <c r="A1166" s="52" t="n">
        <v>45158</v>
      </c>
      <c r="B1166" s="68" t="n">
        <v>1</v>
      </c>
      <c r="C1166" s="50" t="inlineStr">
        <is>
          <t>14844723650</t>
        </is>
      </c>
      <c r="D1166" s="73" t="inlineStr">
        <is>
          <t>TAISSON HENRIQUE FERREIRA DOS SANTOS</t>
        </is>
      </c>
      <c r="E1166" s="74" t="inlineStr">
        <is>
          <t>SALÁRIO</t>
        </is>
      </c>
      <c r="G1166" s="75" t="n">
        <v>612</v>
      </c>
      <c r="I1166" s="75" t="n">
        <v>612</v>
      </c>
      <c r="J1166" s="54" t="n">
        <v>45158</v>
      </c>
      <c r="K1166" s="54" t="inlineStr">
        <is>
          <t>MO</t>
        </is>
      </c>
      <c r="L1166" s="68" t="inlineStr">
        <is>
          <t>NUBANK    0001  291500879 - CPF: 14.844.723.6-50</t>
        </is>
      </c>
      <c r="N1166">
        <f>IF(ISERROR(SEARCH("NF",E1166,1)),"NÃO","SIM")</f>
        <v/>
      </c>
      <c r="O1166">
        <f>IF($B1166=5,"SIM","")</f>
        <v/>
      </c>
      <c r="P1166" s="76">
        <f>A1166&amp;B1166&amp;C1166&amp;E1166&amp;G1166&amp;EDATE(J1166,0)</f>
        <v/>
      </c>
      <c r="Q1166" s="68">
        <f>IF(A1166=0,"",VLOOKUP($A1166,RESUMO!$A$8:$B$107,2,FALSE))</f>
        <v/>
      </c>
    </row>
    <row r="1167">
      <c r="A1167" s="52" t="n">
        <v>45158</v>
      </c>
      <c r="B1167" s="68" t="n">
        <v>1</v>
      </c>
      <c r="C1167" s="50" t="inlineStr">
        <is>
          <t>66561442504</t>
        </is>
      </c>
      <c r="D1167" s="73" t="inlineStr">
        <is>
          <t>GERALDO RODRIGUES SANTOS</t>
        </is>
      </c>
      <c r="E1167" s="74" t="inlineStr">
        <is>
          <t>SALÁRIO</t>
        </is>
      </c>
      <c r="G1167" s="75" t="n">
        <v>1052</v>
      </c>
      <c r="I1167" s="75" t="n">
        <v>1052</v>
      </c>
      <c r="J1167" s="54" t="n">
        <v>45158</v>
      </c>
      <c r="K1167" s="54" t="inlineStr">
        <is>
          <t>MO</t>
        </is>
      </c>
      <c r="L1167" s="68" t="inlineStr">
        <is>
          <t>CEF  013  3814  195702 - CPF: 66.561.442.5-04</t>
        </is>
      </c>
      <c r="N1167">
        <f>IF(ISERROR(SEARCH("NF",E1167,1)),"NÃO","SIM")</f>
        <v/>
      </c>
      <c r="O1167">
        <f>IF($B1167=5,"SIM","")</f>
        <v/>
      </c>
      <c r="P1167" s="76">
        <f>A1167&amp;B1167&amp;C1167&amp;E1167&amp;G1167&amp;EDATE(J1167,0)</f>
        <v/>
      </c>
      <c r="Q1167" s="68">
        <f>IF(A1167=0,"",VLOOKUP($A1167,RESUMO!$A$8:$B$107,2,FALSE))</f>
        <v/>
      </c>
    </row>
    <row r="1168">
      <c r="A1168" s="52" t="n">
        <v>45158</v>
      </c>
      <c r="B1168" s="68" t="n">
        <v>1</v>
      </c>
      <c r="C1168" s="50" t="inlineStr">
        <is>
          <t>13568423642</t>
        </is>
      </c>
      <c r="D1168" s="73" t="inlineStr">
        <is>
          <t xml:space="preserve">WELINGTON PEREIRA DOS SANTOS    </t>
        </is>
      </c>
      <c r="E1168" s="74" t="inlineStr">
        <is>
          <t>SALÁRIO</t>
        </is>
      </c>
      <c r="G1168" s="75" t="n">
        <v>1052</v>
      </c>
      <c r="I1168" s="75" t="n">
        <v>1052</v>
      </c>
      <c r="J1168" s="54" t="n">
        <v>45158</v>
      </c>
      <c r="K1168" s="54" t="inlineStr">
        <is>
          <t>MO</t>
        </is>
      </c>
      <c r="L1168" s="68" t="inlineStr">
        <is>
          <t>ITAÚ    7349  201434 - CPF: 13.568.423.6-42</t>
        </is>
      </c>
      <c r="N1168">
        <f>IF(ISERROR(SEARCH("NF",E1168,1)),"NÃO","SIM")</f>
        <v/>
      </c>
      <c r="O1168">
        <f>IF($B1168=5,"SIM","")</f>
        <v/>
      </c>
      <c r="P1168" s="76">
        <f>A1168&amp;B1168&amp;C1168&amp;E1168&amp;G1168&amp;EDATE(J1168,0)</f>
        <v/>
      </c>
      <c r="Q1168" s="68">
        <f>IF(A1168=0,"",VLOOKUP($A1168,RESUMO!$A$8:$B$107,2,FALSE))</f>
        <v/>
      </c>
    </row>
    <row r="1169">
      <c r="A1169" s="52" t="n">
        <v>45158</v>
      </c>
      <c r="B1169" s="68" t="n">
        <v>1</v>
      </c>
      <c r="C1169" s="50" t="inlineStr">
        <is>
          <t>13351596650</t>
        </is>
      </c>
      <c r="D1169" s="73" t="inlineStr">
        <is>
          <t>VALERIO BATISTA DE JESUS</t>
        </is>
      </c>
      <c r="E1169" s="74" t="inlineStr">
        <is>
          <t>SALÁRIO</t>
        </is>
      </c>
      <c r="G1169" s="75" t="n">
        <v>612</v>
      </c>
      <c r="I1169" s="75" t="n">
        <v>612</v>
      </c>
      <c r="J1169" s="54" t="n">
        <v>45158</v>
      </c>
      <c r="K1169" s="54" t="inlineStr">
        <is>
          <t>MO</t>
        </is>
      </c>
      <c r="L1169" s="68" t="inlineStr">
        <is>
          <t>NUBANK    0001  17746019 - CPF: 13.351.596.6-50</t>
        </is>
      </c>
      <c r="N1169">
        <f>IF(ISERROR(SEARCH("NF",E1169,1)),"NÃO","SIM")</f>
        <v/>
      </c>
      <c r="O1169">
        <f>IF($B1169=5,"SIM","")</f>
        <v/>
      </c>
      <c r="P1169" s="76">
        <f>A1169&amp;B1169&amp;C1169&amp;E1169&amp;G1169&amp;EDATE(J1169,0)</f>
        <v/>
      </c>
      <c r="Q1169" s="68">
        <f>IF(A1169=0,"",VLOOKUP($A1169,RESUMO!$A$8:$B$107,2,FALSE))</f>
        <v/>
      </c>
    </row>
    <row r="1170">
      <c r="A1170" s="52" t="n">
        <v>45158</v>
      </c>
      <c r="B1170" s="68" t="n">
        <v>1</v>
      </c>
      <c r="C1170" s="50" t="inlineStr">
        <is>
          <t>96830123615</t>
        </is>
      </c>
      <c r="D1170" s="73" t="inlineStr">
        <is>
          <t>WANDERLEY DE SOUZA MAIA</t>
        </is>
      </c>
      <c r="E1170" s="74" t="inlineStr">
        <is>
          <t>SALÁRIO</t>
        </is>
      </c>
      <c r="G1170" s="75" t="n">
        <v>1052</v>
      </c>
      <c r="I1170" s="75" t="n">
        <v>1052</v>
      </c>
      <c r="J1170" s="54" t="n">
        <v>45158</v>
      </c>
      <c r="K1170" s="54" t="inlineStr">
        <is>
          <t>MO</t>
        </is>
      </c>
      <c r="L1170" s="68" t="inlineStr">
        <is>
          <t>CEF  013  1486  735602 - CPF: 96.830.123.6-15</t>
        </is>
      </c>
      <c r="N1170">
        <f>IF(ISERROR(SEARCH("NF",E1170,1)),"NÃO","SIM")</f>
        <v/>
      </c>
      <c r="O1170">
        <f>IF($B1170=5,"SIM","")</f>
        <v/>
      </c>
      <c r="P1170" s="76">
        <f>A1170&amp;B1170&amp;C1170&amp;E1170&amp;G1170&amp;EDATE(J1170,0)</f>
        <v/>
      </c>
      <c r="Q1170" s="68">
        <f>IF(A1170=0,"",VLOOKUP($A1170,RESUMO!$A$8:$B$107,2,FALSE))</f>
        <v/>
      </c>
    </row>
    <row r="1171">
      <c r="A1171" s="52" t="n">
        <v>45158</v>
      </c>
      <c r="B1171" s="68" t="n">
        <v>1</v>
      </c>
      <c r="C1171" s="50" t="inlineStr">
        <is>
          <t>05318038646</t>
        </is>
      </c>
      <c r="D1171" s="73" t="inlineStr">
        <is>
          <t>JOÃO CARLOS DOS SANTOS BARBOSA</t>
        </is>
      </c>
      <c r="E1171" s="74" t="inlineStr">
        <is>
          <t>SALÁRIO</t>
        </is>
      </c>
      <c r="G1171" s="75" t="n">
        <v>1052</v>
      </c>
      <c r="I1171" s="75" t="n">
        <v>1052</v>
      </c>
      <c r="J1171" s="54" t="n">
        <v>45158</v>
      </c>
      <c r="K1171" s="54" t="inlineStr">
        <is>
          <t>MO</t>
        </is>
      </c>
      <c r="L1171" s="68" t="inlineStr">
        <is>
          <t>PIX: 05318038646</t>
        </is>
      </c>
      <c r="N1171">
        <f>IF(ISERROR(SEARCH("NF",E1171,1)),"NÃO","SIM")</f>
        <v/>
      </c>
      <c r="O1171">
        <f>IF($B1171=5,"SIM","")</f>
        <v/>
      </c>
      <c r="P1171" s="76">
        <f>A1171&amp;B1171&amp;C1171&amp;E1171&amp;G1171&amp;EDATE(J1171,0)</f>
        <v/>
      </c>
      <c r="Q1171" s="68">
        <f>IF(A1171=0,"",VLOOKUP($A1171,RESUMO!$A$8:$B$107,2,FALSE))</f>
        <v/>
      </c>
    </row>
    <row r="1172">
      <c r="A1172" s="52" t="n">
        <v>45158</v>
      </c>
      <c r="B1172" s="68" t="n">
        <v>1</v>
      </c>
      <c r="C1172" s="50" t="inlineStr">
        <is>
          <t>42751357687</t>
        </is>
      </c>
      <c r="D1172" s="73" t="inlineStr">
        <is>
          <t>JOSÉ GERALDO LONGUINHO</t>
        </is>
      </c>
      <c r="E1172" s="74" t="inlineStr">
        <is>
          <t>SALÁRIO</t>
        </is>
      </c>
      <c r="G1172" s="75" t="n">
        <v>1052</v>
      </c>
      <c r="I1172" s="75" t="n">
        <v>1052</v>
      </c>
      <c r="J1172" s="54" t="n">
        <v>45158</v>
      </c>
      <c r="K1172" s="54" t="inlineStr">
        <is>
          <t>MO</t>
        </is>
      </c>
      <c r="L1172" s="68" t="inlineStr">
        <is>
          <t>PIX: 42751357687</t>
        </is>
      </c>
      <c r="N1172">
        <f>IF(ISERROR(SEARCH("NF",E1172,1)),"NÃO","SIM")</f>
        <v/>
      </c>
      <c r="O1172">
        <f>IF($B1172=5,"SIM","")</f>
        <v/>
      </c>
      <c r="P1172" s="76">
        <f>A1172&amp;B1172&amp;C1172&amp;E1172&amp;G1172&amp;EDATE(J1172,0)</f>
        <v/>
      </c>
      <c r="Q1172" s="68">
        <f>IF(A1172=0,"",VLOOKUP($A1172,RESUMO!$A$8:$B$107,2,FALSE))</f>
        <v/>
      </c>
    </row>
    <row r="1173">
      <c r="A1173" s="52" t="n">
        <v>45158</v>
      </c>
      <c r="B1173" s="68" t="n">
        <v>1</v>
      </c>
      <c r="C1173" s="50" t="inlineStr">
        <is>
          <t>18240824609</t>
        </is>
      </c>
      <c r="D1173" s="73" t="inlineStr">
        <is>
          <t>ITALO RAFAEL PINHO SANTOS</t>
        </is>
      </c>
      <c r="E1173" s="74" t="inlineStr">
        <is>
          <t>SALÁRIO</t>
        </is>
      </c>
      <c r="G1173" s="75" t="n">
        <v>872</v>
      </c>
      <c r="I1173" s="75" t="n">
        <v>872</v>
      </c>
      <c r="J1173" s="54" t="n">
        <v>45158</v>
      </c>
      <c r="K1173" s="54" t="inlineStr">
        <is>
          <t>MO</t>
        </is>
      </c>
      <c r="L1173" s="68" t="inlineStr">
        <is>
          <t>PIX: 18240824609</t>
        </is>
      </c>
      <c r="N1173">
        <f>IF(ISERROR(SEARCH("NF",E1173,1)),"NÃO","SIM")</f>
        <v/>
      </c>
      <c r="O1173">
        <f>IF($B1173=5,"SIM","")</f>
        <v/>
      </c>
      <c r="P1173" s="76">
        <f>A1173&amp;B1173&amp;C1173&amp;E1173&amp;G1173&amp;EDATE(J1173,0)</f>
        <v/>
      </c>
      <c r="Q1173" s="68">
        <f>IF(A1173=0,"",VLOOKUP($A1173,RESUMO!$A$8:$B$107,2,FALSE))</f>
        <v/>
      </c>
    </row>
    <row r="1174">
      <c r="A1174" s="52" t="n">
        <v>45158</v>
      </c>
      <c r="B1174" s="68" t="n">
        <v>2</v>
      </c>
      <c r="C1174" s="50" t="inlineStr">
        <is>
          <t>27648990687</t>
        </is>
      </c>
      <c r="D1174" s="73" t="inlineStr">
        <is>
          <t>ROGÉRIO VASCONCELOS SANTOS</t>
        </is>
      </c>
      <c r="E1174" s="74" t="inlineStr">
        <is>
          <t>MHS SEGURANÇA E MEDICINA DO TRABALHO</t>
        </is>
      </c>
      <c r="G1174" s="75" t="n">
        <v>136.8</v>
      </c>
      <c r="I1174" s="75" t="n">
        <v>136.8</v>
      </c>
      <c r="J1174" s="54" t="n">
        <v>45158</v>
      </c>
      <c r="K1174" s="54" t="inlineStr">
        <is>
          <t>ADM</t>
        </is>
      </c>
      <c r="L1174" s="68" t="inlineStr">
        <is>
          <t>PIX: 31995901635</t>
        </is>
      </c>
      <c r="M1174" s="50" t="inlineStr">
        <is>
          <t>EVENTOS SST E-SOCIAL - 20/08</t>
        </is>
      </c>
      <c r="N1174">
        <f>IF(ISERROR(SEARCH("NF",E1174,1)),"NÃO","SIM")</f>
        <v/>
      </c>
      <c r="O1174">
        <f>IF($B1174=5,"SIM","")</f>
        <v/>
      </c>
      <c r="P1174" s="76">
        <f>A1174&amp;B1174&amp;C1174&amp;E1174&amp;G1174&amp;EDATE(J1174,0)</f>
        <v/>
      </c>
      <c r="Q1174" s="68">
        <f>IF(A1174=0,"",VLOOKUP($A1174,RESUMO!$A$8:$B$107,2,FALSE))</f>
        <v/>
      </c>
    </row>
    <row r="1175">
      <c r="A1175" s="52" t="n">
        <v>45158</v>
      </c>
      <c r="B1175" s="68" t="n">
        <v>2</v>
      </c>
      <c r="C1175" s="50" t="inlineStr">
        <is>
          <t>37052904870</t>
        </is>
      </c>
      <c r="D1175" s="73" t="inlineStr">
        <is>
          <t>VINICIUS SANTANA RINALDI</t>
        </is>
      </c>
      <c r="E1175" s="74" t="inlineStr">
        <is>
          <t>AREIA E BRITA - PED. Nº 3754 / 3756</t>
        </is>
      </c>
      <c r="G1175" s="75" t="n">
        <v>3103.85</v>
      </c>
      <c r="I1175" s="75" t="n">
        <v>3103.85</v>
      </c>
      <c r="J1175" s="54" t="n">
        <v>45158</v>
      </c>
      <c r="K1175" s="54" t="inlineStr">
        <is>
          <t>MAT</t>
        </is>
      </c>
      <c r="L1175" s="68" t="inlineStr">
        <is>
          <t>C6 BANK    0001  19363893 - CPF: 37.052.904.8-70</t>
        </is>
      </c>
      <c r="N1175">
        <f>IF(ISERROR(SEARCH("NF",E1175,1)),"NÃO","SIM")</f>
        <v/>
      </c>
      <c r="O1175">
        <f>IF($B1175=5,"SIM","")</f>
        <v/>
      </c>
      <c r="P1175" s="76">
        <f>A1175&amp;B1175&amp;C1175&amp;E1175&amp;G1175&amp;EDATE(J1175,0)</f>
        <v/>
      </c>
      <c r="Q1175" s="68">
        <f>IF(A1175=0,"",VLOOKUP($A1175,RESUMO!$A$8:$B$107,2,FALSE))</f>
        <v/>
      </c>
    </row>
    <row r="1176">
      <c r="A1176" s="52" t="n">
        <v>45158</v>
      </c>
      <c r="B1176" s="68" t="n">
        <v>3</v>
      </c>
      <c r="C1176" s="50" t="inlineStr">
        <is>
          <t>41598885000150</t>
        </is>
      </c>
      <c r="D1176" s="73" t="inlineStr">
        <is>
          <t>CACAMBAS BOA VISTA LTDA</t>
        </is>
      </c>
      <c r="E1176" s="74" t="inlineStr">
        <is>
          <t>LOCAÇÃO DE CAÇAMBA - NF 535</t>
        </is>
      </c>
      <c r="G1176" s="75" t="n">
        <v>330</v>
      </c>
      <c r="I1176" s="75" t="n">
        <v>330</v>
      </c>
      <c r="J1176" s="54" t="n">
        <v>45159</v>
      </c>
      <c r="K1176" s="54" t="inlineStr">
        <is>
          <t>LOC</t>
        </is>
      </c>
      <c r="N1176">
        <f>IF(ISERROR(SEARCH("NF",E1176,1)),"NÃO","SIM")</f>
        <v/>
      </c>
      <c r="O1176">
        <f>IF($B1176=5,"SIM","")</f>
        <v/>
      </c>
      <c r="P1176" s="76">
        <f>A1176&amp;B1176&amp;C1176&amp;E1176&amp;G1176&amp;EDATE(J1176,0)</f>
        <v/>
      </c>
      <c r="Q1176" s="68">
        <f>IF(A1176=0,"",VLOOKUP($A1176,RESUMO!$A$8:$B$107,2,FALSE))</f>
        <v/>
      </c>
    </row>
    <row r="1177">
      <c r="A1177" s="52" t="n">
        <v>45158</v>
      </c>
      <c r="B1177" s="68" t="n">
        <v>3</v>
      </c>
      <c r="C1177" s="50" t="inlineStr">
        <is>
          <t>36245582000113</t>
        </is>
      </c>
      <c r="D1177" s="73" t="inlineStr">
        <is>
          <t>MHS SEGURANÇA E MEDICINA DO TRABALHO</t>
        </is>
      </c>
      <c r="E1177" s="74" t="inlineStr">
        <is>
          <t>REALIZAÇÃO DE EXAMES - NF A EMITIR</t>
        </is>
      </c>
      <c r="G1177" s="75" t="n">
        <v>176</v>
      </c>
      <c r="I1177" s="75" t="n">
        <v>176</v>
      </c>
      <c r="J1177" s="54" t="n">
        <v>45162</v>
      </c>
      <c r="K1177" s="54" t="inlineStr">
        <is>
          <t>MO</t>
        </is>
      </c>
      <c r="N1177">
        <f>IF(ISERROR(SEARCH("NF",E1177,1)),"NÃO","SIM")</f>
        <v/>
      </c>
      <c r="O1177">
        <f>IF($B1177=5,"SIM","")</f>
        <v/>
      </c>
      <c r="P1177" s="76">
        <f>A1177&amp;B1177&amp;C1177&amp;E1177&amp;G1177&amp;EDATE(J1177,0)</f>
        <v/>
      </c>
      <c r="Q1177" s="68">
        <f>IF(A1177=0,"",VLOOKUP($A1177,RESUMO!$A$8:$B$107,2,FALSE))</f>
        <v/>
      </c>
    </row>
    <row r="1178">
      <c r="A1178" s="52" t="n">
        <v>45158</v>
      </c>
      <c r="B1178" s="68" t="n">
        <v>3</v>
      </c>
      <c r="C1178" s="50" t="inlineStr">
        <is>
          <t>17155730000164</t>
        </is>
      </c>
      <c r="D1178" s="73" t="inlineStr">
        <is>
          <t>CEMIG</t>
        </is>
      </c>
      <c r="E1178" s="74" t="inlineStr">
        <is>
          <t>COMPETENCIA 08/2023</t>
        </is>
      </c>
      <c r="G1178" s="75" t="n">
        <v>250.15</v>
      </c>
      <c r="I1178" s="75" t="n">
        <v>250.15</v>
      </c>
      <c r="J1178" s="54" t="n">
        <v>45165</v>
      </c>
      <c r="K1178" s="54" t="inlineStr">
        <is>
          <t>TP</t>
        </is>
      </c>
      <c r="N1178">
        <f>IF(ISERROR(SEARCH("NF",E1178,1)),"NÃO","SIM")</f>
        <v/>
      </c>
      <c r="O1178">
        <f>IF($B1178=5,"SIM","")</f>
        <v/>
      </c>
      <c r="P1178" s="76">
        <f>A1178&amp;B1178&amp;C1178&amp;E1178&amp;G1178&amp;EDATE(J1178,0)</f>
        <v/>
      </c>
      <c r="Q1178" s="68">
        <f>IF(A1178=0,"",VLOOKUP($A1178,RESUMO!$A$8:$B$107,2,FALSE))</f>
        <v/>
      </c>
    </row>
    <row r="1179">
      <c r="A1179" s="52" t="n">
        <v>45158</v>
      </c>
      <c r="B1179" s="68" t="n">
        <v>3</v>
      </c>
      <c r="C1179" s="50" t="inlineStr">
        <is>
          <t>24654133000220</t>
        </is>
      </c>
      <c r="D1179" s="73" t="inlineStr">
        <is>
          <t xml:space="preserve">PLIMAX PERSONA </t>
        </is>
      </c>
      <c r="E1179" s="74" t="inlineStr">
        <is>
          <t>CESTAS BASICA - NF 211900</t>
        </is>
      </c>
      <c r="G1179" s="75" t="n">
        <v>2069.73</v>
      </c>
      <c r="I1179" s="75" t="n">
        <v>2069.73</v>
      </c>
      <c r="J1179" s="54" t="n">
        <v>45166</v>
      </c>
      <c r="K1179" s="54" t="inlineStr">
        <is>
          <t>MO</t>
        </is>
      </c>
      <c r="N1179">
        <f>IF(ISERROR(SEARCH("NF",E1179,1)),"NÃO","SIM")</f>
        <v/>
      </c>
      <c r="O1179">
        <f>IF($B1179=5,"SIM","")</f>
        <v/>
      </c>
      <c r="P1179" s="76">
        <f>A1179&amp;B1179&amp;C1179&amp;E1179&amp;G1179&amp;EDATE(J1179,0)</f>
        <v/>
      </c>
      <c r="Q1179" s="68">
        <f>IF(A1179=0,"",VLOOKUP($A1179,RESUMO!$A$8:$B$107,2,FALSE))</f>
        <v/>
      </c>
    </row>
    <row r="1180">
      <c r="A1180" s="52" t="n">
        <v>45158</v>
      </c>
      <c r="B1180" s="68" t="n">
        <v>3</v>
      </c>
      <c r="C1180" s="50" t="inlineStr">
        <is>
          <t>24654133000220</t>
        </is>
      </c>
      <c r="D1180" s="73" t="inlineStr">
        <is>
          <t xml:space="preserve">PLIMAX PERSONA </t>
        </is>
      </c>
      <c r="E1180" s="74" t="inlineStr">
        <is>
          <t>CESTA BASICA RODOLFO DIAS - NF 211906</t>
        </is>
      </c>
      <c r="G1180" s="75" t="n">
        <v>229.97</v>
      </c>
      <c r="I1180" s="75" t="n">
        <v>229.97</v>
      </c>
      <c r="J1180" s="54" t="n">
        <v>45166</v>
      </c>
      <c r="K1180" s="54" t="inlineStr">
        <is>
          <t>MO</t>
        </is>
      </c>
      <c r="N1180">
        <f>IF(ISERROR(SEARCH("NF",E1180,1)),"NÃO","SIM")</f>
        <v/>
      </c>
      <c r="O1180">
        <f>IF($B1180=5,"SIM","")</f>
        <v/>
      </c>
      <c r="P1180" s="76">
        <f>A1180&amp;B1180&amp;C1180&amp;E1180&amp;G1180&amp;EDATE(J1180,0)</f>
        <v/>
      </c>
      <c r="Q1180" s="68">
        <f>IF(A1180=0,"",VLOOKUP($A1180,RESUMO!$A$8:$B$107,2,FALSE))</f>
        <v/>
      </c>
    </row>
    <row r="1181">
      <c r="A1181" s="52" t="n">
        <v>45158</v>
      </c>
      <c r="B1181" s="68" t="n">
        <v>3</v>
      </c>
      <c r="C1181" s="50" t="inlineStr">
        <is>
          <t>07409393000130</t>
        </is>
      </c>
      <c r="D1181" s="73" t="inlineStr">
        <is>
          <t>LOCFER</t>
        </is>
      </c>
      <c r="E1181" s="74" t="inlineStr">
        <is>
          <t>MOTOR, MANGOTE E MARTELO - NF 21640</t>
        </is>
      </c>
      <c r="G1181" s="75" t="n">
        <v>700</v>
      </c>
      <c r="I1181" s="75" t="n">
        <v>700</v>
      </c>
      <c r="J1181" s="54" t="n">
        <v>45166</v>
      </c>
      <c r="K1181" s="54" t="inlineStr">
        <is>
          <t>LOC</t>
        </is>
      </c>
      <c r="N1181">
        <f>IF(ISERROR(SEARCH("NF",E1181,1)),"NÃO","SIM")</f>
        <v/>
      </c>
      <c r="O1181">
        <f>IF($B1181=5,"SIM","")</f>
        <v/>
      </c>
      <c r="P1181" s="76">
        <f>A1181&amp;B1181&amp;C1181&amp;E1181&amp;G1181&amp;EDATE(J1181,0)</f>
        <v/>
      </c>
      <c r="Q1181" s="68">
        <f>IF(A1181=0,"",VLOOKUP($A1181,RESUMO!$A$8:$B$107,2,FALSE))</f>
        <v/>
      </c>
    </row>
    <row r="1182">
      <c r="A1182" s="52" t="n">
        <v>45158</v>
      </c>
      <c r="B1182" s="68" t="n">
        <v>3</v>
      </c>
      <c r="C1182" s="50" t="inlineStr">
        <is>
          <t>38727707000177</t>
        </is>
      </c>
      <c r="D1182" s="73" t="inlineStr">
        <is>
          <t>SEGURO PASI</t>
        </is>
      </c>
      <c r="E1182" s="74" t="inlineStr">
        <is>
          <t>SEGURO COLABORADORES</t>
        </is>
      </c>
      <c r="G1182" s="75" t="n">
        <v>259.05</v>
      </c>
      <c r="I1182" s="75" t="n">
        <v>259.05</v>
      </c>
      <c r="J1182" s="54" t="n">
        <v>45169</v>
      </c>
      <c r="K1182" s="54" t="inlineStr">
        <is>
          <t>ADM</t>
        </is>
      </c>
      <c r="N1182">
        <f>IF(ISERROR(SEARCH("NF",E1182,1)),"NÃO","SIM")</f>
        <v/>
      </c>
      <c r="O1182">
        <f>IF($B1182=5,"SIM","")</f>
        <v/>
      </c>
      <c r="P1182" s="76">
        <f>A1182&amp;B1182&amp;C1182&amp;E1182&amp;G1182&amp;EDATE(J1182,0)</f>
        <v/>
      </c>
      <c r="Q1182" s="68">
        <f>IF(A1182=0,"",VLOOKUP($A1182,RESUMO!$A$8:$B$107,2,FALSE))</f>
        <v/>
      </c>
    </row>
    <row r="1183">
      <c r="A1183" s="52" t="n">
        <v>45158</v>
      </c>
      <c r="B1183" s="68" t="n">
        <v>3</v>
      </c>
      <c r="C1183" s="50" t="inlineStr">
        <is>
          <t>32392731000116</t>
        </is>
      </c>
      <c r="D1183" s="73" t="inlineStr">
        <is>
          <t xml:space="preserve">EMPÓRIO DA CONSTRUÇÃO 040 EIRELI </t>
        </is>
      </c>
      <c r="E1183" s="74" t="inlineStr">
        <is>
          <t>MATERIAIS DIVERSOS - NF 1226</t>
        </is>
      </c>
      <c r="G1183" s="75" t="n">
        <v>1379.8</v>
      </c>
      <c r="I1183" s="75" t="n">
        <v>1379.8</v>
      </c>
      <c r="J1183" s="54" t="n">
        <v>45169</v>
      </c>
      <c r="K1183" s="54" t="inlineStr">
        <is>
          <t>MAT</t>
        </is>
      </c>
      <c r="N1183">
        <f>IF(ISERROR(SEARCH("NF",E1183,1)),"NÃO","SIM")</f>
        <v/>
      </c>
      <c r="O1183">
        <f>IF($B1183=5,"SIM","")</f>
        <v/>
      </c>
      <c r="P1183" s="76">
        <f>A1183&amp;B1183&amp;C1183&amp;E1183&amp;G1183&amp;EDATE(J1183,0)</f>
        <v/>
      </c>
      <c r="Q1183" s="68">
        <f>IF(A1183=0,"",VLOOKUP($A1183,RESUMO!$A$8:$B$107,2,FALSE))</f>
        <v/>
      </c>
    </row>
    <row r="1184">
      <c r="A1184" s="52" t="n">
        <v>45158</v>
      </c>
      <c r="B1184" s="68" t="n">
        <v>3</v>
      </c>
      <c r="C1184" s="50" t="inlineStr">
        <is>
          <t>12463472000160</t>
        </is>
      </c>
      <c r="D1184" s="73" t="inlineStr">
        <is>
          <t>IMA EPIS</t>
        </is>
      </c>
      <c r="E1184" s="74" t="inlineStr">
        <is>
          <t>LUVAS - NF 99244</t>
        </is>
      </c>
      <c r="G1184" s="75" t="n">
        <v>304</v>
      </c>
      <c r="I1184" s="75" t="n">
        <v>304</v>
      </c>
      <c r="J1184" s="54" t="n">
        <v>45170</v>
      </c>
      <c r="K1184" s="54" t="inlineStr">
        <is>
          <t>MO</t>
        </is>
      </c>
      <c r="N1184">
        <f>IF(ISERROR(SEARCH("NF",E1184,1)),"NÃO","SIM")</f>
        <v/>
      </c>
      <c r="O1184">
        <f>IF($B1184=5,"SIM","")</f>
        <v/>
      </c>
      <c r="P1184" s="76">
        <f>A1184&amp;B1184&amp;C1184&amp;E1184&amp;G1184&amp;EDATE(J1184,0)</f>
        <v/>
      </c>
      <c r="Q1184" s="68">
        <f>IF(A1184=0,"",VLOOKUP($A1184,RESUMO!$A$8:$B$107,2,FALSE))</f>
        <v/>
      </c>
    </row>
    <row r="1185">
      <c r="A1185" s="52" t="n">
        <v>45158</v>
      </c>
      <c r="B1185" s="68" t="n">
        <v>3</v>
      </c>
      <c r="C1185" s="50" t="inlineStr">
        <is>
          <t>07409393000130</t>
        </is>
      </c>
      <c r="D1185" s="73" t="inlineStr">
        <is>
          <t>LOCFER</t>
        </is>
      </c>
      <c r="E1185" s="74" t="inlineStr">
        <is>
          <t>MANGOTE E MOTOR - NF 21652</t>
        </is>
      </c>
      <c r="G1185" s="75" t="n">
        <v>420</v>
      </c>
      <c r="I1185" s="75" t="n">
        <v>420</v>
      </c>
      <c r="J1185" s="54" t="n">
        <v>45173</v>
      </c>
      <c r="K1185" s="54" t="inlineStr">
        <is>
          <t>LOC</t>
        </is>
      </c>
      <c r="N1185">
        <f>IF(ISERROR(SEARCH("NF",E1185,1)),"NÃO","SIM")</f>
        <v/>
      </c>
      <c r="O1185">
        <f>IF($B1185=5,"SIM","")</f>
        <v/>
      </c>
      <c r="P1185" s="76">
        <f>A1185&amp;B1185&amp;C1185&amp;E1185&amp;G1185&amp;EDATE(J1185,0)</f>
        <v/>
      </c>
      <c r="Q1185" s="68">
        <f>IF(A1185=0,"",VLOOKUP($A1185,RESUMO!$A$8:$B$107,2,FALSE))</f>
        <v/>
      </c>
    </row>
    <row r="1186">
      <c r="A1186" s="52" t="n">
        <v>45158</v>
      </c>
      <c r="B1186" s="68" t="n">
        <v>5</v>
      </c>
      <c r="C1186" s="50" t="inlineStr">
        <is>
          <t>42841924000594</t>
        </is>
      </c>
      <c r="D1186" s="73" t="inlineStr">
        <is>
          <t>AÇO SANTA CLARA</t>
        </is>
      </c>
      <c r="E1186" s="74" t="inlineStr">
        <is>
          <t>AÇO SANTA CLARA -TELA - NF 50910</t>
        </is>
      </c>
      <c r="G1186" s="75" t="n">
        <v>1278.8</v>
      </c>
      <c r="I1186" s="75" t="n">
        <v>1278.8</v>
      </c>
      <c r="J1186" s="54" t="n">
        <v>45141</v>
      </c>
      <c r="K1186" s="54" t="inlineStr">
        <is>
          <t>MAT</t>
        </is>
      </c>
      <c r="N1186">
        <f>IF(ISERROR(SEARCH("NF",E1186,1)),"NÃO","SIM")</f>
        <v/>
      </c>
      <c r="O1186">
        <f>IF($B1186=5,"SIM","")</f>
        <v/>
      </c>
      <c r="P1186" s="76">
        <f>A1186&amp;B1186&amp;C1186&amp;E1186&amp;G1186&amp;EDATE(J1186,0)</f>
        <v/>
      </c>
      <c r="Q1186" s="68">
        <f>IF(A1186=0,"",VLOOKUP($A1186,RESUMO!$A$8:$B$107,2,FALSE))</f>
        <v/>
      </c>
    </row>
    <row r="1187">
      <c r="A1187" s="52" t="n">
        <v>45174</v>
      </c>
      <c r="B1187" s="68" t="n">
        <v>1</v>
      </c>
      <c r="C1187" s="50" t="inlineStr">
        <is>
          <t>00505644630</t>
        </is>
      </c>
      <c r="D1187" s="73" t="inlineStr">
        <is>
          <t>JOÃO LUIZ PEREIRA</t>
        </is>
      </c>
      <c r="E1187" s="74" t="inlineStr">
        <is>
          <t>SALÁRIO</t>
        </is>
      </c>
      <c r="G1187" s="75" t="n">
        <v>2455.12</v>
      </c>
      <c r="I1187" s="75" t="n">
        <v>2455.12</v>
      </c>
      <c r="J1187" s="54" t="n">
        <v>45175</v>
      </c>
      <c r="K1187" s="54" t="inlineStr">
        <is>
          <t>MO</t>
        </is>
      </c>
      <c r="L1187" s="68" t="inlineStr">
        <is>
          <t>PIX: 00505644630</t>
        </is>
      </c>
      <c r="N1187">
        <f>IF(ISERROR(SEARCH("NF",E1187,1)),"NÃO","SIM")</f>
        <v/>
      </c>
      <c r="O1187">
        <f>IF($B1187=5,"SIM","")</f>
        <v/>
      </c>
      <c r="P1187" s="76">
        <f>A1187&amp;B1187&amp;C1187&amp;E1187&amp;G1187&amp;EDATE(J1187,0)</f>
        <v/>
      </c>
      <c r="Q1187" s="68">
        <f>IF(A1187=0,"",VLOOKUP($A1187,RESUMO!$A$8:$B$107,2,FALSE))</f>
        <v/>
      </c>
    </row>
    <row r="1188">
      <c r="A1188" s="52" t="n">
        <v>45174</v>
      </c>
      <c r="B1188" s="68" t="n">
        <v>1</v>
      </c>
      <c r="C1188" s="50" t="inlineStr">
        <is>
          <t>14844723650</t>
        </is>
      </c>
      <c r="D1188" s="73" t="inlineStr">
        <is>
          <t>TAISSON HENRIQUE FERREIRA DOS SANTOS</t>
        </is>
      </c>
      <c r="E1188" s="74" t="inlineStr">
        <is>
          <t>SALÁRIO</t>
        </is>
      </c>
      <c r="G1188" s="75" t="n">
        <v>577.89</v>
      </c>
      <c r="I1188" s="75" t="n">
        <v>577.89</v>
      </c>
      <c r="J1188" s="54" t="n">
        <v>45175</v>
      </c>
      <c r="K1188" s="54" t="inlineStr">
        <is>
          <t>MO</t>
        </is>
      </c>
      <c r="L1188" s="68" t="inlineStr">
        <is>
          <t>NUBANK    0001  291500879 - CPF: 14.844.723.6-50</t>
        </is>
      </c>
      <c r="N1188">
        <f>IF(ISERROR(SEARCH("NF",E1188,1)),"NÃO","SIM")</f>
        <v/>
      </c>
      <c r="O1188">
        <f>IF($B1188=5,"SIM","")</f>
        <v/>
      </c>
      <c r="P1188" s="76">
        <f>A1188&amp;B1188&amp;C1188&amp;E1188&amp;G1188&amp;EDATE(J1188,0)</f>
        <v/>
      </c>
      <c r="Q1188" s="68">
        <f>IF(A1188=0,"",VLOOKUP($A1188,RESUMO!$A$8:$B$107,2,FALSE))</f>
        <v/>
      </c>
    </row>
    <row r="1189">
      <c r="A1189" s="52" t="n">
        <v>45174</v>
      </c>
      <c r="B1189" s="68" t="n">
        <v>1</v>
      </c>
      <c r="C1189" s="50" t="inlineStr">
        <is>
          <t>66561442504</t>
        </is>
      </c>
      <c r="D1189" s="73" t="inlineStr">
        <is>
          <t>GERALDO RODRIGUES SANTOS</t>
        </is>
      </c>
      <c r="E1189" s="74" t="inlineStr">
        <is>
          <t>SALÁRIO</t>
        </is>
      </c>
      <c r="G1189" s="75" t="n">
        <v>1472.61</v>
      </c>
      <c r="I1189" s="75" t="n">
        <v>1472.61</v>
      </c>
      <c r="J1189" s="54" t="n">
        <v>45175</v>
      </c>
      <c r="K1189" s="54" t="inlineStr">
        <is>
          <t>MO</t>
        </is>
      </c>
      <c r="L1189" s="68" t="inlineStr">
        <is>
          <t>CEF  013  3814  195702 - CPF: 66.561.442.5-04</t>
        </is>
      </c>
      <c r="N1189">
        <f>IF(ISERROR(SEARCH("NF",E1189,1)),"NÃO","SIM")</f>
        <v/>
      </c>
      <c r="O1189">
        <f>IF($B1189=5,"SIM","")</f>
        <v/>
      </c>
      <c r="P1189" s="76">
        <f>A1189&amp;B1189&amp;C1189&amp;E1189&amp;G1189&amp;EDATE(J1189,0)</f>
        <v/>
      </c>
      <c r="Q1189" s="68">
        <f>IF(A1189=0,"",VLOOKUP($A1189,RESUMO!$A$8:$B$107,2,FALSE))</f>
        <v/>
      </c>
    </row>
    <row r="1190">
      <c r="A1190" s="52" t="n">
        <v>45174</v>
      </c>
      <c r="B1190" s="68" t="n">
        <v>1</v>
      </c>
      <c r="C1190" s="50" t="inlineStr">
        <is>
          <t>13568423642</t>
        </is>
      </c>
      <c r="D1190" s="73" t="inlineStr">
        <is>
          <t xml:space="preserve">WELINGTON PEREIRA DOS SANTOS    </t>
        </is>
      </c>
      <c r="E1190" s="74" t="inlineStr">
        <is>
          <t>SALÁRIO</t>
        </is>
      </c>
      <c r="G1190" s="75" t="n">
        <v>1444.91</v>
      </c>
      <c r="I1190" s="75" t="n">
        <v>1444.91</v>
      </c>
      <c r="J1190" s="54" t="n">
        <v>45175</v>
      </c>
      <c r="K1190" s="54" t="inlineStr">
        <is>
          <t>MO</t>
        </is>
      </c>
      <c r="L1190" s="68" t="inlineStr">
        <is>
          <t>ITAÚ    7349  201434 - CPF: 13.568.423.6-42</t>
        </is>
      </c>
      <c r="N1190">
        <f>IF(ISERROR(SEARCH("NF",E1190,1)),"NÃO","SIM")</f>
        <v/>
      </c>
      <c r="O1190">
        <f>IF($B1190=5,"SIM","")</f>
        <v/>
      </c>
      <c r="P1190" s="76">
        <f>A1190&amp;B1190&amp;C1190&amp;E1190&amp;G1190&amp;EDATE(J1190,0)</f>
        <v/>
      </c>
      <c r="Q1190" s="68">
        <f>IF(A1190=0,"",VLOOKUP($A1190,RESUMO!$A$8:$B$107,2,FALSE))</f>
        <v/>
      </c>
    </row>
    <row r="1191">
      <c r="A1191" s="52" t="n">
        <v>45174</v>
      </c>
      <c r="B1191" s="68" t="n">
        <v>1</v>
      </c>
      <c r="C1191" s="50" t="inlineStr">
        <is>
          <t>13351596650</t>
        </is>
      </c>
      <c r="D1191" s="73" t="inlineStr">
        <is>
          <t>VALERIO BATISTA DE JESUS</t>
        </is>
      </c>
      <c r="E1191" s="74" t="inlineStr">
        <is>
          <t>SALÁRIO</t>
        </is>
      </c>
      <c r="G1191" s="75" t="n">
        <v>984.08</v>
      </c>
      <c r="I1191" s="75" t="n">
        <v>984.08</v>
      </c>
      <c r="J1191" s="54" t="n">
        <v>45175</v>
      </c>
      <c r="K1191" s="54" t="inlineStr">
        <is>
          <t>MO</t>
        </is>
      </c>
      <c r="L1191" s="68" t="inlineStr">
        <is>
          <t>NUBANK    0001  17746019 - CPF: 13.351.596.6-50</t>
        </is>
      </c>
      <c r="N1191">
        <f>IF(ISERROR(SEARCH("NF",E1191,1)),"NÃO","SIM")</f>
        <v/>
      </c>
      <c r="O1191">
        <f>IF($B1191=5,"SIM","")</f>
        <v/>
      </c>
      <c r="P1191" s="76">
        <f>A1191&amp;B1191&amp;C1191&amp;E1191&amp;G1191&amp;EDATE(J1191,0)</f>
        <v/>
      </c>
      <c r="Q1191" s="68">
        <f>IF(A1191=0,"",VLOOKUP($A1191,RESUMO!$A$8:$B$107,2,FALSE))</f>
        <v/>
      </c>
    </row>
    <row r="1192">
      <c r="A1192" s="52" t="n">
        <v>45174</v>
      </c>
      <c r="B1192" s="68" t="n">
        <v>1</v>
      </c>
      <c r="C1192" s="50" t="inlineStr">
        <is>
          <t>96830123615</t>
        </is>
      </c>
      <c r="D1192" s="73" t="inlineStr">
        <is>
          <t>WANDERLEY DE SOUZA MAIA</t>
        </is>
      </c>
      <c r="E1192" s="74" t="inlineStr">
        <is>
          <t>SALÁRIO</t>
        </is>
      </c>
      <c r="G1192" s="75" t="n">
        <v>1415.98</v>
      </c>
      <c r="I1192" s="75" t="n">
        <v>1415.98</v>
      </c>
      <c r="J1192" s="54" t="n">
        <v>45175</v>
      </c>
      <c r="K1192" s="54" t="inlineStr">
        <is>
          <t>MO</t>
        </is>
      </c>
      <c r="L1192" s="68" t="inlineStr">
        <is>
          <t>CEF  013  1486  735602 - CPF: 96.830.123.6-15</t>
        </is>
      </c>
      <c r="N1192">
        <f>IF(ISERROR(SEARCH("NF",E1192,1)),"NÃO","SIM")</f>
        <v/>
      </c>
      <c r="O1192">
        <f>IF($B1192=5,"SIM","")</f>
        <v/>
      </c>
      <c r="P1192" s="76">
        <f>A1192&amp;B1192&amp;C1192&amp;E1192&amp;G1192&amp;EDATE(J1192,0)</f>
        <v/>
      </c>
      <c r="Q1192" s="68">
        <f>IF(A1192=0,"",VLOOKUP($A1192,RESUMO!$A$8:$B$107,2,FALSE))</f>
        <v/>
      </c>
    </row>
    <row r="1193">
      <c r="A1193" s="52" t="n">
        <v>45174</v>
      </c>
      <c r="B1193" s="68" t="n">
        <v>1</v>
      </c>
      <c r="C1193" s="50" t="inlineStr">
        <is>
          <t>42751357687</t>
        </is>
      </c>
      <c r="D1193" s="73" t="inlineStr">
        <is>
          <t>JOSÉ GERALDO LONGUINHO</t>
        </is>
      </c>
      <c r="E1193" s="74" t="inlineStr">
        <is>
          <t>SALÁRIO</t>
        </is>
      </c>
      <c r="G1193" s="75" t="n">
        <v>1266.82</v>
      </c>
      <c r="I1193" s="75" t="n">
        <v>1266.82</v>
      </c>
      <c r="J1193" s="54" t="n">
        <v>45175</v>
      </c>
      <c r="K1193" s="54" t="inlineStr">
        <is>
          <t>MO</t>
        </is>
      </c>
      <c r="L1193" s="68" t="inlineStr">
        <is>
          <t>PIX: 42751357687</t>
        </is>
      </c>
      <c r="N1193">
        <f>IF(ISERROR(SEARCH("NF",E1193,1)),"NÃO","SIM")</f>
        <v/>
      </c>
      <c r="O1193">
        <f>IF($B1193=5,"SIM","")</f>
        <v/>
      </c>
      <c r="P1193" s="76">
        <f>A1193&amp;B1193&amp;C1193&amp;E1193&amp;G1193&amp;EDATE(J1193,0)</f>
        <v/>
      </c>
      <c r="Q1193" s="68">
        <f>IF(A1193=0,"",VLOOKUP($A1193,RESUMO!$A$8:$B$107,2,FALSE))</f>
        <v/>
      </c>
    </row>
    <row r="1194">
      <c r="A1194" s="52" t="n">
        <v>45174</v>
      </c>
      <c r="B1194" s="68" t="n">
        <v>1</v>
      </c>
      <c r="C1194" s="50" t="inlineStr">
        <is>
          <t>18240824609</t>
        </is>
      </c>
      <c r="D1194" s="73" t="inlineStr">
        <is>
          <t>ITALO RAFAEL PINHO SANTOS</t>
        </is>
      </c>
      <c r="E1194" s="74" t="inlineStr">
        <is>
          <t>SALÁRIO</t>
        </is>
      </c>
      <c r="G1194" s="75" t="n">
        <v>764.23</v>
      </c>
      <c r="I1194" s="75" t="n">
        <v>764.23</v>
      </c>
      <c r="J1194" s="54" t="n">
        <v>45175</v>
      </c>
      <c r="K1194" s="54" t="inlineStr">
        <is>
          <t>MO</t>
        </is>
      </c>
      <c r="L1194" s="68" t="inlineStr">
        <is>
          <t>PIX: 18240824609</t>
        </is>
      </c>
      <c r="N1194">
        <f>IF(ISERROR(SEARCH("NF",E1194,1)),"NÃO","SIM")</f>
        <v/>
      </c>
      <c r="O1194">
        <f>IF($B1194=5,"SIM","")</f>
        <v/>
      </c>
      <c r="P1194" s="76">
        <f>A1194&amp;B1194&amp;C1194&amp;E1194&amp;G1194&amp;EDATE(J1194,0)</f>
        <v/>
      </c>
      <c r="Q1194" s="68">
        <f>IF(A1194=0,"",VLOOKUP($A1194,RESUMO!$A$8:$B$107,2,FALSE))</f>
        <v/>
      </c>
    </row>
    <row r="1195">
      <c r="A1195" s="52" t="n">
        <v>45174</v>
      </c>
      <c r="B1195" s="68" t="n">
        <v>1</v>
      </c>
      <c r="C1195" s="50" t="inlineStr">
        <is>
          <t>01718964676</t>
        </is>
      </c>
      <c r="D1195" s="73" t="inlineStr">
        <is>
          <t>JULIO CESAR DOS SANTOS SILVA</t>
        </is>
      </c>
      <c r="E1195" s="74" t="inlineStr">
        <is>
          <t>TRANSPORTE</t>
        </is>
      </c>
      <c r="G1195" s="75" t="n">
        <v>49.4</v>
      </c>
      <c r="H1195" s="63" t="n">
        <v>19</v>
      </c>
      <c r="I1195" s="75" t="n">
        <v>938.6</v>
      </c>
      <c r="J1195" s="54" t="n">
        <v>45175</v>
      </c>
      <c r="K1195" s="54" t="inlineStr">
        <is>
          <t>MO</t>
        </is>
      </c>
      <c r="L1195" s="68" t="inlineStr">
        <is>
          <t>CEF  013  1926  486824 - CPF: 01.718.964.6-76</t>
        </is>
      </c>
      <c r="N1195">
        <f>IF(ISERROR(SEARCH("NF",E1195,1)),"NÃO","SIM")</f>
        <v/>
      </c>
      <c r="O1195">
        <f>IF($B1195=5,"SIM","")</f>
        <v/>
      </c>
      <c r="P1195" s="76">
        <f>A1195&amp;B1195&amp;C1195&amp;E1195&amp;G1195&amp;EDATE(J1195,0)</f>
        <v/>
      </c>
      <c r="Q1195" s="68">
        <f>IF(A1195=0,"",VLOOKUP($A1195,RESUMO!$A$8:$B$107,2,FALSE))</f>
        <v/>
      </c>
    </row>
    <row r="1196">
      <c r="A1196" s="52" t="n">
        <v>45174</v>
      </c>
      <c r="B1196" s="68" t="n">
        <v>1</v>
      </c>
      <c r="C1196" s="50" t="inlineStr">
        <is>
          <t>12235303617</t>
        </is>
      </c>
      <c r="D1196" s="73" t="inlineStr">
        <is>
          <t>MARCOS VINICIUS BISPO CORREIA</t>
        </is>
      </c>
      <c r="E1196" s="74" t="inlineStr">
        <is>
          <t>TRANSPORTE</t>
        </is>
      </c>
      <c r="G1196" s="75" t="n">
        <v>25.7</v>
      </c>
      <c r="H1196" s="63" t="n">
        <v>19</v>
      </c>
      <c r="I1196" s="75" t="n">
        <v>488.3</v>
      </c>
      <c r="J1196" s="54" t="n">
        <v>45175</v>
      </c>
      <c r="K1196" s="54" t="inlineStr">
        <is>
          <t>MO</t>
        </is>
      </c>
      <c r="L1196" s="68" t="inlineStr">
        <is>
          <t>CEF  013  2922  150878 - CPF: 12.235.303.6-17</t>
        </is>
      </c>
      <c r="N1196">
        <f>IF(ISERROR(SEARCH("NF",E1196,1)),"NÃO","SIM")</f>
        <v/>
      </c>
      <c r="O1196">
        <f>IF($B1196=5,"SIM","")</f>
        <v/>
      </c>
      <c r="P1196" s="76">
        <f>A1196&amp;B1196&amp;C1196&amp;E1196&amp;G1196&amp;EDATE(J1196,0)</f>
        <v/>
      </c>
      <c r="Q1196" s="68">
        <f>IF(A1196=0,"",VLOOKUP($A1196,RESUMO!$A$8:$B$107,2,FALSE))</f>
        <v/>
      </c>
    </row>
    <row r="1197">
      <c r="A1197" s="52" t="n">
        <v>45174</v>
      </c>
      <c r="B1197" s="68" t="n">
        <v>1</v>
      </c>
      <c r="C1197" s="50" t="inlineStr">
        <is>
          <t>00505644630</t>
        </is>
      </c>
      <c r="D1197" s="73" t="inlineStr">
        <is>
          <t>JOÃO LUIZ PEREIRA</t>
        </is>
      </c>
      <c r="E1197" s="74" t="inlineStr">
        <is>
          <t>RESCISÃO</t>
        </is>
      </c>
      <c r="G1197" s="75" t="n">
        <v>7009.81</v>
      </c>
      <c r="I1197" s="75" t="n">
        <v>7009.81</v>
      </c>
      <c r="J1197" s="54" t="n">
        <v>45175</v>
      </c>
      <c r="K1197" s="54" t="inlineStr">
        <is>
          <t>MO</t>
        </is>
      </c>
      <c r="L1197" s="68" t="inlineStr">
        <is>
          <t>PIX: 00505644630</t>
        </is>
      </c>
      <c r="N1197">
        <f>IF(ISERROR(SEARCH("NF",E1197,1)),"NÃO","SIM")</f>
        <v/>
      </c>
      <c r="O1197">
        <f>IF($B1197=5,"SIM","")</f>
        <v/>
      </c>
      <c r="P1197" s="76">
        <f>A1197&amp;B1197&amp;C1197&amp;E1197&amp;G1197&amp;EDATE(J1197,0)</f>
        <v/>
      </c>
      <c r="Q1197" s="68">
        <f>IF(A1197=0,"",VLOOKUP($A1197,RESUMO!$A$8:$B$107,2,FALSE))</f>
        <v/>
      </c>
    </row>
    <row r="1198">
      <c r="A1198" s="52" t="n">
        <v>45174</v>
      </c>
      <c r="B1198" s="68" t="n">
        <v>1</v>
      </c>
      <c r="C1198" s="50" t="inlineStr">
        <is>
          <t>66561442504</t>
        </is>
      </c>
      <c r="D1198" s="73" t="inlineStr">
        <is>
          <t>GERALDO RODRIGUES SANTOS</t>
        </is>
      </c>
      <c r="E1198" s="74" t="inlineStr">
        <is>
          <t>RESCISÃO</t>
        </is>
      </c>
      <c r="G1198" s="75" t="n">
        <v>6320.68</v>
      </c>
      <c r="I1198" s="75" t="n">
        <v>6320.68</v>
      </c>
      <c r="J1198" s="54" t="n">
        <v>45175</v>
      </c>
      <c r="K1198" s="54" t="inlineStr">
        <is>
          <t>MO</t>
        </is>
      </c>
      <c r="L1198" s="68" t="inlineStr">
        <is>
          <t>CEF  013  3814  195702 - CPF: 66.561.442.5-04</t>
        </is>
      </c>
      <c r="N1198">
        <f>IF(ISERROR(SEARCH("NF",E1198,1)),"NÃO","SIM")</f>
        <v/>
      </c>
      <c r="O1198">
        <f>IF($B1198=5,"SIM","")</f>
        <v/>
      </c>
      <c r="P1198" s="76">
        <f>A1198&amp;B1198&amp;C1198&amp;E1198&amp;G1198&amp;EDATE(J1198,0)</f>
        <v/>
      </c>
      <c r="Q1198" s="68">
        <f>IF(A1198=0,"",VLOOKUP($A1198,RESUMO!$A$8:$B$107,2,FALSE))</f>
        <v/>
      </c>
    </row>
    <row r="1199">
      <c r="A1199" s="52" t="n">
        <v>45174</v>
      </c>
      <c r="B1199" s="68" t="n">
        <v>1</v>
      </c>
      <c r="C1199" s="50" t="inlineStr">
        <is>
          <t>13568423642</t>
        </is>
      </c>
      <c r="D1199" s="73" t="inlineStr">
        <is>
          <t xml:space="preserve">WELINGTON PEREIRA DOS SANTOS    </t>
        </is>
      </c>
      <c r="E1199" s="74" t="inlineStr">
        <is>
          <t>RESCISÃO</t>
        </is>
      </c>
      <c r="G1199" s="75" t="n">
        <v>6034.95</v>
      </c>
      <c r="I1199" s="75" t="n">
        <v>6034.95</v>
      </c>
      <c r="J1199" s="54" t="n">
        <v>45175</v>
      </c>
      <c r="K1199" s="54" t="inlineStr">
        <is>
          <t>MO</t>
        </is>
      </c>
      <c r="L1199" s="68" t="inlineStr">
        <is>
          <t>ITAÚ    7349  201434 - CPF: 13.568.423.6-42</t>
        </is>
      </c>
      <c r="N1199">
        <f>IF(ISERROR(SEARCH("NF",E1199,1)),"NÃO","SIM")</f>
        <v/>
      </c>
      <c r="O1199">
        <f>IF($B1199=5,"SIM","")</f>
        <v/>
      </c>
      <c r="P1199" s="76">
        <f>A1199&amp;B1199&amp;C1199&amp;E1199&amp;G1199&amp;EDATE(J1199,0)</f>
        <v/>
      </c>
      <c r="Q1199" s="68">
        <f>IF(A1199=0,"",VLOOKUP($A1199,RESUMO!$A$8:$B$107,2,FALSE))</f>
        <v/>
      </c>
    </row>
    <row r="1200">
      <c r="A1200" s="52" t="n">
        <v>45174</v>
      </c>
      <c r="B1200" s="68" t="n">
        <v>1</v>
      </c>
      <c r="C1200" s="50" t="inlineStr">
        <is>
          <t>13351596650</t>
        </is>
      </c>
      <c r="D1200" s="73" t="inlineStr">
        <is>
          <t>VALERIO BATISTA DE JESUS</t>
        </is>
      </c>
      <c r="E1200" s="74" t="inlineStr">
        <is>
          <t>RESCISÃO</t>
        </is>
      </c>
      <c r="G1200" s="75" t="n">
        <v>2673.18</v>
      </c>
      <c r="I1200" s="75" t="n">
        <v>2673.18</v>
      </c>
      <c r="J1200" s="54" t="n">
        <v>45175</v>
      </c>
      <c r="K1200" s="54" t="inlineStr">
        <is>
          <t>MO</t>
        </is>
      </c>
      <c r="L1200" s="68" t="inlineStr">
        <is>
          <t>NUBANK    0001  17746019 - CPF: 13.351.596.6-50</t>
        </is>
      </c>
      <c r="N1200">
        <f>IF(ISERROR(SEARCH("NF",E1200,1)),"NÃO","SIM")</f>
        <v/>
      </c>
      <c r="O1200">
        <f>IF($B1200=5,"SIM","")</f>
        <v/>
      </c>
      <c r="P1200" s="76">
        <f>A1200&amp;B1200&amp;C1200&amp;E1200&amp;G1200&amp;EDATE(J1200,0)</f>
        <v/>
      </c>
      <c r="Q1200" s="68">
        <f>IF(A1200=0,"",VLOOKUP($A1200,RESUMO!$A$8:$B$107,2,FALSE))</f>
        <v/>
      </c>
    </row>
    <row r="1201">
      <c r="A1201" s="52" t="n">
        <v>45174</v>
      </c>
      <c r="B1201" s="68" t="n">
        <v>1</v>
      </c>
      <c r="C1201" s="50" t="inlineStr">
        <is>
          <t>96830123615</t>
        </is>
      </c>
      <c r="D1201" s="73" t="inlineStr">
        <is>
          <t>WANDERLEY DE SOUZA MAIA</t>
        </is>
      </c>
      <c r="E1201" s="74" t="inlineStr">
        <is>
          <t>RESCISÃO</t>
        </is>
      </c>
      <c r="G1201" s="75" t="n">
        <v>5625.73</v>
      </c>
      <c r="I1201" s="75" t="n">
        <v>5625.73</v>
      </c>
      <c r="J1201" s="54" t="n">
        <v>45175</v>
      </c>
      <c r="K1201" s="54" t="inlineStr">
        <is>
          <t>MO</t>
        </is>
      </c>
      <c r="L1201" s="68" t="inlineStr">
        <is>
          <t>CEF  013  1486  735602 - CPF: 96.830.123.6-15</t>
        </is>
      </c>
      <c r="N1201">
        <f>IF(ISERROR(SEARCH("NF",E1201,1)),"NÃO","SIM")</f>
        <v/>
      </c>
      <c r="O1201">
        <f>IF($B1201=5,"SIM","")</f>
        <v/>
      </c>
      <c r="P1201" s="76">
        <f>A1201&amp;B1201&amp;C1201&amp;E1201&amp;G1201&amp;EDATE(J1201,0)</f>
        <v/>
      </c>
      <c r="Q1201" s="68">
        <f>IF(A1201=0,"",VLOOKUP($A1201,RESUMO!$A$8:$B$107,2,FALSE))</f>
        <v/>
      </c>
    </row>
    <row r="1202">
      <c r="A1202" s="52" t="n">
        <v>45174</v>
      </c>
      <c r="B1202" s="68" t="n">
        <v>1</v>
      </c>
      <c r="C1202" s="50" t="inlineStr">
        <is>
          <t>05318038646</t>
        </is>
      </c>
      <c r="D1202" s="73" t="inlineStr">
        <is>
          <t>JOÃO CARLOS DOS SANTOS BARBOSA</t>
        </is>
      </c>
      <c r="E1202" s="74" t="inlineStr">
        <is>
          <t>RESCISÃO</t>
        </is>
      </c>
      <c r="G1202" s="75" t="n">
        <v>4705.33</v>
      </c>
      <c r="I1202" s="75" t="n">
        <v>4705.33</v>
      </c>
      <c r="J1202" s="54" t="n">
        <v>45175</v>
      </c>
      <c r="K1202" s="54" t="inlineStr">
        <is>
          <t>MO</t>
        </is>
      </c>
      <c r="L1202" s="68" t="inlineStr">
        <is>
          <t>PIX: 05318038646</t>
        </is>
      </c>
      <c r="N1202">
        <f>IF(ISERROR(SEARCH("NF",E1202,1)),"NÃO","SIM")</f>
        <v/>
      </c>
      <c r="O1202">
        <f>IF($B1202=5,"SIM","")</f>
        <v/>
      </c>
      <c r="P1202" s="76">
        <f>A1202&amp;B1202&amp;C1202&amp;E1202&amp;G1202&amp;EDATE(J1202,0)</f>
        <v/>
      </c>
      <c r="Q1202" s="68">
        <f>IF(A1202=0,"",VLOOKUP($A1202,RESUMO!$A$8:$B$107,2,FALSE))</f>
        <v/>
      </c>
    </row>
    <row r="1203">
      <c r="A1203" s="52" t="n">
        <v>45174</v>
      </c>
      <c r="B1203" s="68" t="n">
        <v>1</v>
      </c>
      <c r="C1203" s="50" t="inlineStr">
        <is>
          <t>42751357687</t>
        </is>
      </c>
      <c r="D1203" s="73" t="inlineStr">
        <is>
          <t>JOSÉ GERALDO LONGUINHO</t>
        </is>
      </c>
      <c r="E1203" s="74" t="inlineStr">
        <is>
          <t>TRANSPORTE</t>
        </is>
      </c>
      <c r="G1203" s="75" t="n">
        <v>31.8</v>
      </c>
      <c r="H1203" s="63" t="n">
        <v>19</v>
      </c>
      <c r="I1203" s="75" t="n">
        <v>604.2</v>
      </c>
      <c r="J1203" s="54" t="n">
        <v>45175</v>
      </c>
      <c r="K1203" s="54" t="inlineStr">
        <is>
          <t>MO</t>
        </is>
      </c>
      <c r="L1203" s="68" t="inlineStr">
        <is>
          <t>PIX: 42751357687</t>
        </is>
      </c>
      <c r="N1203">
        <f>IF(ISERROR(SEARCH("NF",E1203,1)),"NÃO","SIM")</f>
        <v/>
      </c>
      <c r="O1203">
        <f>IF($B1203=5,"SIM","")</f>
        <v/>
      </c>
      <c r="P1203" s="76">
        <f>A1203&amp;B1203&amp;C1203&amp;E1203&amp;G1203&amp;EDATE(J1203,0)</f>
        <v/>
      </c>
      <c r="Q1203" s="68">
        <f>IF(A1203=0,"",VLOOKUP($A1203,RESUMO!$A$8:$B$107,2,FALSE))</f>
        <v/>
      </c>
    </row>
    <row r="1204">
      <c r="A1204" s="52" t="n">
        <v>45174</v>
      </c>
      <c r="B1204" s="68" t="n">
        <v>1</v>
      </c>
      <c r="C1204" s="50" t="inlineStr">
        <is>
          <t>18240824609</t>
        </is>
      </c>
      <c r="D1204" s="73" t="inlineStr">
        <is>
          <t>ITALO RAFAEL PINHO SANTOS</t>
        </is>
      </c>
      <c r="E1204" s="74" t="inlineStr">
        <is>
          <t>TRANSPORTE</t>
        </is>
      </c>
      <c r="G1204" s="75" t="n">
        <v>28.7</v>
      </c>
      <c r="H1204" s="63" t="n">
        <v>17</v>
      </c>
      <c r="I1204" s="75" t="n">
        <v>487.9</v>
      </c>
      <c r="J1204" s="54" t="n">
        <v>45175</v>
      </c>
      <c r="K1204" s="54" t="inlineStr">
        <is>
          <t>MO</t>
        </is>
      </c>
      <c r="L1204" s="68" t="inlineStr">
        <is>
          <t>PIX: 18240824609</t>
        </is>
      </c>
      <c r="N1204">
        <f>IF(ISERROR(SEARCH("NF",E1204,1)),"NÃO","SIM")</f>
        <v/>
      </c>
      <c r="O1204">
        <f>IF($B1204=5,"SIM","")</f>
        <v/>
      </c>
      <c r="P1204" s="76">
        <f>A1204&amp;B1204&amp;C1204&amp;E1204&amp;G1204&amp;EDATE(J1204,0)</f>
        <v/>
      </c>
      <c r="Q1204" s="68">
        <f>IF(A1204=0,"",VLOOKUP($A1204,RESUMO!$A$8:$B$107,2,FALSE))</f>
        <v/>
      </c>
    </row>
    <row r="1205">
      <c r="A1205" s="52" t="n">
        <v>45174</v>
      </c>
      <c r="B1205" s="68" t="n">
        <v>1</v>
      </c>
      <c r="C1205" s="50" t="inlineStr">
        <is>
          <t>01718964676</t>
        </is>
      </c>
      <c r="D1205" s="73" t="inlineStr">
        <is>
          <t>JULIO CESAR DOS SANTOS SILVA</t>
        </is>
      </c>
      <c r="E1205" s="74" t="inlineStr">
        <is>
          <t>CAFÉ</t>
        </is>
      </c>
      <c r="G1205" s="75" t="n">
        <v>4</v>
      </c>
      <c r="H1205" s="63" t="n">
        <v>19</v>
      </c>
      <c r="I1205" s="75" t="n">
        <v>76</v>
      </c>
      <c r="J1205" s="54" t="n">
        <v>45175</v>
      </c>
      <c r="K1205" s="54" t="inlineStr">
        <is>
          <t>MO</t>
        </is>
      </c>
      <c r="L1205" s="68" t="inlineStr">
        <is>
          <t>CEF  013  1926  486824 - CPF: 01.718.964.6-76</t>
        </is>
      </c>
      <c r="N1205">
        <f>IF(ISERROR(SEARCH("NF",E1205,1)),"NÃO","SIM")</f>
        <v/>
      </c>
      <c r="O1205">
        <f>IF($B1205=5,"SIM","")</f>
        <v/>
      </c>
      <c r="P1205" s="76">
        <f>A1205&amp;B1205&amp;C1205&amp;E1205&amp;G1205&amp;EDATE(J1205,0)</f>
        <v/>
      </c>
      <c r="Q1205" s="68">
        <f>IF(A1205=0,"",VLOOKUP($A1205,RESUMO!$A$8:$B$107,2,FALSE))</f>
        <v/>
      </c>
    </row>
    <row r="1206">
      <c r="A1206" s="52" t="n">
        <v>45174</v>
      </c>
      <c r="B1206" s="68" t="n">
        <v>1</v>
      </c>
      <c r="C1206" s="50" t="inlineStr">
        <is>
          <t>12235303617</t>
        </is>
      </c>
      <c r="D1206" s="73" t="inlineStr">
        <is>
          <t>MARCOS VINICIUS BISPO CORREIA</t>
        </is>
      </c>
      <c r="E1206" s="74" t="inlineStr">
        <is>
          <t>CAFÉ</t>
        </is>
      </c>
      <c r="G1206" s="75" t="n">
        <v>4</v>
      </c>
      <c r="H1206" s="63" t="n">
        <v>19</v>
      </c>
      <c r="I1206" s="75" t="n">
        <v>76</v>
      </c>
      <c r="J1206" s="54" t="n">
        <v>45175</v>
      </c>
      <c r="K1206" s="54" t="inlineStr">
        <is>
          <t>MO</t>
        </is>
      </c>
      <c r="L1206" s="68" t="inlineStr">
        <is>
          <t>CEF  013  2922  150878 - CPF: 12.235.303.6-17</t>
        </is>
      </c>
      <c r="N1206">
        <f>IF(ISERROR(SEARCH("NF",E1206,1)),"NÃO","SIM")</f>
        <v/>
      </c>
      <c r="O1206">
        <f>IF($B1206=5,"SIM","")</f>
        <v/>
      </c>
      <c r="P1206" s="76">
        <f>A1206&amp;B1206&amp;C1206&amp;E1206&amp;G1206&amp;EDATE(J1206,0)</f>
        <v/>
      </c>
      <c r="Q1206" s="68">
        <f>IF(A1206=0,"",VLOOKUP($A1206,RESUMO!$A$8:$B$107,2,FALSE))</f>
        <v/>
      </c>
    </row>
    <row r="1207">
      <c r="A1207" s="52" t="n">
        <v>45174</v>
      </c>
      <c r="B1207" s="68" t="n">
        <v>1</v>
      </c>
      <c r="C1207" s="50" t="inlineStr">
        <is>
          <t>42751357687</t>
        </is>
      </c>
      <c r="D1207" s="73" t="inlineStr">
        <is>
          <t>JOSÉ GERALDO LONGUINHO</t>
        </is>
      </c>
      <c r="E1207" s="74" t="inlineStr">
        <is>
          <t>CAFÉ</t>
        </is>
      </c>
      <c r="G1207" s="75" t="n">
        <v>4</v>
      </c>
      <c r="H1207" s="63" t="n">
        <v>19</v>
      </c>
      <c r="I1207" s="75" t="n">
        <v>76</v>
      </c>
      <c r="J1207" s="54" t="n">
        <v>45175</v>
      </c>
      <c r="K1207" s="54" t="inlineStr">
        <is>
          <t>MO</t>
        </is>
      </c>
      <c r="L1207" s="68" t="inlineStr">
        <is>
          <t>PIX: 42751357687</t>
        </is>
      </c>
      <c r="N1207">
        <f>IF(ISERROR(SEARCH("NF",E1207,1)),"NÃO","SIM")</f>
        <v/>
      </c>
      <c r="O1207">
        <f>IF($B1207=5,"SIM","")</f>
        <v/>
      </c>
      <c r="P1207" s="76">
        <f>A1207&amp;B1207&amp;C1207&amp;E1207&amp;G1207&amp;EDATE(J1207,0)</f>
        <v/>
      </c>
      <c r="Q1207" s="68">
        <f>IF(A1207=0,"",VLOOKUP($A1207,RESUMO!$A$8:$B$107,2,FALSE))</f>
        <v/>
      </c>
    </row>
    <row r="1208">
      <c r="A1208" s="52" t="n">
        <v>45174</v>
      </c>
      <c r="B1208" s="68" t="n">
        <v>1</v>
      </c>
      <c r="C1208" s="50" t="inlineStr">
        <is>
          <t>18240824609</t>
        </is>
      </c>
      <c r="D1208" s="73" t="inlineStr">
        <is>
          <t>ITALO RAFAEL PINHO SANTOS</t>
        </is>
      </c>
      <c r="E1208" s="74" t="inlineStr">
        <is>
          <t>CAFÉ</t>
        </is>
      </c>
      <c r="G1208" s="75" t="n">
        <v>4</v>
      </c>
      <c r="H1208" s="63" t="n">
        <v>17</v>
      </c>
      <c r="I1208" s="75" t="n">
        <v>68</v>
      </c>
      <c r="J1208" s="54" t="n">
        <v>45175</v>
      </c>
      <c r="K1208" s="54" t="inlineStr">
        <is>
          <t>MO</t>
        </is>
      </c>
      <c r="L1208" s="68" t="inlineStr">
        <is>
          <t>PIX: 18240824609</t>
        </is>
      </c>
      <c r="N1208">
        <f>IF(ISERROR(SEARCH("NF",E1208,1)),"NÃO","SIM")</f>
        <v/>
      </c>
      <c r="O1208">
        <f>IF($B1208=5,"SIM","")</f>
        <v/>
      </c>
      <c r="P1208" s="76">
        <f>A1208&amp;B1208&amp;C1208&amp;E1208&amp;G1208&amp;EDATE(J1208,0)</f>
        <v/>
      </c>
      <c r="Q1208" s="68">
        <f>IF(A1208=0,"",VLOOKUP($A1208,RESUMO!$A$8:$B$107,2,FALSE))</f>
        <v/>
      </c>
    </row>
    <row r="1209">
      <c r="A1209" s="52" t="n">
        <v>45174</v>
      </c>
      <c r="B1209" s="68" t="n">
        <v>2</v>
      </c>
      <c r="C1209" s="50" t="inlineStr">
        <is>
          <t>30104762000107</t>
        </is>
      </c>
      <c r="D1209" s="73" t="inlineStr">
        <is>
          <t>VASCONCELOS &amp; RINALDI ENGENHARIA</t>
        </is>
      </c>
      <c r="E1209" s="74" t="inlineStr">
        <is>
          <t xml:space="preserve">06/19 PARC. ADM.OBRA </t>
        </is>
      </c>
      <c r="G1209" s="75" t="n">
        <v>5500</v>
      </c>
      <c r="I1209" s="75" t="n">
        <v>5500</v>
      </c>
      <c r="J1209" s="54" t="n">
        <v>45175</v>
      </c>
      <c r="K1209" s="54" t="inlineStr">
        <is>
          <t>ADM</t>
        </is>
      </c>
      <c r="L1209" s="68" t="inlineStr">
        <is>
          <t>PIX: 30104762000107</t>
        </is>
      </c>
      <c r="N1209">
        <f>IF(ISERROR(SEARCH("NF",E1209,1)),"NÃO","SIM")</f>
        <v/>
      </c>
      <c r="O1209">
        <f>IF($B1209=5,"SIM","")</f>
        <v/>
      </c>
      <c r="P1209" s="76">
        <f>A1209&amp;B1209&amp;C1209&amp;E1209&amp;G1209&amp;EDATE(J1209,0)</f>
        <v/>
      </c>
      <c r="Q1209" s="68">
        <f>IF(A1209=0,"",VLOOKUP($A1209,RESUMO!$A$8:$B$107,2,FALSE))</f>
        <v/>
      </c>
    </row>
    <row r="1210">
      <c r="A1210" s="52" t="n">
        <v>45174</v>
      </c>
      <c r="B1210" s="68" t="n">
        <v>2</v>
      </c>
      <c r="C1210" s="50" t="inlineStr">
        <is>
          <t>27648990687</t>
        </is>
      </c>
      <c r="D1210" s="73" t="inlineStr">
        <is>
          <t>ROGÉRIO VASCONCELOS SANTOS</t>
        </is>
      </c>
      <c r="E1210" s="74" t="inlineStr">
        <is>
          <t xml:space="preserve">06/19 PARC. ADM.OBRA </t>
        </is>
      </c>
      <c r="G1210" s="75" t="n">
        <v>8250</v>
      </c>
      <c r="I1210" s="75" t="n">
        <v>8250</v>
      </c>
      <c r="J1210" s="54" t="n">
        <v>45175</v>
      </c>
      <c r="K1210" s="54" t="inlineStr">
        <is>
          <t>ADM</t>
        </is>
      </c>
      <c r="L1210" s="68" t="inlineStr">
        <is>
          <t>PIX: 31995901635</t>
        </is>
      </c>
      <c r="N1210">
        <f>IF(ISERROR(SEARCH("NF",E1210,1)),"NÃO","SIM")</f>
        <v/>
      </c>
      <c r="O1210">
        <f>IF($B1210=5,"SIM","")</f>
        <v/>
      </c>
      <c r="P1210" s="76">
        <f>A1210&amp;B1210&amp;C1210&amp;E1210&amp;G1210&amp;EDATE(J1210,0)</f>
        <v/>
      </c>
      <c r="Q1210" s="68">
        <f>IF(A1210=0,"",VLOOKUP($A1210,RESUMO!$A$8:$B$107,2,FALSE))</f>
        <v/>
      </c>
    </row>
    <row r="1211">
      <c r="A1211" s="52" t="n">
        <v>45174</v>
      </c>
      <c r="B1211" s="68" t="n">
        <v>2</v>
      </c>
      <c r="C1211" s="50" t="inlineStr">
        <is>
          <t>27648990687</t>
        </is>
      </c>
      <c r="D1211" s="73" t="inlineStr">
        <is>
          <t>ROGÉRIO VASCONCELOS SANTOS</t>
        </is>
      </c>
      <c r="E1211" s="74" t="inlineStr">
        <is>
          <t>MOTOBOY OBRA - 08/2023</t>
        </is>
      </c>
      <c r="G1211" s="75" t="n">
        <v>115</v>
      </c>
      <c r="I1211" s="75" t="n">
        <v>115</v>
      </c>
      <c r="J1211" s="54" t="n">
        <v>45175</v>
      </c>
      <c r="K1211" s="54" t="inlineStr">
        <is>
          <t>ADM</t>
        </is>
      </c>
      <c r="L1211" s="68" t="inlineStr">
        <is>
          <t>PIX: 31995901635</t>
        </is>
      </c>
      <c r="N1211">
        <f>IF(ISERROR(SEARCH("NF",E1211,1)),"NÃO","SIM")</f>
        <v/>
      </c>
      <c r="O1211">
        <f>IF($B1211=5,"SIM","")</f>
        <v/>
      </c>
      <c r="P1211" s="76">
        <f>A1211&amp;B1211&amp;C1211&amp;E1211&amp;G1211&amp;EDATE(J1211,0)</f>
        <v/>
      </c>
      <c r="Q1211" s="68">
        <f>IF(A1211=0,"",VLOOKUP($A1211,RESUMO!$A$8:$B$107,2,FALSE))</f>
        <v/>
      </c>
    </row>
    <row r="1212">
      <c r="A1212" s="52" t="n">
        <v>45174</v>
      </c>
      <c r="B1212" s="68" t="n">
        <v>2</v>
      </c>
      <c r="C1212" s="50" t="inlineStr">
        <is>
          <t>27648990687</t>
        </is>
      </c>
      <c r="D1212" s="73" t="inlineStr">
        <is>
          <t>ROGÉRIO VASCONCELOS SANTOS</t>
        </is>
      </c>
      <c r="E1212" s="74" t="inlineStr">
        <is>
          <t>MHS SEGURANÇA E MEDICINA DO TRABALHO</t>
        </is>
      </c>
      <c r="G1212" s="75" t="n">
        <v>245</v>
      </c>
      <c r="I1212" s="75" t="n">
        <v>245</v>
      </c>
      <c r="J1212" s="54" t="n">
        <v>45175</v>
      </c>
      <c r="K1212" s="54" t="inlineStr">
        <is>
          <t>ADM</t>
        </is>
      </c>
      <c r="L1212" s="68" t="inlineStr">
        <is>
          <t>PIX: 31995901635</t>
        </is>
      </c>
      <c r="M1212" s="50" t="inlineStr">
        <is>
          <t>MENSALIDADE 09/2023</t>
        </is>
      </c>
      <c r="N1212">
        <f>IF(ISERROR(SEARCH("NF",E1212,1)),"NÃO","SIM")</f>
        <v/>
      </c>
      <c r="O1212">
        <f>IF($B1212=5,"SIM","")</f>
        <v/>
      </c>
      <c r="P1212" s="76">
        <f>A1212&amp;B1212&amp;C1212&amp;E1212&amp;G1212&amp;EDATE(J1212,0)</f>
        <v/>
      </c>
      <c r="Q1212" s="68">
        <f>IF(A1212=0,"",VLOOKUP($A1212,RESUMO!$A$8:$B$107,2,FALSE))</f>
        <v/>
      </c>
    </row>
    <row r="1213">
      <c r="A1213" s="52" t="n">
        <v>45174</v>
      </c>
      <c r="B1213" s="68" t="n">
        <v>2</v>
      </c>
      <c r="C1213" s="50" t="inlineStr">
        <is>
          <t>05761924650</t>
        </is>
      </c>
      <c r="D1213" s="73" t="inlineStr">
        <is>
          <t>RENATO OLIVEIRA SANTOS</t>
        </is>
      </c>
      <c r="E1213" s="74" t="inlineStr">
        <is>
          <t>FOLHA DP- 08/2023</t>
        </is>
      </c>
      <c r="G1213" s="75" t="n">
        <v>781.2</v>
      </c>
      <c r="I1213" s="75" t="n">
        <v>781.2</v>
      </c>
      <c r="J1213" s="54" t="n">
        <v>45175</v>
      </c>
      <c r="K1213" s="54" t="inlineStr">
        <is>
          <t>MO</t>
        </is>
      </c>
      <c r="L1213" s="68" t="inlineStr">
        <is>
          <t>PIX: 05761924650</t>
        </is>
      </c>
      <c r="N1213">
        <f>IF(ISERROR(SEARCH("NF",E1213,1)),"NÃO","SIM")</f>
        <v/>
      </c>
      <c r="O1213">
        <f>IF($B1213=5,"SIM","")</f>
        <v/>
      </c>
      <c r="P1213" s="76">
        <f>A1213&amp;B1213&amp;C1213&amp;E1213&amp;G1213&amp;EDATE(J1213,0)</f>
        <v/>
      </c>
      <c r="Q1213" s="68">
        <f>IF(A1213=0,"",VLOOKUP($A1213,RESUMO!$A$8:$B$107,2,FALSE))</f>
        <v/>
      </c>
    </row>
    <row r="1214">
      <c r="A1214" s="52" t="n">
        <v>45174</v>
      </c>
      <c r="B1214" s="68" t="n">
        <v>2</v>
      </c>
      <c r="C1214" s="50" t="inlineStr">
        <is>
          <t>07409393000130</t>
        </is>
      </c>
      <c r="D1214" s="73" t="inlineStr">
        <is>
          <t>LOCFER</t>
        </is>
      </c>
      <c r="E1214" s="74" t="inlineStr">
        <is>
          <t>SERRA DE BANCADA - NF 21551</t>
        </is>
      </c>
      <c r="G1214" s="75" t="n">
        <v>295</v>
      </c>
      <c r="I1214" s="75" t="n">
        <v>295</v>
      </c>
      <c r="J1214" s="54" t="n">
        <v>45161</v>
      </c>
      <c r="K1214" s="54" t="inlineStr">
        <is>
          <t>LOC</t>
        </is>
      </c>
      <c r="N1214">
        <f>IF(ISERROR(SEARCH("NF",E1214,1)),"NÃO","SIM")</f>
        <v/>
      </c>
      <c r="O1214">
        <f>IF($B1214=5,"SIM","")</f>
        <v/>
      </c>
      <c r="P1214" s="76">
        <f>A1214&amp;B1214&amp;C1214&amp;E1214&amp;G1214&amp;EDATE(J1214,0)</f>
        <v/>
      </c>
      <c r="Q1214" s="68">
        <f>IF(A1214=0,"",VLOOKUP($A1214,RESUMO!$A$8:$B$107,2,FALSE))</f>
        <v/>
      </c>
    </row>
    <row r="1215">
      <c r="A1215" s="52" t="n">
        <v>45174</v>
      </c>
      <c r="B1215" s="68" t="n">
        <v>3</v>
      </c>
      <c r="C1215" s="50" t="inlineStr">
        <is>
          <t>34713151000109</t>
        </is>
      </c>
      <c r="D1215" s="73" t="inlineStr">
        <is>
          <t>CONSULTARELABCON</t>
        </is>
      </c>
      <c r="E1215" s="74" t="inlineStr">
        <is>
          <t>CONTROLE TECNOLÓGICO DE QUALIDADE DE MATERIAIS - NFS-e 2023/1760</t>
        </is>
      </c>
      <c r="G1215" s="75" t="n">
        <v>250</v>
      </c>
      <c r="I1215" s="75" t="n">
        <v>250</v>
      </c>
      <c r="J1215" s="54" t="n">
        <v>45175</v>
      </c>
      <c r="K1215" s="54" t="inlineStr">
        <is>
          <t>LOC</t>
        </is>
      </c>
      <c r="N1215">
        <f>IF(ISERROR(SEARCH("NF",E1215,1)),"NÃO","SIM")</f>
        <v/>
      </c>
      <c r="O1215">
        <f>IF($B1215=5,"SIM","")</f>
        <v/>
      </c>
      <c r="P1215" s="76">
        <f>A1215&amp;B1215&amp;C1215&amp;E1215&amp;G1215&amp;EDATE(J1215,0)</f>
        <v/>
      </c>
      <c r="Q1215" s="68">
        <f>IF(A1215=0,"",VLOOKUP($A1215,RESUMO!$A$8:$B$107,2,FALSE))</f>
        <v/>
      </c>
    </row>
    <row r="1216">
      <c r="A1216" s="52" t="n">
        <v>45174</v>
      </c>
      <c r="B1216" s="68" t="n">
        <v>3</v>
      </c>
      <c r="C1216" s="50" t="inlineStr">
        <is>
          <t>34713151000109</t>
        </is>
      </c>
      <c r="D1216" s="73" t="inlineStr">
        <is>
          <t>CONSULTARELABCON</t>
        </is>
      </c>
      <c r="E1216" s="74" t="inlineStr">
        <is>
          <t>ALUGUEL DE FORMAS E KIT SLUMP - FL 13544</t>
        </is>
      </c>
      <c r="G1216" s="75" t="n">
        <v>250</v>
      </c>
      <c r="I1216" s="75" t="n">
        <v>250</v>
      </c>
      <c r="J1216" s="54" t="n">
        <v>45175</v>
      </c>
      <c r="K1216" s="54" t="inlineStr">
        <is>
          <t>LOC</t>
        </is>
      </c>
      <c r="N1216">
        <f>IF(ISERROR(SEARCH("NF",E1216,1)),"NÃO","SIM")</f>
        <v/>
      </c>
      <c r="O1216">
        <f>IF($B1216=5,"SIM","")</f>
        <v/>
      </c>
      <c r="P1216" s="76">
        <f>A1216&amp;B1216&amp;C1216&amp;E1216&amp;G1216&amp;EDATE(J1216,0)</f>
        <v/>
      </c>
      <c r="Q1216" s="68">
        <f>IF(A1216=0,"",VLOOKUP($A1216,RESUMO!$A$8:$B$107,2,FALSE))</f>
        <v/>
      </c>
    </row>
    <row r="1217">
      <c r="A1217" s="52" t="n">
        <v>45174</v>
      </c>
      <c r="B1217" s="68" t="n">
        <v>3</v>
      </c>
      <c r="C1217" s="50" t="inlineStr">
        <is>
          <t>00360305000104</t>
        </is>
      </c>
      <c r="D1217" s="73" t="inlineStr">
        <is>
          <t>FGTS</t>
        </is>
      </c>
      <c r="E1217" s="74" t="inlineStr">
        <is>
          <t>FGTS - FOLHA DP- 08/2023</t>
        </is>
      </c>
      <c r="G1217" s="75" t="n">
        <v>1759.14</v>
      </c>
      <c r="I1217" s="75" t="n">
        <v>1759.14</v>
      </c>
      <c r="J1217" s="54" t="n">
        <v>45175</v>
      </c>
      <c r="K1217" s="54" t="inlineStr">
        <is>
          <t>MO</t>
        </is>
      </c>
      <c r="N1217">
        <f>IF(ISERROR(SEARCH("NF",E1217,1)),"NÃO","SIM")</f>
        <v/>
      </c>
      <c r="O1217">
        <f>IF($B1217=5,"SIM","")</f>
        <v/>
      </c>
      <c r="P1217" s="76">
        <f>A1217&amp;B1217&amp;C1217&amp;E1217&amp;G1217&amp;EDATE(J1217,0)</f>
        <v/>
      </c>
      <c r="Q1217" s="68">
        <f>IF(A1217=0,"",VLOOKUP($A1217,RESUMO!$A$8:$B$107,2,FALSE))</f>
        <v/>
      </c>
    </row>
    <row r="1218">
      <c r="A1218" s="52" t="n">
        <v>45174</v>
      </c>
      <c r="B1218" s="68" t="n">
        <v>3</v>
      </c>
      <c r="C1218" s="50" t="inlineStr">
        <is>
          <t>41598885000150</t>
        </is>
      </c>
      <c r="D1218" s="73" t="inlineStr">
        <is>
          <t>CACAMBAS BOA VISTA LTDA</t>
        </is>
      </c>
      <c r="E1218" s="74" t="inlineStr">
        <is>
          <t>LOCAÇÃO DE CAÇAMBAS - NFSe 622</t>
        </is>
      </c>
      <c r="G1218" s="75" t="n">
        <v>660</v>
      </c>
      <c r="I1218" s="75" t="n">
        <v>660</v>
      </c>
      <c r="J1218" s="54" t="n">
        <v>45177</v>
      </c>
      <c r="K1218" s="54" t="inlineStr">
        <is>
          <t>LOC</t>
        </is>
      </c>
      <c r="N1218">
        <f>IF(ISERROR(SEARCH("NF",E1218,1)),"NÃO","SIM")</f>
        <v/>
      </c>
      <c r="O1218">
        <f>IF($B1218=5,"SIM","")</f>
        <v/>
      </c>
      <c r="P1218" s="76">
        <f>A1218&amp;B1218&amp;C1218&amp;E1218&amp;G1218&amp;EDATE(J1218,0)</f>
        <v/>
      </c>
      <c r="Q1218" s="68">
        <f>IF(A1218=0,"",VLOOKUP($A1218,RESUMO!$A$8:$B$107,2,FALSE))</f>
        <v/>
      </c>
    </row>
    <row r="1219">
      <c r="A1219" s="52" t="n">
        <v>45174</v>
      </c>
      <c r="B1219" s="68" t="n">
        <v>3</v>
      </c>
      <c r="C1219" s="50" t="inlineStr">
        <is>
          <t>00360305000104</t>
        </is>
      </c>
      <c r="D1219" s="73" t="inlineStr">
        <is>
          <t>FGTS</t>
        </is>
      </c>
      <c r="E1219" s="74" t="inlineStr">
        <is>
          <t>GRRF - JOÃO LUIZ PEREIRA</t>
        </is>
      </c>
      <c r="G1219" s="75" t="n">
        <v>3759.62</v>
      </c>
      <c r="I1219" s="75" t="n">
        <v>3759.62</v>
      </c>
      <c r="J1219" s="54" t="n">
        <v>45177</v>
      </c>
      <c r="K1219" s="54" t="inlineStr">
        <is>
          <t>MO</t>
        </is>
      </c>
      <c r="N1219">
        <f>IF(ISERROR(SEARCH("NF",E1219,1)),"NÃO","SIM")</f>
        <v/>
      </c>
      <c r="O1219">
        <f>IF($B1219=5,"SIM","")</f>
        <v/>
      </c>
      <c r="P1219" s="76">
        <f>A1219&amp;B1219&amp;C1219&amp;E1219&amp;G1219&amp;EDATE(J1219,0)</f>
        <v/>
      </c>
      <c r="Q1219" s="68">
        <f>IF(A1219=0,"",VLOOKUP($A1219,RESUMO!$A$8:$B$107,2,FALSE))</f>
        <v/>
      </c>
    </row>
    <row r="1220">
      <c r="A1220" s="52" t="n">
        <v>45174</v>
      </c>
      <c r="B1220" s="68" t="n">
        <v>3</v>
      </c>
      <c r="C1220" s="50" t="inlineStr">
        <is>
          <t>00360305000104</t>
        </is>
      </c>
      <c r="D1220" s="73" t="inlineStr">
        <is>
          <t>FGTS</t>
        </is>
      </c>
      <c r="E1220" s="74" t="inlineStr">
        <is>
          <t>GRRF - GERALDO RODRIGUES SANTOS</t>
        </is>
      </c>
      <c r="G1220" s="75" t="n">
        <v>1609.24</v>
      </c>
      <c r="I1220" s="75" t="n">
        <v>1609.24</v>
      </c>
      <c r="J1220" s="54" t="n">
        <v>45177</v>
      </c>
      <c r="K1220" s="54" t="inlineStr">
        <is>
          <t>MO</t>
        </is>
      </c>
      <c r="N1220">
        <f>IF(ISERROR(SEARCH("NF",E1220,1)),"NÃO","SIM")</f>
        <v/>
      </c>
      <c r="O1220">
        <f>IF($B1220=5,"SIM","")</f>
        <v/>
      </c>
      <c r="P1220" s="76">
        <f>A1220&amp;B1220&amp;C1220&amp;E1220&amp;G1220&amp;EDATE(J1220,0)</f>
        <v/>
      </c>
      <c r="Q1220" s="68">
        <f>IF(A1220=0,"",VLOOKUP($A1220,RESUMO!$A$8:$B$107,2,FALSE))</f>
        <v/>
      </c>
    </row>
    <row r="1221">
      <c r="A1221" s="52" t="n">
        <v>45174</v>
      </c>
      <c r="B1221" s="68" t="n">
        <v>3</v>
      </c>
      <c r="C1221" s="50" t="inlineStr">
        <is>
          <t>00360305000104</t>
        </is>
      </c>
      <c r="D1221" s="73" t="inlineStr">
        <is>
          <t>FGTS</t>
        </is>
      </c>
      <c r="E1221" s="74" t="inlineStr">
        <is>
          <t>GRRF - WELINGTON PEREIRA DOS SANTOS</t>
        </is>
      </c>
      <c r="G1221" s="75" t="n">
        <v>1497.22</v>
      </c>
      <c r="I1221" s="75" t="n">
        <v>1497.22</v>
      </c>
      <c r="J1221" s="54" t="n">
        <v>45177</v>
      </c>
      <c r="K1221" s="54" t="inlineStr">
        <is>
          <t>MO</t>
        </is>
      </c>
      <c r="N1221">
        <f>IF(ISERROR(SEARCH("NF",E1221,1)),"NÃO","SIM")</f>
        <v/>
      </c>
      <c r="O1221">
        <f>IF($B1221=5,"SIM","")</f>
        <v/>
      </c>
      <c r="P1221" s="76">
        <f>A1221&amp;B1221&amp;C1221&amp;E1221&amp;G1221&amp;EDATE(J1221,0)</f>
        <v/>
      </c>
      <c r="Q1221" s="68">
        <f>IF(A1221=0,"",VLOOKUP($A1221,RESUMO!$A$8:$B$107,2,FALSE))</f>
        <v/>
      </c>
    </row>
    <row r="1222">
      <c r="A1222" s="52" t="n">
        <v>45174</v>
      </c>
      <c r="B1222" s="68" t="n">
        <v>3</v>
      </c>
      <c r="C1222" s="50" t="inlineStr">
        <is>
          <t>00360305000104</t>
        </is>
      </c>
      <c r="D1222" s="73" t="inlineStr">
        <is>
          <t>FGTS</t>
        </is>
      </c>
      <c r="E1222" s="74" t="inlineStr">
        <is>
          <t>GRRF - VALÉRIO BATISTA DE JESUS</t>
        </is>
      </c>
      <c r="G1222" s="75" t="n">
        <v>694.27</v>
      </c>
      <c r="I1222" s="75" t="n">
        <v>694.27</v>
      </c>
      <c r="J1222" s="54" t="n">
        <v>45177</v>
      </c>
      <c r="K1222" s="54" t="inlineStr">
        <is>
          <t>MO</t>
        </is>
      </c>
      <c r="N1222">
        <f>IF(ISERROR(SEARCH("NF",E1222,1)),"NÃO","SIM")</f>
        <v/>
      </c>
      <c r="O1222">
        <f>IF($B1222=5,"SIM","")</f>
        <v/>
      </c>
      <c r="P1222" s="76">
        <f>A1222&amp;B1222&amp;C1222&amp;E1222&amp;G1222&amp;EDATE(J1222,0)</f>
        <v/>
      </c>
      <c r="Q1222" s="68">
        <f>IF(A1222=0,"",VLOOKUP($A1222,RESUMO!$A$8:$B$107,2,FALSE))</f>
        <v/>
      </c>
    </row>
    <row r="1223">
      <c r="A1223" s="52" t="n">
        <v>45174</v>
      </c>
      <c r="B1223" s="68" t="n">
        <v>3</v>
      </c>
      <c r="C1223" s="50" t="inlineStr">
        <is>
          <t>00360305000104</t>
        </is>
      </c>
      <c r="D1223" s="73" t="inlineStr">
        <is>
          <t>FGTS</t>
        </is>
      </c>
      <c r="E1223" s="74" t="inlineStr">
        <is>
          <t>GRRF - WANDERLEY DE SOUZA MAIA</t>
        </is>
      </c>
      <c r="G1223" s="75" t="n">
        <v>1473.74</v>
      </c>
      <c r="I1223" s="75" t="n">
        <v>1473.74</v>
      </c>
      <c r="J1223" s="54" t="n">
        <v>45177</v>
      </c>
      <c r="K1223" s="54" t="inlineStr">
        <is>
          <t>MO</t>
        </is>
      </c>
      <c r="N1223">
        <f>IF(ISERROR(SEARCH("NF",E1223,1)),"NÃO","SIM")</f>
        <v/>
      </c>
      <c r="O1223">
        <f>IF($B1223=5,"SIM","")</f>
        <v/>
      </c>
      <c r="P1223" s="76">
        <f>A1223&amp;B1223&amp;C1223&amp;E1223&amp;G1223&amp;EDATE(J1223,0)</f>
        <v/>
      </c>
      <c r="Q1223" s="68">
        <f>IF(A1223=0,"",VLOOKUP($A1223,RESUMO!$A$8:$B$107,2,FALSE))</f>
        <v/>
      </c>
    </row>
    <row r="1224">
      <c r="A1224" s="52" t="n">
        <v>45174</v>
      </c>
      <c r="B1224" s="68" t="n">
        <v>3</v>
      </c>
      <c r="C1224" s="50" t="inlineStr">
        <is>
          <t>00360305000104</t>
        </is>
      </c>
      <c r="D1224" s="73" t="inlineStr">
        <is>
          <t>FGTS</t>
        </is>
      </c>
      <c r="E1224" s="74" t="inlineStr">
        <is>
          <t>GRRF - JOÃO CARLOS DOS SANTOS BARBOSA</t>
        </is>
      </c>
      <c r="G1224" s="75" t="n">
        <v>1290.81</v>
      </c>
      <c r="I1224" s="75" t="n">
        <v>1290.81</v>
      </c>
      <c r="J1224" s="54" t="n">
        <v>45177</v>
      </c>
      <c r="K1224" s="54" t="inlineStr">
        <is>
          <t>MO</t>
        </is>
      </c>
      <c r="N1224">
        <f>IF(ISERROR(SEARCH("NF",E1224,1)),"NÃO","SIM")</f>
        <v/>
      </c>
      <c r="O1224">
        <f>IF($B1224=5,"SIM","")</f>
        <v/>
      </c>
      <c r="P1224" s="76">
        <f>A1224&amp;B1224&amp;C1224&amp;E1224&amp;G1224&amp;EDATE(J1224,0)</f>
        <v/>
      </c>
      <c r="Q1224" s="68">
        <f>IF(A1224=0,"",VLOOKUP($A1224,RESUMO!$A$8:$B$107,2,FALSE))</f>
        <v/>
      </c>
    </row>
    <row r="1225">
      <c r="A1225" s="52" t="n">
        <v>45174</v>
      </c>
      <c r="B1225" s="68" t="n">
        <v>3</v>
      </c>
      <c r="C1225" s="50" t="inlineStr">
        <is>
          <t>14939732000156</t>
        </is>
      </c>
      <c r="D1225" s="73" t="inlineStr">
        <is>
          <t>LOKS EQUIPAMENTOS LTDA</t>
        </is>
      </c>
      <c r="G1225" s="75" t="n">
        <v>4868.5</v>
      </c>
      <c r="I1225" s="75" t="n">
        <v>4868.5</v>
      </c>
      <c r="J1225" s="54" t="n">
        <v>45180</v>
      </c>
      <c r="K1225" s="54" t="inlineStr">
        <is>
          <t>LOC</t>
        </is>
      </c>
      <c r="N1225">
        <f>IF(ISERROR(SEARCH("NF",E1225,1)),"NÃO","SIM")</f>
        <v/>
      </c>
      <c r="O1225">
        <f>IF($B1225=5,"SIM","")</f>
        <v/>
      </c>
      <c r="P1225" s="76">
        <f>A1225&amp;B1225&amp;C1225&amp;E1225&amp;G1225&amp;EDATE(J1225,0)</f>
        <v/>
      </c>
      <c r="Q1225" s="68">
        <f>IF(A1225=0,"",VLOOKUP($A1225,RESUMO!$A$8:$B$107,2,FALSE))</f>
        <v/>
      </c>
    </row>
    <row r="1226">
      <c r="A1226" s="52" t="n">
        <v>45174</v>
      </c>
      <c r="B1226" s="68" t="n">
        <v>3</v>
      </c>
      <c r="C1226" s="50" t="inlineStr">
        <is>
          <t>14939732000156</t>
        </is>
      </c>
      <c r="D1226" s="73" t="inlineStr">
        <is>
          <t>LOKS EQUIPAMENTOS LTDA</t>
        </is>
      </c>
      <c r="E1226" s="74" t="inlineStr">
        <is>
          <t>LOCAÇÃO DE ESCORAMENTOS - FL 2897</t>
        </is>
      </c>
      <c r="G1226" s="75" t="n">
        <v>3926.21</v>
      </c>
      <c r="I1226" s="75" t="n">
        <v>3926.21</v>
      </c>
      <c r="J1226" s="54" t="n">
        <v>45180</v>
      </c>
      <c r="K1226" s="54" t="inlineStr">
        <is>
          <t>LOC</t>
        </is>
      </c>
      <c r="N1226">
        <f>IF(ISERROR(SEARCH("NF",E1226,1)),"NÃO","SIM")</f>
        <v/>
      </c>
      <c r="O1226">
        <f>IF($B1226=5,"SIM","")</f>
        <v/>
      </c>
      <c r="P1226" s="76">
        <f>A1226&amp;B1226&amp;C1226&amp;E1226&amp;G1226&amp;EDATE(J1226,0)</f>
        <v/>
      </c>
      <c r="Q1226" s="68">
        <f>IF(A1226=0,"",VLOOKUP($A1226,RESUMO!$A$8:$B$107,2,FALSE))</f>
        <v/>
      </c>
    </row>
    <row r="1227">
      <c r="A1227" s="52" t="n">
        <v>45174</v>
      </c>
      <c r="B1227" s="68" t="n">
        <v>3</v>
      </c>
      <c r="C1227" s="50" t="inlineStr">
        <is>
          <t>32392731000116</t>
        </is>
      </c>
      <c r="D1227" s="73" t="inlineStr">
        <is>
          <t xml:space="preserve">EMPÓRIO DA CONSTRUÇÃO 040 EIRELI </t>
        </is>
      </c>
      <c r="E1227" s="74" t="inlineStr">
        <is>
          <t>MATERIAIS DIVERSOS - NF 2668</t>
        </is>
      </c>
      <c r="G1227" s="75" t="n">
        <v>972.4</v>
      </c>
      <c r="I1227" s="75" t="n">
        <v>972.4</v>
      </c>
      <c r="J1227" s="54" t="n">
        <v>45181</v>
      </c>
      <c r="K1227" s="54" t="inlineStr">
        <is>
          <t>MAT</t>
        </is>
      </c>
      <c r="N1227">
        <f>IF(ISERROR(SEARCH("NF",E1227,1)),"NÃO","SIM")</f>
        <v/>
      </c>
      <c r="O1227">
        <f>IF($B1227=5,"SIM","")</f>
        <v/>
      </c>
      <c r="P1227" s="76">
        <f>A1227&amp;B1227&amp;C1227&amp;E1227&amp;G1227&amp;EDATE(J1227,0)</f>
        <v/>
      </c>
      <c r="Q1227" s="68">
        <f>IF(A1227=0,"",VLOOKUP($A1227,RESUMO!$A$8:$B$107,2,FALSE))</f>
        <v/>
      </c>
    </row>
    <row r="1228">
      <c r="A1228" s="52" t="n">
        <v>45174</v>
      </c>
      <c r="B1228" s="68" t="n">
        <v>3</v>
      </c>
      <c r="C1228" s="50" t="inlineStr">
        <is>
          <t>07409393000130</t>
        </is>
      </c>
      <c r="D1228" s="73" t="inlineStr">
        <is>
          <t>LOCFER</t>
        </is>
      </c>
      <c r="E1228" s="74" t="inlineStr">
        <is>
          <t>GUINCHO, FURADEIRA, MARTELO - NF 21783</t>
        </is>
      </c>
      <c r="G1228" s="75" t="n">
        <v>740</v>
      </c>
      <c r="I1228" s="75" t="n">
        <v>740</v>
      </c>
      <c r="J1228" s="54" t="n">
        <v>45187</v>
      </c>
      <c r="K1228" s="54" t="inlineStr">
        <is>
          <t>LOC</t>
        </is>
      </c>
      <c r="N1228">
        <f>IF(ISERROR(SEARCH("NF",E1228,1)),"NÃO","SIM")</f>
        <v/>
      </c>
      <c r="O1228">
        <f>IF($B1228=5,"SIM","")</f>
        <v/>
      </c>
      <c r="P1228" s="76">
        <f>A1228&amp;B1228&amp;C1228&amp;E1228&amp;G1228&amp;EDATE(J1228,0)</f>
        <v/>
      </c>
      <c r="Q1228" s="68">
        <f>IF(A1228=0,"",VLOOKUP($A1228,RESUMO!$A$8:$B$107,2,FALSE))</f>
        <v/>
      </c>
    </row>
    <row r="1229">
      <c r="A1229" s="52" t="n">
        <v>45174</v>
      </c>
      <c r="B1229" s="68" t="n">
        <v>3</v>
      </c>
      <c r="C1229" s="50" t="inlineStr">
        <is>
          <t>00394460000141</t>
        </is>
      </c>
      <c r="D1229" s="73" t="inlineStr">
        <is>
          <t>INSS/IRRF</t>
        </is>
      </c>
      <c r="E1229" s="74" t="inlineStr">
        <is>
          <t>INSS - FOLHA DP- 08/2023</t>
        </is>
      </c>
      <c r="G1229" s="75" t="n">
        <v>11285.93</v>
      </c>
      <c r="I1229" s="75" t="n">
        <v>11285.93</v>
      </c>
      <c r="J1229" s="54" t="n">
        <v>45189</v>
      </c>
      <c r="K1229" s="54" t="inlineStr">
        <is>
          <t>MO</t>
        </is>
      </c>
      <c r="N1229">
        <f>IF(ISERROR(SEARCH("NF",E1229,1)),"NÃO","SIM")</f>
        <v/>
      </c>
      <c r="O1229">
        <f>IF($B1229=5,"SIM","")</f>
        <v/>
      </c>
      <c r="P1229" s="76">
        <f>A1229&amp;B1229&amp;C1229&amp;E1229&amp;G1229&amp;EDATE(J1229,0)</f>
        <v/>
      </c>
      <c r="Q1229" s="68">
        <f>IF(A1229=0,"",VLOOKUP($A1229,RESUMO!$A$8:$B$107,2,FALSE))</f>
        <v/>
      </c>
    </row>
    <row r="1230">
      <c r="A1230" s="52" t="n">
        <v>45174</v>
      </c>
      <c r="B1230" s="68" t="n">
        <v>3</v>
      </c>
      <c r="C1230" s="50" t="inlineStr">
        <is>
          <t>22934889000117</t>
        </is>
      </c>
      <c r="D1230" s="73" t="inlineStr">
        <is>
          <t>PREFEITURA MUNICIPAL DE NOVA LIMA</t>
        </is>
      </c>
      <c r="E1230" s="74" t="inlineStr">
        <is>
          <t>IPTU 2023 -  PARC. 4/6</t>
        </is>
      </c>
      <c r="G1230" s="75" t="n">
        <v>655.22</v>
      </c>
      <c r="I1230" s="75" t="n">
        <v>655.22</v>
      </c>
      <c r="J1230" s="54" t="n">
        <v>45190</v>
      </c>
      <c r="K1230" s="54" t="inlineStr">
        <is>
          <t>TP</t>
        </is>
      </c>
      <c r="N1230">
        <f>IF(ISERROR(SEARCH("NF",E1230,1)),"NÃO","SIM")</f>
        <v/>
      </c>
      <c r="O1230">
        <f>IF($B1230=5,"SIM","")</f>
        <v/>
      </c>
      <c r="P1230" s="76">
        <f>A1230&amp;B1230&amp;C1230&amp;E1230&amp;G1230&amp;EDATE(J1230,0)</f>
        <v/>
      </c>
      <c r="Q1230" s="68">
        <f>IF(A1230=0,"",VLOOKUP($A1230,RESUMO!$A$8:$B$107,2,FALSE))</f>
        <v/>
      </c>
    </row>
    <row r="1231">
      <c r="A1231" s="52" t="n">
        <v>45174</v>
      </c>
      <c r="B1231" s="68" t="n">
        <v>3</v>
      </c>
      <c r="C1231" s="50" t="inlineStr">
        <is>
          <t>07409393000130</t>
        </is>
      </c>
      <c r="D1231" s="73" t="inlineStr">
        <is>
          <t>LOCFER</t>
        </is>
      </c>
      <c r="E1231" s="74" t="inlineStr">
        <is>
          <t>SERRA DE BANCADA - NF 21832</t>
        </is>
      </c>
      <c r="G1231" s="75" t="n">
        <v>295</v>
      </c>
      <c r="I1231" s="75" t="n">
        <v>295</v>
      </c>
      <c r="J1231" s="54" t="n">
        <v>45192</v>
      </c>
      <c r="K1231" s="54" t="inlineStr">
        <is>
          <t>LOC</t>
        </is>
      </c>
      <c r="N1231">
        <f>IF(ISERROR(SEARCH("NF",E1231,1)),"NÃO","SIM")</f>
        <v/>
      </c>
      <c r="O1231">
        <f>IF($B1231=5,"SIM","")</f>
        <v/>
      </c>
      <c r="P1231" s="76">
        <f>A1231&amp;B1231&amp;C1231&amp;E1231&amp;G1231&amp;EDATE(J1231,0)</f>
        <v/>
      </c>
      <c r="Q1231" s="68">
        <f>IF(A1231=0,"",VLOOKUP($A1231,RESUMO!$A$8:$B$107,2,FALSE))</f>
        <v/>
      </c>
    </row>
    <row r="1232">
      <c r="A1232" s="52" t="n">
        <v>45174</v>
      </c>
      <c r="B1232" s="68" t="n">
        <v>4</v>
      </c>
      <c r="C1232" s="50" t="inlineStr">
        <is>
          <t>27648990687</t>
        </is>
      </c>
      <c r="D1232" s="73" t="inlineStr">
        <is>
          <t>ROGÉRIO VASCONCELOS SANTOS</t>
        </is>
      </c>
      <c r="E1232" s="74" t="inlineStr">
        <is>
          <t>WILLIAN BISPO CORREIA - 02 DIÁRIAS</t>
        </is>
      </c>
      <c r="G1232" s="75" t="n">
        <v>360</v>
      </c>
      <c r="I1232" s="75" t="n">
        <v>360</v>
      </c>
      <c r="J1232" s="54" t="n">
        <v>45160</v>
      </c>
      <c r="K1232" s="54" t="inlineStr">
        <is>
          <t>ADM</t>
        </is>
      </c>
      <c r="L1232" s="68" t="inlineStr">
        <is>
          <t>PIX: 31995901635</t>
        </is>
      </c>
      <c r="M1232" s="50" t="inlineStr">
        <is>
          <t>REEMBOLSO</t>
        </is>
      </c>
      <c r="N1232">
        <f>IF(ISERROR(SEARCH("NF",E1232,1)),"NÃO","SIM")</f>
        <v/>
      </c>
      <c r="O1232">
        <f>IF($B1232=5,"SIM","")</f>
        <v/>
      </c>
      <c r="P1232" s="76">
        <f>A1232&amp;B1232&amp;C1232&amp;E1232&amp;G1232&amp;EDATE(J1232,0)</f>
        <v/>
      </c>
      <c r="Q1232" s="68">
        <f>IF(A1232=0,"",VLOOKUP($A1232,RESUMO!$A$8:$B$107,2,FALSE))</f>
        <v/>
      </c>
    </row>
    <row r="1233">
      <c r="A1233" s="52" t="n">
        <v>45174</v>
      </c>
      <c r="B1233" s="68" t="n">
        <v>4</v>
      </c>
      <c r="C1233" s="50" t="inlineStr">
        <is>
          <t>27648990687</t>
        </is>
      </c>
      <c r="D1233" s="73" t="inlineStr">
        <is>
          <t>ROGÉRIO VASCONCELOS SANTOS</t>
        </is>
      </c>
      <c r="E1233" s="74" t="inlineStr">
        <is>
          <t>JESUSMAR MELQUIADES DA CRUZ - 02 DIÁRIAS</t>
        </is>
      </c>
      <c r="G1233" s="75" t="n">
        <v>360</v>
      </c>
      <c r="I1233" s="75" t="n">
        <v>360</v>
      </c>
      <c r="J1233" s="54" t="n">
        <v>45160</v>
      </c>
      <c r="K1233" s="54" t="inlineStr">
        <is>
          <t>ADM</t>
        </is>
      </c>
      <c r="L1233" s="68" t="inlineStr">
        <is>
          <t>PIX: 31995901635</t>
        </is>
      </c>
      <c r="M1233" s="50" t="inlineStr">
        <is>
          <t>REEMBOLSO</t>
        </is>
      </c>
      <c r="N1233">
        <f>IF(ISERROR(SEARCH("NF",E1233,1)),"NÃO","SIM")</f>
        <v/>
      </c>
      <c r="O1233">
        <f>IF($B1233=5,"SIM","")</f>
        <v/>
      </c>
      <c r="P1233" s="76">
        <f>A1233&amp;B1233&amp;C1233&amp;E1233&amp;G1233&amp;EDATE(J1233,0)</f>
        <v/>
      </c>
      <c r="Q1233" s="68">
        <f>IF(A1233=0,"",VLOOKUP($A1233,RESUMO!$A$8:$B$107,2,FALSE))</f>
        <v/>
      </c>
    </row>
    <row r="1234">
      <c r="A1234" s="52" t="n">
        <v>45174</v>
      </c>
      <c r="B1234" s="68" t="n">
        <v>4</v>
      </c>
      <c r="C1234" s="50" t="inlineStr">
        <is>
          <t>27648990687</t>
        </is>
      </c>
      <c r="D1234" s="73" t="inlineStr">
        <is>
          <t>ROGÉRIO VASCONCELOS SANTOS</t>
        </is>
      </c>
      <c r="E1234" s="74" t="inlineStr">
        <is>
          <t>GLAUBER CARDOSO LIMA - 01 DIÁRIA</t>
        </is>
      </c>
      <c r="G1234" s="75" t="n">
        <v>180</v>
      </c>
      <c r="I1234" s="75" t="n">
        <v>180</v>
      </c>
      <c r="J1234" s="54" t="n">
        <v>45160</v>
      </c>
      <c r="K1234" s="54" t="inlineStr">
        <is>
          <t>ADM</t>
        </is>
      </c>
      <c r="L1234" s="68" t="inlineStr">
        <is>
          <t>PIX: 31995901635</t>
        </is>
      </c>
      <c r="M1234" s="50" t="inlineStr">
        <is>
          <t>REEMBOLSO</t>
        </is>
      </c>
      <c r="N1234">
        <f>IF(ISERROR(SEARCH("NF",E1234,1)),"NÃO","SIM")</f>
        <v/>
      </c>
      <c r="O1234">
        <f>IF($B1234=5,"SIM","")</f>
        <v/>
      </c>
      <c r="P1234" s="76">
        <f>A1234&amp;B1234&amp;C1234&amp;E1234&amp;G1234&amp;EDATE(J1234,0)</f>
        <v/>
      </c>
      <c r="Q1234" s="68">
        <f>IF(A1234=0,"",VLOOKUP($A1234,RESUMO!$A$8:$B$107,2,FALSE))</f>
        <v/>
      </c>
    </row>
    <row r="1235">
      <c r="A1235" s="52" t="n">
        <v>45174</v>
      </c>
      <c r="B1235" s="68" t="n">
        <v>4</v>
      </c>
      <c r="C1235" s="50" t="inlineStr">
        <is>
          <t>27648990687</t>
        </is>
      </c>
      <c r="D1235" s="73" t="inlineStr">
        <is>
          <t>ROGÉRIO VASCONCELOS SANTOS</t>
        </is>
      </c>
      <c r="E1235" s="74" t="inlineStr">
        <is>
          <t>BH SUPERMERCADOS - CHURRASCO</t>
        </is>
      </c>
      <c r="G1235" s="75" t="n">
        <v>750.66</v>
      </c>
      <c r="I1235" s="75" t="n">
        <v>750.66</v>
      </c>
      <c r="J1235" s="54" t="n">
        <v>45162</v>
      </c>
      <c r="K1235" s="54" t="inlineStr">
        <is>
          <t>ADM</t>
        </is>
      </c>
      <c r="L1235" s="68" t="inlineStr">
        <is>
          <t>PIX: 31995901635</t>
        </is>
      </c>
      <c r="M1235" s="50" t="inlineStr">
        <is>
          <t>REEMBOLSO</t>
        </is>
      </c>
      <c r="N1235">
        <f>IF(ISERROR(SEARCH("NF",E1235,1)),"NÃO","SIM")</f>
        <v/>
      </c>
      <c r="O1235">
        <f>IF($B1235=5,"SIM","")</f>
        <v/>
      </c>
      <c r="P1235" s="76">
        <f>A1235&amp;B1235&amp;C1235&amp;E1235&amp;G1235&amp;EDATE(J1235,0)</f>
        <v/>
      </c>
      <c r="Q1235" s="68">
        <f>IF(A1235=0,"",VLOOKUP($A1235,RESUMO!$A$8:$B$107,2,FALSE))</f>
        <v/>
      </c>
    </row>
    <row r="1236">
      <c r="A1236" s="52" t="n">
        <v>45174</v>
      </c>
      <c r="B1236" s="68" t="n">
        <v>4</v>
      </c>
      <c r="C1236" s="50" t="inlineStr">
        <is>
          <t>27648990687</t>
        </is>
      </c>
      <c r="D1236" s="73" t="inlineStr">
        <is>
          <t>ROGÉRIO VASCONCELOS SANTOS</t>
        </is>
      </c>
      <c r="E1236" s="74" t="inlineStr">
        <is>
          <t>BH SUPERMERCADOS - CHURRASCO</t>
        </is>
      </c>
      <c r="G1236" s="75" t="n">
        <v>109.58</v>
      </c>
      <c r="I1236" s="75" t="n">
        <v>109.58</v>
      </c>
      <c r="J1236" s="54" t="n">
        <v>45162</v>
      </c>
      <c r="K1236" s="54" t="inlineStr">
        <is>
          <t>ADM</t>
        </is>
      </c>
      <c r="L1236" s="68" t="inlineStr">
        <is>
          <t>PIX: 31995901635</t>
        </is>
      </c>
      <c r="M1236" s="50" t="inlineStr">
        <is>
          <t>REEMBOLSO</t>
        </is>
      </c>
      <c r="N1236">
        <f>IF(ISERROR(SEARCH("NF",E1236,1)),"NÃO","SIM")</f>
        <v/>
      </c>
      <c r="O1236">
        <f>IF($B1236=5,"SIM","")</f>
        <v/>
      </c>
      <c r="P1236" s="76">
        <f>A1236&amp;B1236&amp;C1236&amp;E1236&amp;G1236&amp;EDATE(J1236,0)</f>
        <v/>
      </c>
      <c r="Q1236" s="68">
        <f>IF(A1236=0,"",VLOOKUP($A1236,RESUMO!$A$8:$B$107,2,FALSE))</f>
        <v/>
      </c>
    </row>
    <row r="1237">
      <c r="A1237" s="52" t="n">
        <v>45174</v>
      </c>
      <c r="B1237" s="68" t="n">
        <v>4</v>
      </c>
      <c r="C1237" s="50" t="inlineStr">
        <is>
          <t>27648990687</t>
        </is>
      </c>
      <c r="D1237" s="73" t="inlineStr">
        <is>
          <t>ROGÉRIO VASCONCELOS SANTOS</t>
        </is>
      </c>
      <c r="E1237" s="74" t="inlineStr">
        <is>
          <t>BH SUPERMERCADOS - CHURRASCO</t>
        </is>
      </c>
      <c r="G1237" s="75" t="n">
        <v>92.62</v>
      </c>
      <c r="I1237" s="75" t="n">
        <v>92.62</v>
      </c>
      <c r="J1237" s="54" t="n">
        <v>45162</v>
      </c>
      <c r="K1237" s="54" t="inlineStr">
        <is>
          <t>ADM</t>
        </is>
      </c>
      <c r="L1237" s="68" t="inlineStr">
        <is>
          <t>PIX: 31995901635</t>
        </is>
      </c>
      <c r="M1237" s="50" t="inlineStr">
        <is>
          <t>REEMBOLSO</t>
        </is>
      </c>
      <c r="N1237">
        <f>IF(ISERROR(SEARCH("NF",E1237,1)),"NÃO","SIM")</f>
        <v/>
      </c>
      <c r="O1237">
        <f>IF($B1237=5,"SIM","")</f>
        <v/>
      </c>
      <c r="P1237" s="76">
        <f>A1237&amp;B1237&amp;C1237&amp;E1237&amp;G1237&amp;EDATE(J1237,0)</f>
        <v/>
      </c>
      <c r="Q1237" s="68">
        <f>IF(A1237=0,"",VLOOKUP($A1237,RESUMO!$A$8:$B$107,2,FALSE))</f>
        <v/>
      </c>
    </row>
    <row r="1238">
      <c r="A1238" s="52" t="n">
        <v>45174</v>
      </c>
      <c r="B1238" s="68" t="n">
        <v>5</v>
      </c>
      <c r="C1238" s="50" t="inlineStr">
        <is>
          <t>17359233000188</t>
        </is>
      </c>
      <c r="D1238" s="73" t="inlineStr">
        <is>
          <t>TAMBASA ATACADISTAS</t>
        </is>
      </c>
      <c r="E1238" s="74" t="inlineStr">
        <is>
          <t>PREGOS - NF 19379728</t>
        </is>
      </c>
      <c r="G1238" s="75" t="n">
        <v>905.3099999999999</v>
      </c>
      <c r="I1238" s="75" t="n">
        <v>905.3099999999999</v>
      </c>
      <c r="J1238" s="54" t="n">
        <v>45152</v>
      </c>
      <c r="K1238" s="54" t="inlineStr">
        <is>
          <t>MAT</t>
        </is>
      </c>
      <c r="N1238">
        <f>IF(ISERROR(SEARCH("NF",E1238,1)),"NÃO","SIM")</f>
        <v/>
      </c>
      <c r="O1238">
        <f>IF($B1238=5,"SIM","")</f>
        <v/>
      </c>
      <c r="P1238" s="76">
        <f>A1238&amp;B1238&amp;C1238&amp;E1238&amp;G1238&amp;EDATE(J1238,0)</f>
        <v/>
      </c>
      <c r="Q1238" s="68">
        <f>IF(A1238=0,"",VLOOKUP($A1238,RESUMO!$A$8:$B$107,2,FALSE))</f>
        <v/>
      </c>
    </row>
    <row r="1239">
      <c r="A1239" s="52" t="n">
        <v>45174</v>
      </c>
      <c r="B1239" s="68" t="n">
        <v>5</v>
      </c>
      <c r="C1239" s="50" t="inlineStr">
        <is>
          <t>10780884000360</t>
        </is>
      </c>
      <c r="D1239" s="73" t="inlineStr">
        <is>
          <t>TOPMIX CONCRETO LTDA</t>
        </is>
      </c>
      <c r="E1239" s="74" t="inlineStr">
        <is>
          <t>CONCRETAGEM - NF 20555</t>
        </is>
      </c>
      <c r="G1239" s="75" t="n">
        <v>30250</v>
      </c>
      <c r="I1239" s="75" t="n">
        <v>30250</v>
      </c>
      <c r="J1239" s="54" t="n">
        <v>45163</v>
      </c>
      <c r="K1239" s="54" t="inlineStr">
        <is>
          <t>MAT</t>
        </is>
      </c>
      <c r="N1239">
        <f>IF(ISERROR(SEARCH("NF",E1239,1)),"NÃO","SIM")</f>
        <v/>
      </c>
      <c r="O1239">
        <f>IF($B1239=5,"SIM","")</f>
        <v/>
      </c>
      <c r="P1239" s="76">
        <f>A1239&amp;B1239&amp;C1239&amp;E1239&amp;G1239&amp;EDATE(J1239,0)</f>
        <v/>
      </c>
      <c r="Q1239" s="68">
        <f>IF(A1239=0,"",VLOOKUP($A1239,RESUMO!$A$8:$B$107,2,FALSE))</f>
        <v/>
      </c>
    </row>
    <row r="1240">
      <c r="A1240" s="52" t="n">
        <v>45174</v>
      </c>
      <c r="B1240" s="68" t="n">
        <v>5</v>
      </c>
      <c r="C1240" s="50" t="inlineStr">
        <is>
          <t>15095008000156</t>
        </is>
      </c>
      <c r="D1240" s="73" t="inlineStr">
        <is>
          <t>LASER PISOS ENGENHARIA LTDA</t>
        </is>
      </c>
      <c r="G1240" s="75" t="n">
        <v>2832</v>
      </c>
      <c r="I1240" s="75" t="n">
        <v>2832</v>
      </c>
      <c r="J1240" s="54" t="n">
        <v>45166</v>
      </c>
      <c r="K1240" s="54" t="inlineStr">
        <is>
          <t>SERV</t>
        </is>
      </c>
      <c r="N1240">
        <f>IF(ISERROR(SEARCH("NF",E1240,1)),"NÃO","SIM")</f>
        <v/>
      </c>
      <c r="O1240">
        <f>IF($B1240=5,"SIM","")</f>
        <v/>
      </c>
      <c r="P1240" s="76">
        <f>A1240&amp;B1240&amp;C1240&amp;E1240&amp;G1240&amp;EDATE(J1240,0)</f>
        <v/>
      </c>
      <c r="Q1240" s="68">
        <f>IF(A1240=0,"",VLOOKUP($A1240,RESUMO!$A$8:$B$107,2,FALSE))</f>
        <v/>
      </c>
    </row>
    <row r="1241">
      <c r="A1241" s="52" t="n">
        <v>45174</v>
      </c>
      <c r="B1241" s="68" t="n">
        <v>5</v>
      </c>
      <c r="C1241" s="50" t="inlineStr">
        <is>
          <t>17281106000103</t>
        </is>
      </c>
      <c r="D1241" s="73" t="inlineStr">
        <is>
          <t>COPASA MG</t>
        </is>
      </c>
      <c r="E1241" s="74" t="inlineStr">
        <is>
          <t>COMPETENCIA 08/2023</t>
        </is>
      </c>
      <c r="G1241" s="75" t="n">
        <v>204.94</v>
      </c>
      <c r="I1241" s="75" t="n">
        <v>204.94</v>
      </c>
      <c r="J1241" s="54" t="n">
        <v>45154</v>
      </c>
      <c r="K1241" s="54" t="inlineStr">
        <is>
          <t>TP</t>
        </is>
      </c>
      <c r="N1241">
        <f>IF(ISERROR(SEARCH("NF",E1241,1)),"NÃO","SIM")</f>
        <v/>
      </c>
      <c r="O1241">
        <f>IF($B1241=5,"SIM","")</f>
        <v/>
      </c>
      <c r="P1241" s="76">
        <f>A1241&amp;B1241&amp;C1241&amp;E1241&amp;G1241&amp;EDATE(J1241,0)</f>
        <v/>
      </c>
      <c r="Q1241" s="68">
        <f>IF(A1241=0,"",VLOOKUP($A1241,RESUMO!$A$8:$B$107,2,FALSE))</f>
        <v/>
      </c>
    </row>
    <row r="1242">
      <c r="A1242" s="52" t="n">
        <v>45189</v>
      </c>
      <c r="B1242" s="68" t="n">
        <v>1</v>
      </c>
      <c r="C1242" s="50" t="inlineStr">
        <is>
          <t>00505644630</t>
        </is>
      </c>
      <c r="D1242" s="73" t="inlineStr">
        <is>
          <t>JOÃO LUIZ PEREIRA</t>
        </is>
      </c>
      <c r="E1242" s="74" t="inlineStr">
        <is>
          <t>SALÁRIO</t>
        </is>
      </c>
      <c r="G1242" s="75" t="n">
        <v>1052</v>
      </c>
      <c r="I1242" s="75" t="n">
        <v>1052</v>
      </c>
      <c r="J1242" s="54" t="n">
        <v>45189</v>
      </c>
      <c r="K1242" s="54" t="inlineStr">
        <is>
          <t>MO</t>
        </is>
      </c>
      <c r="L1242" s="68" t="inlineStr">
        <is>
          <t>PIX: 00505644630</t>
        </is>
      </c>
      <c r="N1242">
        <f>IF(ISERROR(SEARCH("NF",E1242,1)),"NÃO","SIM")</f>
        <v/>
      </c>
      <c r="O1242">
        <f>IF($B1242=5,"SIM","")</f>
        <v/>
      </c>
      <c r="P1242" s="76">
        <f>A1242&amp;B1242&amp;C1242&amp;E1242&amp;G1242&amp;EDATE(J1242,0)</f>
        <v/>
      </c>
      <c r="Q1242" s="68">
        <f>IF(A1242=0,"",VLOOKUP($A1242,RESUMO!$A$8:$B$107,2,FALSE))</f>
        <v/>
      </c>
    </row>
    <row r="1243">
      <c r="A1243" s="52" t="n">
        <v>45189</v>
      </c>
      <c r="B1243" s="68" t="n">
        <v>1</v>
      </c>
      <c r="C1243" s="50" t="inlineStr">
        <is>
          <t>18240824609</t>
        </is>
      </c>
      <c r="D1243" s="73" t="inlineStr">
        <is>
          <t>ITALO RAFAEL PINHO SANTOS</t>
        </is>
      </c>
      <c r="E1243" s="74" t="inlineStr">
        <is>
          <t>SALÁRIO</t>
        </is>
      </c>
      <c r="G1243" s="75" t="n">
        <v>872</v>
      </c>
      <c r="I1243" s="75" t="n">
        <v>872</v>
      </c>
      <c r="J1243" s="54" t="n">
        <v>45189</v>
      </c>
      <c r="K1243" s="54" t="inlineStr">
        <is>
          <t>MO</t>
        </is>
      </c>
      <c r="L1243" s="68" t="inlineStr">
        <is>
          <t>PIX: 18240824609</t>
        </is>
      </c>
      <c r="N1243">
        <f>IF(ISERROR(SEARCH("NF",E1243,1)),"NÃO","SIM")</f>
        <v/>
      </c>
      <c r="O1243">
        <f>IF($B1243=5,"SIM","")</f>
        <v/>
      </c>
      <c r="P1243" s="76">
        <f>A1243&amp;B1243&amp;C1243&amp;E1243&amp;G1243&amp;EDATE(J1243,0)</f>
        <v/>
      </c>
      <c r="Q1243" s="68">
        <f>IF(A1243=0,"",VLOOKUP($A1243,RESUMO!$A$8:$B$107,2,FALSE))</f>
        <v/>
      </c>
    </row>
    <row r="1244">
      <c r="A1244" s="52" t="n">
        <v>45189</v>
      </c>
      <c r="B1244" s="68" t="n">
        <v>1</v>
      </c>
      <c r="C1244" s="50" t="inlineStr">
        <is>
          <t>01718964676</t>
        </is>
      </c>
      <c r="D1244" s="73" t="inlineStr">
        <is>
          <t>JULIO CESAR DOS SANTOS SILVA</t>
        </is>
      </c>
      <c r="E1244" s="74" t="inlineStr">
        <is>
          <t>SALÁRIO</t>
        </is>
      </c>
      <c r="G1244" s="75" t="n">
        <v>1052</v>
      </c>
      <c r="I1244" s="75" t="n">
        <v>1052</v>
      </c>
      <c r="J1244" s="54" t="n">
        <v>45189</v>
      </c>
      <c r="K1244" s="54" t="inlineStr">
        <is>
          <t>MO</t>
        </is>
      </c>
      <c r="L1244" s="68" t="inlineStr">
        <is>
          <t>CEF  013  1926  486824 - CPF: 01.718.964.6-76</t>
        </is>
      </c>
      <c r="N1244">
        <f>IF(ISERROR(SEARCH("NF",E1244,1)),"NÃO","SIM")</f>
        <v/>
      </c>
      <c r="O1244">
        <f>IF($B1244=5,"SIM","")</f>
        <v/>
      </c>
      <c r="P1244" s="76">
        <f>A1244&amp;B1244&amp;C1244&amp;E1244&amp;G1244&amp;EDATE(J1244,0)</f>
        <v/>
      </c>
      <c r="Q1244" s="68">
        <f>IF(A1244=0,"",VLOOKUP($A1244,RESUMO!$A$8:$B$107,2,FALSE))</f>
        <v/>
      </c>
    </row>
    <row r="1245">
      <c r="A1245" s="52" t="n">
        <v>45189</v>
      </c>
      <c r="B1245" s="68" t="n">
        <v>1</v>
      </c>
      <c r="C1245" s="50" t="inlineStr">
        <is>
          <t>12235303617</t>
        </is>
      </c>
      <c r="D1245" s="73" t="inlineStr">
        <is>
          <t>MARCOS VINICIUS BISPO CORREIA</t>
        </is>
      </c>
      <c r="E1245" s="74" t="inlineStr">
        <is>
          <t>SALÁRIO</t>
        </is>
      </c>
      <c r="G1245" s="75" t="n">
        <v>1052</v>
      </c>
      <c r="I1245" s="75" t="n">
        <v>1052</v>
      </c>
      <c r="J1245" s="54" t="n">
        <v>45189</v>
      </c>
      <c r="K1245" s="54" t="inlineStr">
        <is>
          <t>MO</t>
        </is>
      </c>
      <c r="L1245" s="68" t="inlineStr">
        <is>
          <t>CEF  013  2922  150878 - CPF: 12.235.303.6-17</t>
        </is>
      </c>
      <c r="N1245">
        <f>IF(ISERROR(SEARCH("NF",E1245,1)),"NÃO","SIM")</f>
        <v/>
      </c>
      <c r="O1245">
        <f>IF($B1245=5,"SIM","")</f>
        <v/>
      </c>
      <c r="P1245" s="76">
        <f>A1245&amp;B1245&amp;C1245&amp;E1245&amp;G1245&amp;EDATE(J1245,0)</f>
        <v/>
      </c>
      <c r="Q1245" s="68">
        <f>IF(A1245=0,"",VLOOKUP($A1245,RESUMO!$A$8:$B$107,2,FALSE))</f>
        <v/>
      </c>
    </row>
    <row r="1246">
      <c r="A1246" s="52" t="n">
        <v>45189</v>
      </c>
      <c r="B1246" s="68" t="n">
        <v>1</v>
      </c>
      <c r="C1246" s="50" t="inlineStr">
        <is>
          <t>14844723650</t>
        </is>
      </c>
      <c r="D1246" s="73" t="inlineStr">
        <is>
          <t>TAISSON HENRIQUE FERREIRA DOS SANTOS</t>
        </is>
      </c>
      <c r="E1246" s="74" t="inlineStr">
        <is>
          <t>RESCISÃO</t>
        </is>
      </c>
      <c r="G1246" s="75" t="n">
        <v>4081.07</v>
      </c>
      <c r="I1246" s="75" t="n">
        <v>4081.07</v>
      </c>
      <c r="J1246" s="54" t="n">
        <v>45189</v>
      </c>
      <c r="K1246" s="54" t="inlineStr">
        <is>
          <t>MO</t>
        </is>
      </c>
      <c r="L1246" s="68" t="inlineStr">
        <is>
          <t>NUBANK    0001  291500879 - CPF: 14.844.723.6-50</t>
        </is>
      </c>
      <c r="N1246">
        <f>IF(ISERROR(SEARCH("NF",E1246,1)),"NÃO","SIM")</f>
        <v/>
      </c>
      <c r="O1246">
        <f>IF($B1246=5,"SIM","")</f>
        <v/>
      </c>
      <c r="P1246" s="76">
        <f>A1246&amp;B1246&amp;C1246&amp;E1246&amp;G1246&amp;EDATE(J1246,0)</f>
        <v/>
      </c>
      <c r="Q1246" s="68">
        <f>IF(A1246=0,"",VLOOKUP($A1246,RESUMO!$A$8:$B$107,2,FALSE))</f>
        <v/>
      </c>
    </row>
    <row r="1247">
      <c r="A1247" s="52" t="n">
        <v>45189</v>
      </c>
      <c r="B1247" s="68" t="n">
        <v>2</v>
      </c>
      <c r="C1247" s="50" t="inlineStr">
        <is>
          <t>37052904870</t>
        </is>
      </c>
      <c r="D1247" s="73" t="inlineStr">
        <is>
          <t>VINICIUS SANTANA RINALDI</t>
        </is>
      </c>
      <c r="E1247" s="74" t="inlineStr">
        <is>
          <t>DIARIAS DE BOBCAT</t>
        </is>
      </c>
      <c r="G1247" s="75" t="n">
        <v>3200</v>
      </c>
      <c r="I1247" s="75" t="n">
        <v>3200</v>
      </c>
      <c r="J1247" s="54" t="n">
        <v>45189</v>
      </c>
      <c r="K1247" s="54" t="inlineStr">
        <is>
          <t>MAT</t>
        </is>
      </c>
      <c r="L1247" s="68" t="inlineStr">
        <is>
          <t>C6 BANK    0001  19363893 - CPF: 37.052.904.8-70</t>
        </is>
      </c>
      <c r="N1247">
        <f>IF(ISERROR(SEARCH("NF",E1247,1)),"NÃO","SIM")</f>
        <v/>
      </c>
      <c r="O1247">
        <f>IF($B1247=5,"SIM","")</f>
        <v/>
      </c>
      <c r="P1247" s="76">
        <f>A1247&amp;B1247&amp;C1247&amp;E1247&amp;G1247&amp;EDATE(J1247,0)</f>
        <v/>
      </c>
      <c r="Q1247" s="68">
        <f>IF(A1247=0,"",VLOOKUP($A1247,RESUMO!$A$8:$B$107,2,FALSE))</f>
        <v/>
      </c>
    </row>
    <row r="1248">
      <c r="A1248" s="52" t="n">
        <v>45189</v>
      </c>
      <c r="B1248" s="68" t="n">
        <v>2</v>
      </c>
      <c r="C1248" s="50" t="inlineStr">
        <is>
          <t>27648990687</t>
        </is>
      </c>
      <c r="D1248" s="73" t="inlineStr">
        <is>
          <t>ROGÉRIO VASCONCELOS SANTOS</t>
        </is>
      </c>
      <c r="E1248" s="74" t="inlineStr">
        <is>
          <t>MHS SEGURANÇA E MEDICINA DO TRABALHO</t>
        </is>
      </c>
      <c r="G1248" s="75" t="n">
        <v>136.8</v>
      </c>
      <c r="I1248" s="75" t="n">
        <v>136.8</v>
      </c>
      <c r="J1248" s="54" t="n">
        <v>45189</v>
      </c>
      <c r="K1248" s="54" t="inlineStr">
        <is>
          <t>ADM</t>
        </is>
      </c>
      <c r="L1248" s="68" t="inlineStr">
        <is>
          <t>PIX: 31995901635</t>
        </is>
      </c>
      <c r="M1248" s="50" t="inlineStr">
        <is>
          <t>EVENTOS SST E-SOCIAL - 20/09</t>
        </is>
      </c>
      <c r="N1248">
        <f>IF(ISERROR(SEARCH("NF",E1248,1)),"NÃO","SIM")</f>
        <v/>
      </c>
      <c r="O1248">
        <f>IF($B1248=5,"SIM","")</f>
        <v/>
      </c>
      <c r="P1248" s="76">
        <f>A1248&amp;B1248&amp;C1248&amp;E1248&amp;G1248&amp;EDATE(J1248,0)</f>
        <v/>
      </c>
      <c r="Q1248" s="68">
        <f>IF(A1248=0,"",VLOOKUP($A1248,RESUMO!$A$8:$B$107,2,FALSE))</f>
        <v/>
      </c>
    </row>
    <row r="1249">
      <c r="A1249" s="52" t="n">
        <v>45189</v>
      </c>
      <c r="B1249" s="68" t="n">
        <v>2</v>
      </c>
      <c r="C1249" s="50" t="inlineStr">
        <is>
          <t>37052904870</t>
        </is>
      </c>
      <c r="D1249" s="73" t="inlineStr">
        <is>
          <t>VINICIUS SANTANA RINALDI</t>
        </is>
      </c>
      <c r="E1249" s="74" t="inlineStr">
        <is>
          <t>AREIA, BRITA - PED. Nº 3614/3620/3623/4003/4005</t>
        </is>
      </c>
      <c r="G1249" s="75" t="n">
        <v>7386.66</v>
      </c>
      <c r="I1249" s="75" t="n">
        <v>7386.66</v>
      </c>
      <c r="J1249" s="54" t="n">
        <v>45189</v>
      </c>
      <c r="K1249" s="54" t="inlineStr">
        <is>
          <t>MAT</t>
        </is>
      </c>
      <c r="L1249" s="68" t="inlineStr">
        <is>
          <t>C6 BANK    0001  19363893 - CPF: 37.052.904.8-70</t>
        </is>
      </c>
      <c r="N1249">
        <f>IF(ISERROR(SEARCH("NF",E1249,1)),"NÃO","SIM")</f>
        <v/>
      </c>
      <c r="O1249">
        <f>IF($B1249=5,"SIM","")</f>
        <v/>
      </c>
      <c r="P1249" s="76">
        <f>A1249&amp;B1249&amp;C1249&amp;E1249&amp;G1249&amp;EDATE(J1249,0)</f>
        <v/>
      </c>
      <c r="Q1249" s="68">
        <f>IF(A1249=0,"",VLOOKUP($A1249,RESUMO!$A$8:$B$107,2,FALSE))</f>
        <v/>
      </c>
    </row>
    <row r="1250">
      <c r="A1250" s="52" t="n">
        <v>45189</v>
      </c>
      <c r="B1250" s="68" t="n">
        <v>3</v>
      </c>
      <c r="C1250" s="50" t="inlineStr">
        <is>
          <t>36245582000113</t>
        </is>
      </c>
      <c r="D1250" s="73" t="inlineStr">
        <is>
          <t>MHS SEGURANÇA E MEDICINA DO TRABALHO</t>
        </is>
      </c>
      <c r="E1250" s="74" t="inlineStr">
        <is>
          <t>REALIZAÇÃO DE EXAMES - NF 2023/780</t>
        </is>
      </c>
      <c r="G1250" s="75" t="n">
        <v>282</v>
      </c>
      <c r="I1250" s="75" t="n">
        <v>282</v>
      </c>
      <c r="J1250" s="54" t="n">
        <v>45191</v>
      </c>
      <c r="K1250" s="54" t="inlineStr">
        <is>
          <t>MO</t>
        </is>
      </c>
      <c r="N1250">
        <f>IF(ISERROR(SEARCH("NF",E1250,1)),"NÃO","SIM")</f>
        <v/>
      </c>
      <c r="O1250">
        <f>IF($B1250=5,"SIM","")</f>
        <v/>
      </c>
      <c r="P1250" s="76">
        <f>A1250&amp;B1250&amp;C1250&amp;E1250&amp;G1250&amp;EDATE(J1250,0)</f>
        <v/>
      </c>
      <c r="Q1250" s="68">
        <f>IF(A1250=0,"",VLOOKUP($A1250,RESUMO!$A$8:$B$107,2,FALSE))</f>
        <v/>
      </c>
    </row>
    <row r="1251">
      <c r="A1251" s="52" t="n">
        <v>45189</v>
      </c>
      <c r="B1251" s="68" t="n">
        <v>3</v>
      </c>
      <c r="C1251" s="50" t="inlineStr">
        <is>
          <t>34713151000109</t>
        </is>
      </c>
      <c r="D1251" s="73" t="inlineStr">
        <is>
          <t>CONSULTARELABCON</t>
        </is>
      </c>
      <c r="E1251" s="74" t="inlineStr">
        <is>
          <t>CONTROLE TECNOLÓGICO DA QUALIDADE DE MATERIAS - NFS-e 2023/1881</t>
        </is>
      </c>
      <c r="G1251" s="75" t="n">
        <v>402</v>
      </c>
      <c r="I1251" s="75" t="n">
        <v>402</v>
      </c>
      <c r="J1251" s="54" t="n">
        <v>45192</v>
      </c>
      <c r="K1251" s="54" t="inlineStr">
        <is>
          <t>LOC</t>
        </is>
      </c>
      <c r="N1251">
        <f>IF(ISERROR(SEARCH("NF",E1251,1)),"NÃO","SIM")</f>
        <v/>
      </c>
      <c r="O1251">
        <f>IF($B1251=5,"SIM","")</f>
        <v/>
      </c>
      <c r="P1251" s="76">
        <f>A1251&amp;B1251&amp;C1251&amp;E1251&amp;G1251&amp;EDATE(J1251,0)</f>
        <v/>
      </c>
      <c r="Q1251" s="68">
        <f>IF(A1251=0,"",VLOOKUP($A1251,RESUMO!$A$8:$B$107,2,FALSE))</f>
        <v/>
      </c>
    </row>
    <row r="1252">
      <c r="A1252" s="52" t="n">
        <v>45189</v>
      </c>
      <c r="B1252" s="68" t="n">
        <v>3</v>
      </c>
      <c r="C1252" s="50" t="inlineStr">
        <is>
          <t>34713151000109</t>
        </is>
      </c>
      <c r="D1252" s="73" t="inlineStr">
        <is>
          <t>CONSULTARELABCON</t>
        </is>
      </c>
      <c r="E1252" s="74" t="inlineStr">
        <is>
          <t>ALUGUEL DE FORMAS E KIT SLUMP - FL 13653</t>
        </is>
      </c>
      <c r="G1252" s="75" t="n">
        <v>402</v>
      </c>
      <c r="I1252" s="75" t="n">
        <v>402</v>
      </c>
      <c r="J1252" s="54" t="n">
        <v>45192</v>
      </c>
      <c r="K1252" s="54" t="inlineStr">
        <is>
          <t>LOC</t>
        </is>
      </c>
      <c r="N1252">
        <f>IF(ISERROR(SEARCH("NF",E1252,1)),"NÃO","SIM")</f>
        <v/>
      </c>
      <c r="O1252">
        <f>IF($B1252=5,"SIM","")</f>
        <v/>
      </c>
      <c r="P1252" s="76">
        <f>A1252&amp;B1252&amp;C1252&amp;E1252&amp;G1252&amp;EDATE(J1252,0)</f>
        <v/>
      </c>
      <c r="Q1252" s="68">
        <f>IF(A1252=0,"",VLOOKUP($A1252,RESUMO!$A$8:$B$107,2,FALSE))</f>
        <v/>
      </c>
    </row>
    <row r="1253">
      <c r="A1253" s="52" t="n">
        <v>45189</v>
      </c>
      <c r="B1253" s="68" t="n">
        <v>3</v>
      </c>
      <c r="C1253" s="50" t="inlineStr">
        <is>
          <t>00360305000104</t>
        </is>
      </c>
      <c r="D1253" s="73" t="inlineStr">
        <is>
          <t>FGTS</t>
        </is>
      </c>
      <c r="E1253" s="74" t="inlineStr">
        <is>
          <t>GRRF - TAISSON HENRIQUE FERREIRA DOS SANTOS</t>
        </is>
      </c>
      <c r="G1253" s="75" t="n">
        <v>1010.75</v>
      </c>
      <c r="I1253" s="75" t="n">
        <v>1010.75</v>
      </c>
      <c r="J1253" s="54" t="n">
        <v>45194</v>
      </c>
      <c r="K1253" s="54" t="inlineStr">
        <is>
          <t>MO</t>
        </is>
      </c>
      <c r="N1253">
        <f>IF(ISERROR(SEARCH("NF",E1253,1)),"NÃO","SIM")</f>
        <v/>
      </c>
      <c r="O1253">
        <f>IF($B1253=5,"SIM","")</f>
        <v/>
      </c>
      <c r="P1253" s="76">
        <f>A1253&amp;B1253&amp;C1253&amp;E1253&amp;G1253&amp;EDATE(J1253,0)</f>
        <v/>
      </c>
      <c r="Q1253" s="68">
        <f>IF(A1253=0,"",VLOOKUP($A1253,RESUMO!$A$8:$B$107,2,FALSE))</f>
        <v/>
      </c>
    </row>
    <row r="1254">
      <c r="A1254" s="52" t="n">
        <v>45189</v>
      </c>
      <c r="B1254" s="68" t="n">
        <v>3</v>
      </c>
      <c r="C1254" s="50" t="inlineStr">
        <is>
          <t>17155730000164</t>
        </is>
      </c>
      <c r="D1254" s="73" t="inlineStr">
        <is>
          <t>CEMIG</t>
        </is>
      </c>
      <c r="E1254" s="74" t="inlineStr">
        <is>
          <t>COMPETENCIA 09/2023</t>
        </is>
      </c>
      <c r="G1254" s="75" t="n">
        <v>207.13</v>
      </c>
      <c r="I1254" s="75" t="n">
        <v>207.13</v>
      </c>
      <c r="J1254" s="54" t="n">
        <v>45196</v>
      </c>
      <c r="K1254" s="54" t="inlineStr">
        <is>
          <t>TP</t>
        </is>
      </c>
      <c r="N1254">
        <f>IF(ISERROR(SEARCH("NF",E1254,1)),"NÃO","SIM")</f>
        <v/>
      </c>
      <c r="O1254">
        <f>IF($B1254=5,"SIM","")</f>
        <v/>
      </c>
      <c r="P1254" s="76">
        <f>A1254&amp;B1254&amp;C1254&amp;E1254&amp;G1254&amp;EDATE(J1254,0)</f>
        <v/>
      </c>
      <c r="Q1254" s="68">
        <f>IF(A1254=0,"",VLOOKUP($A1254,RESUMO!$A$8:$B$107,2,FALSE))</f>
        <v/>
      </c>
    </row>
    <row r="1255">
      <c r="A1255" s="52" t="n">
        <v>45189</v>
      </c>
      <c r="B1255" s="68" t="n">
        <v>3</v>
      </c>
      <c r="C1255" s="50" t="inlineStr">
        <is>
          <t>07409393000130</t>
        </is>
      </c>
      <c r="D1255" s="73" t="inlineStr">
        <is>
          <t>LOCFER</t>
        </is>
      </c>
      <c r="E1255" s="74" t="inlineStr">
        <is>
          <t>MOTOR DE ACIONAMENTO E MANGOTE - NF 21934</t>
        </is>
      </c>
      <c r="G1255" s="75" t="n">
        <v>385</v>
      </c>
      <c r="I1255" s="75" t="n">
        <v>385</v>
      </c>
      <c r="J1255" s="54" t="n">
        <v>45197</v>
      </c>
      <c r="K1255" s="54" t="inlineStr">
        <is>
          <t>LOC</t>
        </is>
      </c>
      <c r="N1255">
        <f>IF(ISERROR(SEARCH("NF",E1255,1)),"NÃO","SIM")</f>
        <v/>
      </c>
      <c r="O1255">
        <f>IF($B1255=5,"SIM","")</f>
        <v/>
      </c>
      <c r="P1255" s="76">
        <f>A1255&amp;B1255&amp;C1255&amp;E1255&amp;G1255&amp;EDATE(J1255,0)</f>
        <v/>
      </c>
      <c r="Q1255" s="68">
        <f>IF(A1255=0,"",VLOOKUP($A1255,RESUMO!$A$8:$B$107,2,FALSE))</f>
        <v/>
      </c>
    </row>
    <row r="1256">
      <c r="A1256" s="52" t="n">
        <v>45189</v>
      </c>
      <c r="B1256" s="68" t="n">
        <v>3</v>
      </c>
      <c r="C1256" s="50" t="inlineStr">
        <is>
          <t>24654133000220</t>
        </is>
      </c>
      <c r="D1256" s="73" t="inlineStr">
        <is>
          <t xml:space="preserve">PLIMAX PERSONA </t>
        </is>
      </c>
      <c r="E1256" s="74" t="inlineStr">
        <is>
          <t>CESTAS BASICAS - NF 215152</t>
        </is>
      </c>
      <c r="G1256" s="75" t="n">
        <v>1800</v>
      </c>
      <c r="I1256" s="75" t="n">
        <v>1800</v>
      </c>
      <c r="J1256" s="54" t="n">
        <v>45197</v>
      </c>
      <c r="K1256" s="54" t="inlineStr">
        <is>
          <t>MO</t>
        </is>
      </c>
      <c r="N1256">
        <f>IF(ISERROR(SEARCH("NF",E1256,1)),"NÃO","SIM")</f>
        <v/>
      </c>
      <c r="O1256">
        <f>IF($B1256=5,"SIM","")</f>
        <v/>
      </c>
      <c r="P1256" s="76">
        <f>A1256&amp;B1256&amp;C1256&amp;E1256&amp;G1256&amp;EDATE(J1256,0)</f>
        <v/>
      </c>
      <c r="Q1256" s="68">
        <f>IF(A1256=0,"",VLOOKUP($A1256,RESUMO!$A$8:$B$107,2,FALSE))</f>
        <v/>
      </c>
    </row>
    <row r="1257">
      <c r="A1257" s="52" t="n">
        <v>45189</v>
      </c>
      <c r="B1257" s="68" t="n">
        <v>3</v>
      </c>
      <c r="C1257" s="50" t="inlineStr">
        <is>
          <t>38727707000177</t>
        </is>
      </c>
      <c r="D1257" s="73" t="inlineStr">
        <is>
          <t>SEGURO PASI</t>
        </is>
      </c>
      <c r="E1257" s="74" t="inlineStr">
        <is>
          <t>SEGURO COLABORADORES</t>
        </is>
      </c>
      <c r="G1257" s="75" t="n">
        <v>141.3</v>
      </c>
      <c r="I1257" s="75" t="n">
        <v>141.3</v>
      </c>
      <c r="J1257" s="54" t="n">
        <v>45199</v>
      </c>
      <c r="K1257" s="54" t="inlineStr">
        <is>
          <t>ADM</t>
        </is>
      </c>
      <c r="N1257">
        <f>IF(ISERROR(SEARCH("NF",E1257,1)),"NÃO","SIM")</f>
        <v/>
      </c>
      <c r="O1257">
        <f>IF($B1257=5,"SIM","")</f>
        <v/>
      </c>
      <c r="P1257" s="76">
        <f>A1257&amp;B1257&amp;C1257&amp;E1257&amp;G1257&amp;EDATE(J1257,0)</f>
        <v/>
      </c>
      <c r="Q1257" s="68">
        <f>IF(A1257=0,"",VLOOKUP($A1257,RESUMO!$A$8:$B$107,2,FALSE))</f>
        <v/>
      </c>
    </row>
    <row r="1258">
      <c r="A1258" s="52" t="n">
        <v>45189</v>
      </c>
      <c r="B1258" s="68" t="n">
        <v>3</v>
      </c>
      <c r="C1258" s="50" t="inlineStr">
        <is>
          <t>07409393000130</t>
        </is>
      </c>
      <c r="D1258" s="73" t="inlineStr">
        <is>
          <t>LOCFER</t>
        </is>
      </c>
      <c r="E1258" s="74" t="inlineStr">
        <is>
          <t>MANGOTE E MOTOR - NF 21948</t>
        </is>
      </c>
      <c r="G1258" s="75" t="n">
        <v>210</v>
      </c>
      <c r="I1258" s="75" t="n">
        <v>210</v>
      </c>
      <c r="J1258" s="54" t="n">
        <v>45203</v>
      </c>
      <c r="K1258" s="54" t="inlineStr">
        <is>
          <t>LOC</t>
        </is>
      </c>
      <c r="N1258">
        <f>IF(ISERROR(SEARCH("NF",E1258,1)),"NÃO","SIM")</f>
        <v/>
      </c>
      <c r="O1258">
        <f>IF($B1258=5,"SIM","")</f>
        <v/>
      </c>
      <c r="P1258" s="76">
        <f>A1258&amp;B1258&amp;C1258&amp;E1258&amp;G1258&amp;EDATE(J1258,0)</f>
        <v/>
      </c>
      <c r="Q1258" s="68">
        <f>IF(A1258=0,"",VLOOKUP($A1258,RESUMO!$A$8:$B$107,2,FALSE))</f>
        <v/>
      </c>
    </row>
    <row r="1259">
      <c r="A1259" s="52" t="n">
        <v>45189</v>
      </c>
      <c r="B1259" s="68" t="n">
        <v>5</v>
      </c>
      <c r="C1259" s="50" t="inlineStr">
        <is>
          <t>10780884000360</t>
        </is>
      </c>
      <c r="D1259" s="73" t="inlineStr">
        <is>
          <t>TOPMIX CONCRETO LTDA</t>
        </is>
      </c>
      <c r="E1259" s="74" t="inlineStr">
        <is>
          <t>CONCRETAGEM - NF 20746</t>
        </is>
      </c>
      <c r="G1259" s="75" t="n">
        <v>21175</v>
      </c>
      <c r="I1259" s="75" t="n">
        <v>21175</v>
      </c>
      <c r="J1259" s="54" t="n">
        <v>45170</v>
      </c>
      <c r="K1259" s="54" t="inlineStr">
        <is>
          <t>MAT</t>
        </is>
      </c>
      <c r="N1259">
        <f>IF(ISERROR(SEARCH("NF",E1259,1)),"NÃO","SIM")</f>
        <v/>
      </c>
      <c r="O1259">
        <f>IF($B1259=5,"SIM","")</f>
        <v/>
      </c>
      <c r="P1259" s="76">
        <f>A1259&amp;B1259&amp;C1259&amp;E1259&amp;G1259&amp;EDATE(J1259,0)</f>
        <v/>
      </c>
      <c r="Q1259" s="68">
        <f>IF(A1259=0,"",VLOOKUP($A1259,RESUMO!$A$8:$B$107,2,FALSE))</f>
        <v/>
      </c>
    </row>
    <row r="1260">
      <c r="A1260" s="52" t="n">
        <v>45189</v>
      </c>
      <c r="B1260" s="68" t="n">
        <v>5</v>
      </c>
      <c r="C1260" s="50" t="inlineStr">
        <is>
          <t>12912912900</t>
        </is>
      </c>
      <c r="D1260" s="73" t="inlineStr">
        <is>
          <t>NEY WALTER DE SOUZA</t>
        </is>
      </c>
      <c r="G1260" s="75" t="n">
        <v>1250</v>
      </c>
      <c r="I1260" s="75" t="n">
        <v>1250</v>
      </c>
      <c r="J1260" s="54" t="n">
        <v>45181</v>
      </c>
      <c r="K1260" s="54" t="inlineStr">
        <is>
          <t>DIV</t>
        </is>
      </c>
      <c r="N1260">
        <f>IF(ISERROR(SEARCH("NF",E1260,1)),"NÃO","SIM")</f>
        <v/>
      </c>
      <c r="O1260">
        <f>IF($B1260=5,"SIM","")</f>
        <v/>
      </c>
      <c r="P1260" s="76">
        <f>A1260&amp;B1260&amp;C1260&amp;E1260&amp;G1260&amp;EDATE(J1260,0)</f>
        <v/>
      </c>
      <c r="Q1260" s="68">
        <f>IF(A1260=0,"",VLOOKUP($A1260,RESUMO!$A$8:$B$107,2,FALSE))</f>
        <v/>
      </c>
    </row>
    <row r="1261">
      <c r="A1261" s="52" t="n">
        <v>45189</v>
      </c>
      <c r="B1261" s="68" t="n">
        <v>5</v>
      </c>
      <c r="C1261" s="50" t="inlineStr">
        <is>
          <t>17281106000103</t>
        </is>
      </c>
      <c r="D1261" s="73" t="inlineStr">
        <is>
          <t>COPASA MG</t>
        </is>
      </c>
      <c r="E1261" s="74" t="inlineStr">
        <is>
          <t>COMPETENCIA 09/2023</t>
        </is>
      </c>
      <c r="G1261" s="75" t="n">
        <v>995.8099999999999</v>
      </c>
      <c r="I1261" s="75" t="n">
        <v>995.8099999999999</v>
      </c>
      <c r="J1261" s="54" t="n">
        <v>45186</v>
      </c>
      <c r="K1261" s="54" t="inlineStr">
        <is>
          <t>TP</t>
        </is>
      </c>
      <c r="N1261">
        <f>IF(ISERROR(SEARCH("NF",E1261,1)),"NÃO","SIM")</f>
        <v/>
      </c>
      <c r="O1261">
        <f>IF($B1261=5,"SIM","")</f>
        <v/>
      </c>
      <c r="P1261" s="76">
        <f>A1261&amp;B1261&amp;C1261&amp;E1261&amp;G1261&amp;EDATE(J1261,0)</f>
        <v/>
      </c>
      <c r="Q1261" s="68">
        <f>IF(A1261=0,"",VLOOKUP($A1261,RESUMO!$A$8:$B$107,2,FALSE))</f>
        <v/>
      </c>
    </row>
    <row r="1262">
      <c r="A1262" s="52" t="n">
        <v>45204</v>
      </c>
      <c r="B1262" s="68" t="n">
        <v>1</v>
      </c>
      <c r="C1262" s="50" t="inlineStr">
        <is>
          <t>42751357687</t>
        </is>
      </c>
      <c r="D1262" s="73" t="inlineStr">
        <is>
          <t>JOSÉ GERALDO LONGUINHO</t>
        </is>
      </c>
      <c r="E1262" s="74" t="inlineStr">
        <is>
          <t>SALÁRIO</t>
        </is>
      </c>
      <c r="G1262" s="75" t="n">
        <v>1201.55</v>
      </c>
      <c r="I1262" s="75" t="n">
        <v>1201.55</v>
      </c>
      <c r="J1262" s="54" t="n">
        <v>45205</v>
      </c>
      <c r="K1262" s="54" t="inlineStr">
        <is>
          <t>MO</t>
        </is>
      </c>
      <c r="L1262" s="68" t="inlineStr">
        <is>
          <t>PIX: 42751357687</t>
        </is>
      </c>
      <c r="N1262">
        <f>IF(ISERROR(SEARCH("NF",E1262,1)),"NÃO","SIM")</f>
        <v/>
      </c>
      <c r="O1262">
        <f>IF($B1262=5,"SIM","")</f>
        <v/>
      </c>
      <c r="P1262" s="76">
        <f>A1262&amp;B1262&amp;C1262&amp;E1262&amp;G1262&amp;EDATE(J1262,0)</f>
        <v/>
      </c>
      <c r="Q1262" s="68">
        <f>IF(A1262=0,"",VLOOKUP($A1262,RESUMO!$A$8:$B$107,2,FALSE))</f>
        <v/>
      </c>
    </row>
    <row r="1263">
      <c r="A1263" s="52" t="n">
        <v>45204</v>
      </c>
      <c r="B1263" s="68" t="n">
        <v>1</v>
      </c>
      <c r="C1263" s="50" t="inlineStr">
        <is>
          <t>18240824609</t>
        </is>
      </c>
      <c r="D1263" s="73" t="inlineStr">
        <is>
          <t>ITALO RAFAEL PINHO SANTOS</t>
        </is>
      </c>
      <c r="E1263" s="74" t="inlineStr">
        <is>
          <t>SALÁRIO</t>
        </is>
      </c>
      <c r="G1263" s="75" t="n">
        <v>1020.38</v>
      </c>
      <c r="I1263" s="75" t="n">
        <v>1020.38</v>
      </c>
      <c r="J1263" s="54" t="n">
        <v>45205</v>
      </c>
      <c r="K1263" s="54" t="inlineStr">
        <is>
          <t>MO</t>
        </is>
      </c>
      <c r="L1263" s="68" t="inlineStr">
        <is>
          <t>PIX: 18240824609</t>
        </is>
      </c>
      <c r="N1263">
        <f>IF(ISERROR(SEARCH("NF",E1263,1)),"NÃO","SIM")</f>
        <v/>
      </c>
      <c r="O1263">
        <f>IF($B1263=5,"SIM","")</f>
        <v/>
      </c>
      <c r="P1263" s="76">
        <f>A1263&amp;B1263&amp;C1263&amp;E1263&amp;G1263&amp;EDATE(J1263,0)</f>
        <v/>
      </c>
      <c r="Q1263" s="68">
        <f>IF(A1263=0,"",VLOOKUP($A1263,RESUMO!$A$8:$B$107,2,FALSE))</f>
        <v/>
      </c>
    </row>
    <row r="1264">
      <c r="A1264" s="52" t="n">
        <v>45204</v>
      </c>
      <c r="B1264" s="68" t="n">
        <v>1</v>
      </c>
      <c r="C1264" s="50" t="inlineStr">
        <is>
          <t>01718964676</t>
        </is>
      </c>
      <c r="D1264" s="73" t="inlineStr">
        <is>
          <t>JULIO CESAR DOS SANTOS SILVA</t>
        </is>
      </c>
      <c r="E1264" s="74" t="inlineStr">
        <is>
          <t>SALÁRIO</t>
        </is>
      </c>
      <c r="G1264" s="75" t="n">
        <v>1147.15</v>
      </c>
      <c r="I1264" s="75" t="n">
        <v>1147.15</v>
      </c>
      <c r="J1264" s="54" t="n">
        <v>45205</v>
      </c>
      <c r="K1264" s="54" t="inlineStr">
        <is>
          <t>MO</t>
        </is>
      </c>
      <c r="L1264" s="68" t="inlineStr">
        <is>
          <t>CEF  013  1926  486824 - CPF: 01.718.964.6-76</t>
        </is>
      </c>
      <c r="N1264">
        <f>IF(ISERROR(SEARCH("NF",E1264,1)),"NÃO","SIM")</f>
        <v/>
      </c>
      <c r="O1264">
        <f>IF($B1264=5,"SIM","")</f>
        <v/>
      </c>
      <c r="P1264" s="76">
        <f>A1264&amp;B1264&amp;C1264&amp;E1264&amp;G1264&amp;EDATE(J1264,0)</f>
        <v/>
      </c>
      <c r="Q1264" s="68">
        <f>IF(A1264=0,"",VLOOKUP($A1264,RESUMO!$A$8:$B$107,2,FALSE))</f>
        <v/>
      </c>
    </row>
    <row r="1265">
      <c r="A1265" s="52" t="n">
        <v>45204</v>
      </c>
      <c r="B1265" s="68" t="n">
        <v>1</v>
      </c>
      <c r="C1265" s="50" t="inlineStr">
        <is>
          <t>12235303617</t>
        </is>
      </c>
      <c r="D1265" s="73" t="inlineStr">
        <is>
          <t>MARCOS VINICIUS BISPO CORREIA</t>
        </is>
      </c>
      <c r="E1265" s="74" t="inlineStr">
        <is>
          <t>SALÁRIO</t>
        </is>
      </c>
      <c r="G1265" s="75" t="n">
        <v>1147.15</v>
      </c>
      <c r="I1265" s="75" t="n">
        <v>1147.15</v>
      </c>
      <c r="J1265" s="54" t="n">
        <v>45205</v>
      </c>
      <c r="K1265" s="54" t="inlineStr">
        <is>
          <t>MO</t>
        </is>
      </c>
      <c r="L1265" s="68" t="inlineStr">
        <is>
          <t>CEF  013  2922  150878 - CPF: 12.235.303.6-17</t>
        </is>
      </c>
      <c r="N1265">
        <f>IF(ISERROR(SEARCH("NF",E1265,1)),"NÃO","SIM")</f>
        <v/>
      </c>
      <c r="O1265">
        <f>IF($B1265=5,"SIM","")</f>
        <v/>
      </c>
      <c r="P1265" s="76">
        <f>A1265&amp;B1265&amp;C1265&amp;E1265&amp;G1265&amp;EDATE(J1265,0)</f>
        <v/>
      </c>
      <c r="Q1265" s="68">
        <f>IF(A1265=0,"",VLOOKUP($A1265,RESUMO!$A$8:$B$107,2,FALSE))</f>
        <v/>
      </c>
    </row>
    <row r="1266">
      <c r="A1266" s="52" t="n">
        <v>45204</v>
      </c>
      <c r="B1266" s="68" t="n">
        <v>1</v>
      </c>
      <c r="C1266" s="50" t="inlineStr">
        <is>
          <t>13034919662</t>
        </is>
      </c>
      <c r="D1266" s="73" t="inlineStr">
        <is>
          <t>DAVID LOPES DOS SANTOS</t>
        </is>
      </c>
      <c r="E1266" s="74" t="inlineStr">
        <is>
          <t>SALÁRIO</t>
        </is>
      </c>
      <c r="G1266" s="75" t="n">
        <v>647.5</v>
      </c>
      <c r="I1266" s="75" t="n">
        <v>647.5</v>
      </c>
      <c r="J1266" s="54" t="n">
        <v>45205</v>
      </c>
      <c r="K1266" s="54" t="inlineStr">
        <is>
          <t>MO</t>
        </is>
      </c>
      <c r="L1266" s="68" t="inlineStr">
        <is>
          <t>PIX: 13034919662</t>
        </is>
      </c>
      <c r="N1266">
        <f>IF(ISERROR(SEARCH("NF",E1266,1)),"NÃO","SIM")</f>
        <v/>
      </c>
      <c r="O1266">
        <f>IF($B1266=5,"SIM","")</f>
        <v/>
      </c>
      <c r="P1266" s="76">
        <f>A1266&amp;B1266&amp;C1266&amp;E1266&amp;G1266&amp;EDATE(J1266,0)</f>
        <v/>
      </c>
      <c r="Q1266" s="68">
        <f>IF(A1266=0,"",VLOOKUP($A1266,RESUMO!$A$8:$B$107,2,FALSE))</f>
        <v/>
      </c>
    </row>
    <row r="1267">
      <c r="A1267" s="52" t="n">
        <v>45204</v>
      </c>
      <c r="B1267" s="68" t="n">
        <v>1</v>
      </c>
      <c r="C1267" s="50" t="inlineStr">
        <is>
          <t>42751357687</t>
        </is>
      </c>
      <c r="D1267" s="73" t="inlineStr">
        <is>
          <t>JOSÉ GERALDO LONGUINHO</t>
        </is>
      </c>
      <c r="E1267" s="74" t="inlineStr">
        <is>
          <t>TRANSPORTE</t>
        </is>
      </c>
      <c r="G1267" s="75" t="n">
        <v>31.8</v>
      </c>
      <c r="H1267" s="63" t="n">
        <v>20</v>
      </c>
      <c r="I1267" s="75" t="n">
        <v>636</v>
      </c>
      <c r="J1267" s="54" t="n">
        <v>45205</v>
      </c>
      <c r="K1267" s="54" t="inlineStr">
        <is>
          <t>MO</t>
        </is>
      </c>
      <c r="L1267" s="68" t="inlineStr">
        <is>
          <t>PIX: 42751357687</t>
        </is>
      </c>
      <c r="N1267">
        <f>IF(ISERROR(SEARCH("NF",E1267,1)),"NÃO","SIM")</f>
        <v/>
      </c>
      <c r="O1267">
        <f>IF($B1267=5,"SIM","")</f>
        <v/>
      </c>
      <c r="P1267" s="76">
        <f>A1267&amp;B1267&amp;C1267&amp;E1267&amp;G1267&amp;EDATE(J1267,0)</f>
        <v/>
      </c>
      <c r="Q1267" s="68">
        <f>IF(A1267=0,"",VLOOKUP($A1267,RESUMO!$A$8:$B$107,2,FALSE))</f>
        <v/>
      </c>
    </row>
    <row r="1268">
      <c r="A1268" s="52" t="n">
        <v>45204</v>
      </c>
      <c r="B1268" s="68" t="n">
        <v>1</v>
      </c>
      <c r="C1268" s="50" t="inlineStr">
        <is>
          <t>18240824609</t>
        </is>
      </c>
      <c r="D1268" s="73" t="inlineStr">
        <is>
          <t>ITALO RAFAEL PINHO SANTOS</t>
        </is>
      </c>
      <c r="E1268" s="74" t="inlineStr">
        <is>
          <t>TRANSPORTE</t>
        </is>
      </c>
      <c r="G1268" s="75" t="n">
        <v>28.7</v>
      </c>
      <c r="H1268" s="63" t="n">
        <v>20</v>
      </c>
      <c r="I1268" s="75" t="n">
        <v>574</v>
      </c>
      <c r="J1268" s="54" t="n">
        <v>45205</v>
      </c>
      <c r="K1268" s="54" t="inlineStr">
        <is>
          <t>MO</t>
        </is>
      </c>
      <c r="L1268" s="68" t="inlineStr">
        <is>
          <t>PIX: 18240824609</t>
        </is>
      </c>
      <c r="N1268">
        <f>IF(ISERROR(SEARCH("NF",E1268,1)),"NÃO","SIM")</f>
        <v/>
      </c>
      <c r="O1268">
        <f>IF($B1268=5,"SIM","")</f>
        <v/>
      </c>
      <c r="P1268" s="76">
        <f>A1268&amp;B1268&amp;C1268&amp;E1268&amp;G1268&amp;EDATE(J1268,0)</f>
        <v/>
      </c>
      <c r="Q1268" s="68">
        <f>IF(A1268=0,"",VLOOKUP($A1268,RESUMO!$A$8:$B$107,2,FALSE))</f>
        <v/>
      </c>
    </row>
    <row r="1269">
      <c r="A1269" s="52" t="n">
        <v>45204</v>
      </c>
      <c r="B1269" s="68" t="n">
        <v>1</v>
      </c>
      <c r="C1269" s="50" t="inlineStr">
        <is>
          <t>01718964676</t>
        </is>
      </c>
      <c r="D1269" s="73" t="inlineStr">
        <is>
          <t>JULIO CESAR DOS SANTOS SILVA</t>
        </is>
      </c>
      <c r="E1269" s="74" t="inlineStr">
        <is>
          <t>TRANSPORTE</t>
        </is>
      </c>
      <c r="G1269" s="75" t="n">
        <v>49.4</v>
      </c>
      <c r="H1269" s="63" t="n">
        <v>21</v>
      </c>
      <c r="I1269" s="75" t="n">
        <v>1037.4</v>
      </c>
      <c r="J1269" s="54" t="n">
        <v>45205</v>
      </c>
      <c r="K1269" s="54" t="inlineStr">
        <is>
          <t>MO</t>
        </is>
      </c>
      <c r="L1269" s="68" t="inlineStr">
        <is>
          <t>CEF  013  1926  486824 - CPF: 01.718.964.6-76</t>
        </is>
      </c>
      <c r="N1269">
        <f>IF(ISERROR(SEARCH("NF",E1269,1)),"NÃO","SIM")</f>
        <v/>
      </c>
      <c r="O1269">
        <f>IF($B1269=5,"SIM","")</f>
        <v/>
      </c>
      <c r="P1269" s="76">
        <f>A1269&amp;B1269&amp;C1269&amp;E1269&amp;G1269&amp;EDATE(J1269,0)</f>
        <v/>
      </c>
      <c r="Q1269" s="68">
        <f>IF(A1269=0,"",VLOOKUP($A1269,RESUMO!$A$8:$B$107,2,FALSE))</f>
        <v/>
      </c>
    </row>
    <row r="1270">
      <c r="A1270" s="52" t="n">
        <v>45204</v>
      </c>
      <c r="B1270" s="68" t="n">
        <v>1</v>
      </c>
      <c r="C1270" s="50" t="inlineStr">
        <is>
          <t>12235303617</t>
        </is>
      </c>
      <c r="D1270" s="73" t="inlineStr">
        <is>
          <t>MARCOS VINICIUS BISPO CORREIA</t>
        </is>
      </c>
      <c r="E1270" s="74" t="inlineStr">
        <is>
          <t>TRANSPORTE</t>
        </is>
      </c>
      <c r="G1270" s="75" t="n">
        <v>25.7</v>
      </c>
      <c r="H1270" s="63" t="n">
        <v>21</v>
      </c>
      <c r="I1270" s="75" t="n">
        <v>539.6999999999999</v>
      </c>
      <c r="J1270" s="54" t="n">
        <v>45205</v>
      </c>
      <c r="K1270" s="54" t="inlineStr">
        <is>
          <t>MO</t>
        </is>
      </c>
      <c r="L1270" s="68" t="inlineStr">
        <is>
          <t>CEF  013  2922  150878 - CPF: 12.235.303.6-17</t>
        </is>
      </c>
      <c r="N1270">
        <f>IF(ISERROR(SEARCH("NF",E1270,1)),"NÃO","SIM")</f>
        <v/>
      </c>
      <c r="O1270">
        <f>IF($B1270=5,"SIM","")</f>
        <v/>
      </c>
      <c r="P1270" s="76">
        <f>A1270&amp;B1270&amp;C1270&amp;E1270&amp;G1270&amp;EDATE(J1270,0)</f>
        <v/>
      </c>
      <c r="Q1270" s="68">
        <f>IF(A1270=0,"",VLOOKUP($A1270,RESUMO!$A$8:$B$107,2,FALSE))</f>
        <v/>
      </c>
    </row>
    <row r="1271">
      <c r="A1271" s="52" t="n">
        <v>45204</v>
      </c>
      <c r="B1271" s="68" t="n">
        <v>1</v>
      </c>
      <c r="C1271" s="50" t="inlineStr">
        <is>
          <t>13034919662</t>
        </is>
      </c>
      <c r="D1271" s="73" t="inlineStr">
        <is>
          <t>DAVID LOPES DOS SANTOS</t>
        </is>
      </c>
      <c r="E1271" s="74" t="inlineStr">
        <is>
          <t>TRANSPORTE</t>
        </is>
      </c>
      <c r="G1271" s="75" t="n">
        <v>34.8</v>
      </c>
      <c r="H1271" s="63" t="n">
        <v>21</v>
      </c>
      <c r="I1271" s="75" t="n">
        <v>730.8</v>
      </c>
      <c r="J1271" s="54" t="n">
        <v>45205</v>
      </c>
      <c r="K1271" s="54" t="inlineStr">
        <is>
          <t>MO</t>
        </is>
      </c>
      <c r="L1271" s="68" t="inlineStr">
        <is>
          <t>PIX: 13034919662</t>
        </is>
      </c>
      <c r="N1271">
        <f>IF(ISERROR(SEARCH("NF",E1271,1)),"NÃO","SIM")</f>
        <v/>
      </c>
      <c r="O1271">
        <f>IF($B1271=5,"SIM","")</f>
        <v/>
      </c>
      <c r="P1271" s="76">
        <f>A1271&amp;B1271&amp;C1271&amp;E1271&amp;G1271&amp;EDATE(J1271,0)</f>
        <v/>
      </c>
      <c r="Q1271" s="68">
        <f>IF(A1271=0,"",VLOOKUP($A1271,RESUMO!$A$8:$B$107,2,FALSE))</f>
        <v/>
      </c>
    </row>
    <row r="1272">
      <c r="A1272" s="52" t="n">
        <v>45204</v>
      </c>
      <c r="B1272" s="68" t="n">
        <v>1</v>
      </c>
      <c r="C1272" s="50" t="inlineStr">
        <is>
          <t>42751357687</t>
        </is>
      </c>
      <c r="D1272" s="73" t="inlineStr">
        <is>
          <t>JOSÉ GERALDO LONGUINHO</t>
        </is>
      </c>
      <c r="E1272" s="74" t="inlineStr">
        <is>
          <t>CAFÉ</t>
        </is>
      </c>
      <c r="G1272" s="75" t="n">
        <v>4</v>
      </c>
      <c r="H1272" s="63" t="n">
        <v>20</v>
      </c>
      <c r="I1272" s="75" t="n">
        <v>80</v>
      </c>
      <c r="J1272" s="54" t="n">
        <v>45205</v>
      </c>
      <c r="K1272" s="54" t="inlineStr">
        <is>
          <t>MO</t>
        </is>
      </c>
      <c r="L1272" s="68" t="inlineStr">
        <is>
          <t>PIX: 42751357687</t>
        </is>
      </c>
      <c r="N1272">
        <f>IF(ISERROR(SEARCH("NF",E1272,1)),"NÃO","SIM")</f>
        <v/>
      </c>
      <c r="O1272">
        <f>IF($B1272=5,"SIM","")</f>
        <v/>
      </c>
      <c r="P1272" s="76">
        <f>A1272&amp;B1272&amp;C1272&amp;E1272&amp;G1272&amp;EDATE(J1272,0)</f>
        <v/>
      </c>
      <c r="Q1272" s="68">
        <f>IF(A1272=0,"",VLOOKUP($A1272,RESUMO!$A$8:$B$107,2,FALSE))</f>
        <v/>
      </c>
    </row>
    <row r="1273">
      <c r="A1273" s="52" t="n">
        <v>45204</v>
      </c>
      <c r="B1273" s="68" t="n">
        <v>1</v>
      </c>
      <c r="C1273" s="50" t="inlineStr">
        <is>
          <t>18240824609</t>
        </is>
      </c>
      <c r="D1273" s="73" t="inlineStr">
        <is>
          <t>ITALO RAFAEL PINHO SANTOS</t>
        </is>
      </c>
      <c r="E1273" s="74" t="inlineStr">
        <is>
          <t>CAFÉ</t>
        </is>
      </c>
      <c r="G1273" s="75" t="n">
        <v>4</v>
      </c>
      <c r="H1273" s="63" t="n">
        <v>20</v>
      </c>
      <c r="I1273" s="75" t="n">
        <v>80</v>
      </c>
      <c r="J1273" s="54" t="n">
        <v>45205</v>
      </c>
      <c r="K1273" s="54" t="inlineStr">
        <is>
          <t>MO</t>
        </is>
      </c>
      <c r="L1273" s="68" t="inlineStr">
        <is>
          <t>PIX: 18240824609</t>
        </is>
      </c>
      <c r="N1273">
        <f>IF(ISERROR(SEARCH("NF",E1273,1)),"NÃO","SIM")</f>
        <v/>
      </c>
      <c r="O1273">
        <f>IF($B1273=5,"SIM","")</f>
        <v/>
      </c>
      <c r="P1273" s="76">
        <f>A1273&amp;B1273&amp;C1273&amp;E1273&amp;G1273&amp;EDATE(J1273,0)</f>
        <v/>
      </c>
      <c r="Q1273" s="68">
        <f>IF(A1273=0,"",VLOOKUP($A1273,RESUMO!$A$8:$B$107,2,FALSE))</f>
        <v/>
      </c>
    </row>
    <row r="1274">
      <c r="A1274" s="52" t="n">
        <v>45204</v>
      </c>
      <c r="B1274" s="68" t="n">
        <v>1</v>
      </c>
      <c r="C1274" s="50" t="inlineStr">
        <is>
          <t>01718964676</t>
        </is>
      </c>
      <c r="D1274" s="73" t="inlineStr">
        <is>
          <t>JULIO CESAR DOS SANTOS SILVA</t>
        </is>
      </c>
      <c r="E1274" s="74" t="inlineStr">
        <is>
          <t>CAFÉ</t>
        </is>
      </c>
      <c r="G1274" s="75" t="n">
        <v>4</v>
      </c>
      <c r="H1274" s="63" t="n">
        <v>21</v>
      </c>
      <c r="I1274" s="75" t="n">
        <v>84</v>
      </c>
      <c r="J1274" s="54" t="n">
        <v>45205</v>
      </c>
      <c r="K1274" s="54" t="inlineStr">
        <is>
          <t>MO</t>
        </is>
      </c>
      <c r="L1274" s="68" t="inlineStr">
        <is>
          <t>CEF  013  1926  486824 - CPF: 01.718.964.6-76</t>
        </is>
      </c>
      <c r="N1274">
        <f>IF(ISERROR(SEARCH("NF",E1274,1)),"NÃO","SIM")</f>
        <v/>
      </c>
      <c r="O1274">
        <f>IF($B1274=5,"SIM","")</f>
        <v/>
      </c>
      <c r="P1274" s="76">
        <f>A1274&amp;B1274&amp;C1274&amp;E1274&amp;G1274&amp;EDATE(J1274,0)</f>
        <v/>
      </c>
      <c r="Q1274" s="68">
        <f>IF(A1274=0,"",VLOOKUP($A1274,RESUMO!$A$8:$B$107,2,FALSE))</f>
        <v/>
      </c>
    </row>
    <row r="1275">
      <c r="A1275" s="52" t="n">
        <v>45204</v>
      </c>
      <c r="B1275" s="68" t="n">
        <v>1</v>
      </c>
      <c r="C1275" s="50" t="inlineStr">
        <is>
          <t>12235303617</t>
        </is>
      </c>
      <c r="D1275" s="73" t="inlineStr">
        <is>
          <t>MARCOS VINICIUS BISPO CORREIA</t>
        </is>
      </c>
      <c r="E1275" s="74" t="inlineStr">
        <is>
          <t>CAFÉ</t>
        </is>
      </c>
      <c r="G1275" s="75" t="n">
        <v>4</v>
      </c>
      <c r="H1275" s="63" t="n">
        <v>21</v>
      </c>
      <c r="I1275" s="75" t="n">
        <v>84</v>
      </c>
      <c r="J1275" s="54" t="n">
        <v>45205</v>
      </c>
      <c r="K1275" s="54" t="inlineStr">
        <is>
          <t>MO</t>
        </is>
      </c>
      <c r="L1275" s="68" t="inlineStr">
        <is>
          <t>CEF  013  2922  150878 - CPF: 12.235.303.6-17</t>
        </is>
      </c>
      <c r="N1275">
        <f>IF(ISERROR(SEARCH("NF",E1275,1)),"NÃO","SIM")</f>
        <v/>
      </c>
      <c r="O1275">
        <f>IF($B1275=5,"SIM","")</f>
        <v/>
      </c>
      <c r="P1275" s="76">
        <f>A1275&amp;B1275&amp;C1275&amp;E1275&amp;G1275&amp;EDATE(J1275,0)</f>
        <v/>
      </c>
      <c r="Q1275" s="68">
        <f>IF(A1275=0,"",VLOOKUP($A1275,RESUMO!$A$8:$B$107,2,FALSE))</f>
        <v/>
      </c>
    </row>
    <row r="1276">
      <c r="A1276" s="52" t="n">
        <v>45204</v>
      </c>
      <c r="B1276" s="68" t="n">
        <v>1</v>
      </c>
      <c r="C1276" s="50" t="inlineStr">
        <is>
          <t>13034919662</t>
        </is>
      </c>
      <c r="D1276" s="73" t="inlineStr">
        <is>
          <t>DAVID LOPES DOS SANTOS</t>
        </is>
      </c>
      <c r="E1276" s="74" t="inlineStr">
        <is>
          <t>CAFÉ</t>
        </is>
      </c>
      <c r="G1276" s="75" t="n">
        <v>4</v>
      </c>
      <c r="H1276" s="63" t="n">
        <v>21</v>
      </c>
      <c r="I1276" s="75" t="n">
        <v>84</v>
      </c>
      <c r="J1276" s="54" t="n">
        <v>45205</v>
      </c>
      <c r="K1276" s="54" t="inlineStr">
        <is>
          <t>MO</t>
        </is>
      </c>
      <c r="L1276" s="68" t="inlineStr">
        <is>
          <t>PIX: 13034919662</t>
        </is>
      </c>
      <c r="N1276">
        <f>IF(ISERROR(SEARCH("NF",E1276,1)),"NÃO","SIM")</f>
        <v/>
      </c>
      <c r="O1276">
        <f>IF($B1276=5,"SIM","")</f>
        <v/>
      </c>
      <c r="P1276" s="76">
        <f>A1276&amp;B1276&amp;C1276&amp;E1276&amp;G1276&amp;EDATE(J1276,0)</f>
        <v/>
      </c>
      <c r="Q1276" s="68">
        <f>IF(A1276=0,"",VLOOKUP($A1276,RESUMO!$A$8:$B$107,2,FALSE))</f>
        <v/>
      </c>
    </row>
    <row r="1277">
      <c r="A1277" s="52" t="n">
        <v>45204</v>
      </c>
      <c r="B1277" s="68" t="n">
        <v>2</v>
      </c>
      <c r="C1277" s="50" t="inlineStr">
        <is>
          <t>40711646000100</t>
        </is>
      </c>
      <c r="D1277" s="73" t="inlineStr">
        <is>
          <t>LP FUNDACOES LTDA</t>
        </is>
      </c>
      <c r="E1277" s="74" t="inlineStr">
        <is>
          <t>EXECUÇÃO DE TUBULÃO</t>
        </is>
      </c>
      <c r="G1277" s="75" t="n">
        <v>6383.8</v>
      </c>
      <c r="I1277" s="75" t="n">
        <v>6383.8</v>
      </c>
      <c r="J1277" s="54" t="n">
        <v>45205</v>
      </c>
      <c r="K1277" s="54" t="inlineStr">
        <is>
          <t>SERV</t>
        </is>
      </c>
      <c r="L1277" s="68" t="inlineStr">
        <is>
          <t>PIX: 40711646000100</t>
        </is>
      </c>
      <c r="N1277">
        <f>IF(ISERROR(SEARCH("NF",E1277,1)),"NÃO","SIM")</f>
        <v/>
      </c>
      <c r="O1277">
        <f>IF($B1277=5,"SIM","")</f>
        <v/>
      </c>
      <c r="P1277" s="76">
        <f>A1277&amp;B1277&amp;C1277&amp;E1277&amp;G1277&amp;EDATE(J1277,0)</f>
        <v/>
      </c>
      <c r="Q1277" s="68">
        <f>IF(A1277=0,"",VLOOKUP($A1277,RESUMO!$A$8:$B$107,2,FALSE))</f>
        <v/>
      </c>
    </row>
    <row r="1278">
      <c r="A1278" s="52" t="n">
        <v>45204</v>
      </c>
      <c r="B1278" s="68" t="n">
        <v>2</v>
      </c>
      <c r="C1278" s="50" t="inlineStr">
        <is>
          <t>27648990687</t>
        </is>
      </c>
      <c r="D1278" s="73" t="inlineStr">
        <is>
          <t>ROGÉRIO VASCONCELOS SANTOS</t>
        </is>
      </c>
      <c r="E1278" s="74" t="inlineStr">
        <is>
          <t>MOTOBOY OBRA - 09/2023</t>
        </is>
      </c>
      <c r="G1278" s="75" t="n">
        <v>115</v>
      </c>
      <c r="I1278" s="75" t="n">
        <v>115</v>
      </c>
      <c r="J1278" s="54" t="n">
        <v>45205</v>
      </c>
      <c r="K1278" s="54" t="inlineStr">
        <is>
          <t>ADM</t>
        </is>
      </c>
      <c r="L1278" s="68" t="inlineStr">
        <is>
          <t>PIX: 31995901635</t>
        </is>
      </c>
      <c r="N1278">
        <f>IF(ISERROR(SEARCH("NF",E1278,1)),"NÃO","SIM")</f>
        <v/>
      </c>
      <c r="O1278">
        <f>IF($B1278=5,"SIM","")</f>
        <v/>
      </c>
      <c r="P1278" s="76">
        <f>A1278&amp;B1278&amp;C1278&amp;E1278&amp;G1278&amp;EDATE(J1278,0)</f>
        <v/>
      </c>
      <c r="Q1278" s="68">
        <f>IF(A1278=0,"",VLOOKUP($A1278,RESUMO!$A$8:$B$107,2,FALSE))</f>
        <v/>
      </c>
    </row>
    <row r="1279">
      <c r="A1279" s="52" t="n">
        <v>45204</v>
      </c>
      <c r="B1279" s="68" t="n">
        <v>2</v>
      </c>
      <c r="C1279" s="50" t="inlineStr">
        <is>
          <t>27648990687</t>
        </is>
      </c>
      <c r="D1279" s="73" t="inlineStr">
        <is>
          <t>ROGÉRIO VASCONCELOS SANTOS</t>
        </is>
      </c>
      <c r="E1279" s="74" t="inlineStr">
        <is>
          <t>MHS SEGURANÇA E MEDICINA DO TRABALHO</t>
        </is>
      </c>
      <c r="G1279" s="75" t="n">
        <v>245</v>
      </c>
      <c r="I1279" s="75" t="n">
        <v>245</v>
      </c>
      <c r="J1279" s="54" t="n">
        <v>45205</v>
      </c>
      <c r="K1279" s="54" t="inlineStr">
        <is>
          <t>ADM</t>
        </is>
      </c>
      <c r="L1279" s="68" t="inlineStr">
        <is>
          <t>PIX: 31995901635</t>
        </is>
      </c>
      <c r="M1279" s="50" t="inlineStr">
        <is>
          <t>MENSALIDADE 10/2023</t>
        </is>
      </c>
      <c r="N1279">
        <f>IF(ISERROR(SEARCH("NF",E1279,1)),"NÃO","SIM")</f>
        <v/>
      </c>
      <c r="O1279">
        <f>IF($B1279=5,"SIM","")</f>
        <v/>
      </c>
      <c r="P1279" s="76">
        <f>A1279&amp;B1279&amp;C1279&amp;E1279&amp;G1279&amp;EDATE(J1279,0)</f>
        <v/>
      </c>
      <c r="Q1279" s="68">
        <f>IF(A1279=0,"",VLOOKUP($A1279,RESUMO!$A$8:$B$107,2,FALSE))</f>
        <v/>
      </c>
    </row>
    <row r="1280">
      <c r="A1280" s="52" t="n">
        <v>45204</v>
      </c>
      <c r="B1280" s="68" t="n">
        <v>2</v>
      </c>
      <c r="C1280" s="50" t="inlineStr">
        <is>
          <t>05761924650</t>
        </is>
      </c>
      <c r="D1280" s="73" t="inlineStr">
        <is>
          <t>RENATO OLIVEIRA SANTOS</t>
        </is>
      </c>
      <c r="E1280" s="74" t="inlineStr">
        <is>
          <t>FOLHA DP- 09/2023</t>
        </is>
      </c>
      <c r="G1280" s="75" t="n">
        <v>781.2</v>
      </c>
      <c r="I1280" s="75" t="n">
        <v>781.2</v>
      </c>
      <c r="J1280" s="54" t="n">
        <v>45205</v>
      </c>
      <c r="K1280" s="54" t="inlineStr">
        <is>
          <t>MO</t>
        </is>
      </c>
      <c r="L1280" s="68" t="inlineStr">
        <is>
          <t>PIX: 05761924650</t>
        </is>
      </c>
      <c r="N1280">
        <f>IF(ISERROR(SEARCH("NF",E1280,1)),"NÃO","SIM")</f>
        <v/>
      </c>
      <c r="O1280">
        <f>IF($B1280=5,"SIM","")</f>
        <v/>
      </c>
      <c r="P1280" s="76">
        <f>A1280&amp;B1280&amp;C1280&amp;E1280&amp;G1280&amp;EDATE(J1280,0)</f>
        <v/>
      </c>
      <c r="Q1280" s="68">
        <f>IF(A1280=0,"",VLOOKUP($A1280,RESUMO!$A$8:$B$107,2,FALSE))</f>
        <v/>
      </c>
    </row>
    <row r="1281">
      <c r="A1281" s="52" t="n">
        <v>45204</v>
      </c>
      <c r="B1281" s="68" t="n">
        <v>2</v>
      </c>
      <c r="C1281" s="50" t="inlineStr">
        <is>
          <t>15350511000100</t>
        </is>
      </c>
      <c r="D1281" s="73" t="inlineStr">
        <is>
          <t>ANCORA SOLUCOES CONSTRUTIVAS LTDA</t>
        </is>
      </c>
      <c r="E1281" s="74" t="inlineStr">
        <is>
          <t>PLOTAGENS - NF A EMITIR</t>
        </is>
      </c>
      <c r="G1281" s="75" t="n">
        <v>16</v>
      </c>
      <c r="I1281" s="75" t="n">
        <v>16</v>
      </c>
      <c r="J1281" s="54" t="n">
        <v>45205</v>
      </c>
      <c r="K1281" s="54" t="inlineStr">
        <is>
          <t>MAT</t>
        </is>
      </c>
      <c r="L1281" s="68" t="inlineStr">
        <is>
          <t>PIX: 15350511000100</t>
        </is>
      </c>
      <c r="N1281">
        <f>IF(ISERROR(SEARCH("NF",E1281,1)),"NÃO","SIM")</f>
        <v/>
      </c>
      <c r="O1281">
        <f>IF($B1281=5,"SIM","")</f>
        <v/>
      </c>
      <c r="P1281" s="76">
        <f>A1281&amp;B1281&amp;C1281&amp;E1281&amp;G1281&amp;EDATE(J1281,0)</f>
        <v/>
      </c>
      <c r="Q1281" s="68">
        <f>IF(A1281=0,"",VLOOKUP($A1281,RESUMO!$A$8:$B$107,2,FALSE))</f>
        <v/>
      </c>
    </row>
    <row r="1282">
      <c r="A1282" s="52" t="n">
        <v>45204</v>
      </c>
      <c r="B1282" s="68" t="n">
        <v>3</v>
      </c>
      <c r="C1282" s="50" t="inlineStr">
        <is>
          <t>00360305000104</t>
        </is>
      </c>
      <c r="D1282" s="73" t="inlineStr">
        <is>
          <t>FGTS</t>
        </is>
      </c>
      <c r="E1282" s="74" t="inlineStr">
        <is>
          <t>FGTS - 09/2023</t>
        </is>
      </c>
      <c r="G1282" s="75" t="n">
        <v>813</v>
      </c>
      <c r="I1282" s="75" t="n">
        <v>813</v>
      </c>
      <c r="J1282" s="54" t="n">
        <v>45206</v>
      </c>
      <c r="K1282" s="54" t="inlineStr">
        <is>
          <t>MO</t>
        </is>
      </c>
      <c r="N1282">
        <f>IF(ISERROR(SEARCH("NF",E1282,1)),"NÃO","SIM")</f>
        <v/>
      </c>
      <c r="O1282">
        <f>IF($B1282=5,"SIM","")</f>
        <v/>
      </c>
      <c r="P1282" s="76">
        <f>A1282&amp;B1282&amp;C1282&amp;E1282&amp;G1282&amp;EDATE(J1282,0)</f>
        <v/>
      </c>
      <c r="Q1282" s="68">
        <f>IF(A1282=0,"",VLOOKUP($A1282,RESUMO!$A$8:$B$107,2,FALSE))</f>
        <v/>
      </c>
    </row>
    <row r="1283">
      <c r="A1283" s="52" t="n">
        <v>45204</v>
      </c>
      <c r="B1283" s="68" t="n">
        <v>3</v>
      </c>
      <c r="C1283" s="50" t="inlineStr">
        <is>
          <t>03562661000107</t>
        </is>
      </c>
      <c r="D1283" s="73" t="inlineStr">
        <is>
          <t>SAO JOSE DISTRIBUIDORA DE CIMENTO</t>
        </is>
      </c>
      <c r="E1283" s="74" t="inlineStr">
        <is>
          <t>CIMENTO - NF 122895</t>
        </is>
      </c>
      <c r="G1283" s="75" t="n">
        <v>2400</v>
      </c>
      <c r="I1283" s="75" t="n">
        <v>2400</v>
      </c>
      <c r="J1283" s="54" t="n">
        <v>45209</v>
      </c>
      <c r="K1283" s="54" t="inlineStr">
        <is>
          <t>MAT</t>
        </is>
      </c>
      <c r="N1283">
        <f>IF(ISERROR(SEARCH("NF",E1283,1)),"NÃO","SIM")</f>
        <v/>
      </c>
      <c r="O1283">
        <f>IF($B1283=5,"SIM","")</f>
        <v/>
      </c>
      <c r="P1283" s="76">
        <f>A1283&amp;B1283&amp;C1283&amp;E1283&amp;G1283&amp;EDATE(J1283,0)</f>
        <v/>
      </c>
      <c r="Q1283" s="68">
        <f>IF(A1283=0,"",VLOOKUP($A1283,RESUMO!$A$8:$B$107,2,FALSE))</f>
        <v/>
      </c>
    </row>
    <row r="1284">
      <c r="A1284" s="52" t="n">
        <v>45204</v>
      </c>
      <c r="B1284" s="68" t="n">
        <v>3</v>
      </c>
      <c r="C1284" s="50" t="inlineStr">
        <is>
          <t>07409393000130</t>
        </is>
      </c>
      <c r="D1284" s="73" t="inlineStr">
        <is>
          <t>LOCFER</t>
        </is>
      </c>
      <c r="E1284" s="74" t="inlineStr">
        <is>
          <t>GUINCHO, FURADEIRA, MARTELO - NF 22085</t>
        </is>
      </c>
      <c r="G1284" s="75" t="n">
        <v>740</v>
      </c>
      <c r="I1284" s="75" t="n">
        <v>740</v>
      </c>
      <c r="J1284" s="54" t="n">
        <v>45217</v>
      </c>
      <c r="K1284" s="54" t="inlineStr">
        <is>
          <t>LOC</t>
        </is>
      </c>
      <c r="N1284">
        <f>IF(ISERROR(SEARCH("NF",E1284,1)),"NÃO","SIM")</f>
        <v/>
      </c>
      <c r="O1284">
        <f>IF($B1284=5,"SIM","")</f>
        <v/>
      </c>
      <c r="P1284" s="76">
        <f>A1284&amp;B1284&amp;C1284&amp;E1284&amp;G1284&amp;EDATE(J1284,0)</f>
        <v/>
      </c>
      <c r="Q1284" s="68">
        <f>IF(A1284=0,"",VLOOKUP($A1284,RESUMO!$A$8:$B$107,2,FALSE))</f>
        <v/>
      </c>
    </row>
    <row r="1285">
      <c r="A1285" s="52" t="n">
        <v>45204</v>
      </c>
      <c r="B1285" s="68" t="n">
        <v>3</v>
      </c>
      <c r="C1285" s="50" t="inlineStr">
        <is>
          <t>24200699000100</t>
        </is>
      </c>
      <c r="D1285" s="73" t="inlineStr">
        <is>
          <t xml:space="preserve">ELITE EPIS </t>
        </is>
      </c>
      <c r="E1285" s="74" t="inlineStr">
        <is>
          <t>EQUIPAMENTOS DE PROTEÇÃO - NF 85904</t>
        </is>
      </c>
      <c r="G1285" s="75" t="n">
        <v>524.8</v>
      </c>
      <c r="I1285" s="75" t="n">
        <v>524.8</v>
      </c>
      <c r="J1285" s="54" t="n">
        <v>45219</v>
      </c>
      <c r="K1285" s="54" t="inlineStr">
        <is>
          <t>MO</t>
        </is>
      </c>
      <c r="N1285">
        <f>IF(ISERROR(SEARCH("NF",E1285,1)),"NÃO","SIM")</f>
        <v/>
      </c>
      <c r="O1285">
        <f>IF($B1285=5,"SIM","")</f>
        <v/>
      </c>
      <c r="P1285" s="76">
        <f>A1285&amp;B1285&amp;C1285&amp;E1285&amp;G1285&amp;EDATE(J1285,0)</f>
        <v/>
      </c>
      <c r="Q1285" s="68">
        <f>IF(A1285=0,"",VLOOKUP($A1285,RESUMO!$A$8:$B$107,2,FALSE))</f>
        <v/>
      </c>
    </row>
    <row r="1286">
      <c r="A1286" s="52" t="n">
        <v>45204</v>
      </c>
      <c r="B1286" s="68" t="n">
        <v>3</v>
      </c>
      <c r="C1286" s="50" t="inlineStr">
        <is>
          <t>00394460000141</t>
        </is>
      </c>
      <c r="D1286" s="73" t="inlineStr">
        <is>
          <t>INSS/IRRF</t>
        </is>
      </c>
      <c r="E1286" s="74" t="inlineStr">
        <is>
          <t>DCTFWEB INSS/IRRF - 09/2023</t>
        </is>
      </c>
      <c r="G1286" s="75" t="n">
        <v>8687.09</v>
      </c>
      <c r="I1286" s="75" t="n">
        <v>8687.09</v>
      </c>
      <c r="J1286" s="54" t="n">
        <v>45219</v>
      </c>
      <c r="K1286" s="54" t="inlineStr">
        <is>
          <t>MO</t>
        </is>
      </c>
      <c r="N1286">
        <f>IF(ISERROR(SEARCH("NF",E1286,1)),"NÃO","SIM")</f>
        <v/>
      </c>
      <c r="O1286">
        <f>IF($B1286=5,"SIM","")</f>
        <v/>
      </c>
      <c r="P1286" s="76">
        <f>A1286&amp;B1286&amp;C1286&amp;E1286&amp;G1286&amp;EDATE(J1286,0)</f>
        <v/>
      </c>
      <c r="Q1286" s="68">
        <f>IF(A1286=0,"",VLOOKUP($A1286,RESUMO!$A$8:$B$107,2,FALSE))</f>
        <v/>
      </c>
    </row>
    <row r="1287">
      <c r="A1287" s="52" t="n">
        <v>45204</v>
      </c>
      <c r="B1287" s="68" t="n">
        <v>3</v>
      </c>
      <c r="C1287" s="50" t="inlineStr">
        <is>
          <t>22934889000117</t>
        </is>
      </c>
      <c r="D1287" s="73" t="inlineStr">
        <is>
          <t>PREFEITURA MUNICIPAL DE NOVA LIMA</t>
        </is>
      </c>
      <c r="E1287" s="74" t="inlineStr">
        <is>
          <t>IPTU 2023 -  PARC. 5/6</t>
        </is>
      </c>
      <c r="G1287" s="75" t="n">
        <v>655.22</v>
      </c>
      <c r="I1287" s="75" t="n">
        <v>655.22</v>
      </c>
      <c r="J1287" s="54" t="n">
        <v>45222</v>
      </c>
      <c r="K1287" s="54" t="inlineStr">
        <is>
          <t>TP</t>
        </is>
      </c>
      <c r="N1287">
        <f>IF(ISERROR(SEARCH("NF",E1287,1)),"NÃO","SIM")</f>
        <v/>
      </c>
      <c r="O1287">
        <f>IF($B1287=5,"SIM","")</f>
        <v/>
      </c>
      <c r="P1287" s="76">
        <f>A1287&amp;B1287&amp;C1287&amp;E1287&amp;G1287&amp;EDATE(J1287,0)</f>
        <v/>
      </c>
      <c r="Q1287" s="68">
        <f>IF(A1287=0,"",VLOOKUP($A1287,RESUMO!$A$8:$B$107,2,FALSE))</f>
        <v/>
      </c>
    </row>
    <row r="1288">
      <c r="A1288" s="52" t="n">
        <v>45204</v>
      </c>
      <c r="B1288" s="68" t="n">
        <v>4</v>
      </c>
      <c r="C1288" s="50" t="inlineStr">
        <is>
          <t>27648990687</t>
        </is>
      </c>
      <c r="D1288" s="73" t="inlineStr">
        <is>
          <t>ROGÉRIO VASCONCELOS SANTOS</t>
        </is>
      </c>
      <c r="E1288" s="74" t="inlineStr">
        <is>
          <t>TAISSON HENRIQUE FERREIRA DOS SANTOS - VT E CAFÉ</t>
        </is>
      </c>
      <c r="G1288" s="75" t="n">
        <v>85.40000000000001</v>
      </c>
      <c r="I1288" s="75" t="n">
        <v>85.40000000000001</v>
      </c>
      <c r="J1288" s="54" t="n">
        <v>45190</v>
      </c>
      <c r="K1288" s="54" t="inlineStr">
        <is>
          <t>ADM</t>
        </is>
      </c>
      <c r="L1288" s="68" t="inlineStr">
        <is>
          <t>PIX: 31995901635</t>
        </is>
      </c>
      <c r="M1288" s="50" t="inlineStr">
        <is>
          <t>REEMBOLSO</t>
        </is>
      </c>
      <c r="N1288">
        <f>IF(ISERROR(SEARCH("NF",E1288,1)),"NÃO","SIM")</f>
        <v/>
      </c>
      <c r="O1288">
        <f>IF($B1288=5,"SIM","")</f>
        <v/>
      </c>
      <c r="P1288" s="76">
        <f>A1288&amp;B1288&amp;C1288&amp;E1288&amp;G1288&amp;EDATE(J1288,0)</f>
        <v/>
      </c>
      <c r="Q1288" s="68">
        <f>IF(A1288=0,"",VLOOKUP($A1288,RESUMO!$A$8:$B$107,2,FALSE))</f>
        <v/>
      </c>
    </row>
    <row r="1289">
      <c r="A1289" s="52" t="n">
        <v>45204</v>
      </c>
      <c r="B1289" s="68" t="n">
        <v>4</v>
      </c>
      <c r="C1289" s="50" t="inlineStr">
        <is>
          <t>27648990687</t>
        </is>
      </c>
      <c r="D1289" s="73" t="inlineStr">
        <is>
          <t>ROGÉRIO VASCONCELOS SANTOS</t>
        </is>
      </c>
      <c r="E1289" s="74" t="inlineStr">
        <is>
          <t>DAVID LOPES DOS SANTOS - VT E CAFÉ</t>
        </is>
      </c>
      <c r="G1289" s="75" t="n">
        <v>194</v>
      </c>
      <c r="I1289" s="75" t="n">
        <v>194</v>
      </c>
      <c r="J1289" s="54" t="n">
        <v>45195</v>
      </c>
      <c r="K1289" s="54" t="inlineStr">
        <is>
          <t>ADM</t>
        </is>
      </c>
      <c r="L1289" s="68" t="inlineStr">
        <is>
          <t>PIX: 31995901635</t>
        </is>
      </c>
      <c r="M1289" s="50" t="inlineStr">
        <is>
          <t>REEMBOLSO</t>
        </is>
      </c>
      <c r="N1289">
        <f>IF(ISERROR(SEARCH("NF",E1289,1)),"NÃO","SIM")</f>
        <v/>
      </c>
      <c r="O1289">
        <f>IF($B1289=5,"SIM","")</f>
        <v/>
      </c>
      <c r="P1289" s="76">
        <f>A1289&amp;B1289&amp;C1289&amp;E1289&amp;G1289&amp;EDATE(J1289,0)</f>
        <v/>
      </c>
      <c r="Q1289" s="68">
        <f>IF(A1289=0,"",VLOOKUP($A1289,RESUMO!$A$8:$B$107,2,FALSE))</f>
        <v/>
      </c>
    </row>
    <row r="1290">
      <c r="A1290" s="52" t="n">
        <v>45204</v>
      </c>
      <c r="B1290" s="68" t="n">
        <v>5</v>
      </c>
      <c r="C1290" s="50" t="inlineStr">
        <is>
          <t>16000000000100</t>
        </is>
      </c>
      <c r="D1290" s="73" t="inlineStr">
        <is>
          <t>DIVERSOS</t>
        </is>
      </c>
      <c r="E1290" s="74" t="inlineStr">
        <is>
          <t>C H LACERDA - ANCORAGEM, CUNHA, NICHO, ADAPTADOR, TUBO PLASTICO, TAMPA - NF 930</t>
        </is>
      </c>
      <c r="G1290" s="75" t="n">
        <v>1193</v>
      </c>
      <c r="I1290" s="75" t="n">
        <v>1193</v>
      </c>
      <c r="J1290" s="54" t="n">
        <v>45175</v>
      </c>
      <c r="K1290" s="54" t="inlineStr">
        <is>
          <t>DIV</t>
        </is>
      </c>
      <c r="N1290">
        <f>IF(ISERROR(SEARCH("NF",E1290,1)),"NÃO","SIM")</f>
        <v/>
      </c>
      <c r="O1290">
        <f>IF($B1290=5,"SIM","")</f>
        <v/>
      </c>
      <c r="P1290" s="76">
        <f>A1290&amp;B1290&amp;C1290&amp;E1290&amp;G1290&amp;EDATE(J1290,0)</f>
        <v/>
      </c>
      <c r="Q1290" s="68">
        <f>IF(A1290=0,"",VLOOKUP($A1290,RESUMO!$A$8:$B$107,2,FALSE))</f>
        <v/>
      </c>
    </row>
    <row r="1291">
      <c r="A1291" s="52" t="n">
        <v>45204</v>
      </c>
      <c r="B1291" s="68" t="n">
        <v>5</v>
      </c>
      <c r="C1291" s="50" t="inlineStr">
        <is>
          <t>42841924000594</t>
        </is>
      </c>
      <c r="D1291" s="73" t="inlineStr">
        <is>
          <t>AÇO SANTA CLARA</t>
        </is>
      </c>
      <c r="E1291" s="74" t="inlineStr">
        <is>
          <t>AÇO SANTA CLARA - NF 52601</t>
        </is>
      </c>
      <c r="G1291" s="75" t="n">
        <v>18236</v>
      </c>
      <c r="I1291" s="75" t="n">
        <v>18236</v>
      </c>
      <c r="J1291" s="54" t="n">
        <v>45180</v>
      </c>
      <c r="K1291" s="54" t="inlineStr">
        <is>
          <t>MAT</t>
        </is>
      </c>
      <c r="N1291">
        <f>IF(ISERROR(SEARCH("NF",E1291,1)),"NÃO","SIM")</f>
        <v/>
      </c>
      <c r="O1291">
        <f>IF($B1291=5,"SIM","")</f>
        <v/>
      </c>
      <c r="P1291" s="76">
        <f>A1291&amp;B1291&amp;C1291&amp;E1291&amp;G1291&amp;EDATE(J1291,0)</f>
        <v/>
      </c>
      <c r="Q1291" s="68">
        <f>IF(A1291=0,"",VLOOKUP($A1291,RESUMO!$A$8:$B$107,2,FALSE))</f>
        <v/>
      </c>
    </row>
    <row r="1292">
      <c r="A1292" s="52" t="n">
        <v>45204</v>
      </c>
      <c r="B1292" s="68" t="n">
        <v>5</v>
      </c>
      <c r="C1292" s="50" t="inlineStr">
        <is>
          <t>29067113023560</t>
        </is>
      </c>
      <c r="D1292" s="73" t="inlineStr">
        <is>
          <t>POLIMIX CONCRETO</t>
        </is>
      </c>
      <c r="E1292" s="74" t="inlineStr">
        <is>
          <t xml:space="preserve">CONCRETAGEM </t>
        </is>
      </c>
      <c r="G1292" s="75" t="n">
        <v>7100</v>
      </c>
      <c r="I1292" s="75" t="n">
        <v>7100</v>
      </c>
      <c r="J1292" s="54" t="n">
        <v>45197</v>
      </c>
      <c r="K1292" s="54" t="inlineStr">
        <is>
          <t>MAT</t>
        </is>
      </c>
      <c r="N1292">
        <f>IF(ISERROR(SEARCH("NF",E1292,1)),"NÃO","SIM")</f>
        <v/>
      </c>
      <c r="O1292">
        <f>IF($B1292=5,"SIM","")</f>
        <v/>
      </c>
      <c r="P1292" s="76">
        <f>A1292&amp;B1292&amp;C1292&amp;E1292&amp;G1292&amp;EDATE(J1292,0)</f>
        <v/>
      </c>
      <c r="Q1292" s="68">
        <f>IF(A1292=0,"",VLOOKUP($A1292,RESUMO!$A$8:$B$107,2,FALSE))</f>
        <v/>
      </c>
    </row>
    <row r="1293">
      <c r="A1293" s="52" t="n">
        <v>45219</v>
      </c>
      <c r="B1293" s="68" t="n">
        <v>1</v>
      </c>
      <c r="C1293" s="50" t="inlineStr">
        <is>
          <t>12054582638</t>
        </is>
      </c>
      <c r="D1293" s="73" t="inlineStr">
        <is>
          <t>RODOLFO DIAS DA SILVA</t>
        </is>
      </c>
      <c r="E1293" s="74" t="inlineStr">
        <is>
          <t>SALÁRIO</t>
        </is>
      </c>
      <c r="G1293" s="75" t="n">
        <v>1052</v>
      </c>
      <c r="I1293" s="75" t="n">
        <v>1052</v>
      </c>
      <c r="J1293" s="54" t="n">
        <v>45219</v>
      </c>
      <c r="K1293" s="54" t="inlineStr">
        <is>
          <t>MO</t>
        </is>
      </c>
      <c r="L1293" s="68" t="inlineStr">
        <is>
          <t>PIX: 12054582638</t>
        </is>
      </c>
      <c r="N1293">
        <f>IF(ISERROR(SEARCH("NF",E1293,1)),"NÃO","SIM")</f>
        <v/>
      </c>
      <c r="O1293">
        <f>IF($B1293=5,"SIM","")</f>
        <v/>
      </c>
      <c r="P1293" s="76">
        <f>A1293&amp;B1293&amp;C1293&amp;E1293&amp;G1293&amp;EDATE(J1293,0)</f>
        <v/>
      </c>
      <c r="Q1293" s="68">
        <f>IF(A1293=0,"",VLOOKUP($A1293,RESUMO!$A$8:$B$107,2,FALSE))</f>
        <v/>
      </c>
    </row>
    <row r="1294">
      <c r="A1294" s="52" t="n">
        <v>45219</v>
      </c>
      <c r="B1294" s="68" t="n">
        <v>1</v>
      </c>
      <c r="C1294" s="50" t="inlineStr">
        <is>
          <t>42751357687</t>
        </is>
      </c>
      <c r="D1294" s="73" t="inlineStr">
        <is>
          <t>JOSÉ GERALDO LONGUINHO</t>
        </is>
      </c>
      <c r="E1294" s="74" t="inlineStr">
        <is>
          <t>SALÁRIO</t>
        </is>
      </c>
      <c r="G1294" s="75" t="n">
        <v>1052</v>
      </c>
      <c r="I1294" s="75" t="n">
        <v>1052</v>
      </c>
      <c r="J1294" s="54" t="n">
        <v>45219</v>
      </c>
      <c r="K1294" s="54" t="inlineStr">
        <is>
          <t>MO</t>
        </is>
      </c>
      <c r="L1294" s="68" t="inlineStr">
        <is>
          <t>PIX: 42751357687</t>
        </is>
      </c>
      <c r="N1294">
        <f>IF(ISERROR(SEARCH("NF",E1294,1)),"NÃO","SIM")</f>
        <v/>
      </c>
      <c r="O1294">
        <f>IF($B1294=5,"SIM","")</f>
        <v/>
      </c>
      <c r="P1294" s="76">
        <f>A1294&amp;B1294&amp;C1294&amp;E1294&amp;G1294&amp;EDATE(J1294,0)</f>
        <v/>
      </c>
      <c r="Q1294" s="68">
        <f>IF(A1294=0,"",VLOOKUP($A1294,RESUMO!$A$8:$B$107,2,FALSE))</f>
        <v/>
      </c>
    </row>
    <row r="1295">
      <c r="A1295" s="52" t="n">
        <v>45219</v>
      </c>
      <c r="B1295" s="68" t="n">
        <v>1</v>
      </c>
      <c r="C1295" s="50" t="inlineStr">
        <is>
          <t>18240824609</t>
        </is>
      </c>
      <c r="D1295" s="73" t="inlineStr">
        <is>
          <t>ITALO RAFAEL PINHO SANTOS</t>
        </is>
      </c>
      <c r="E1295" s="74" t="inlineStr">
        <is>
          <t>SALÁRIO</t>
        </is>
      </c>
      <c r="G1295" s="75" t="n">
        <v>872</v>
      </c>
      <c r="I1295" s="75" t="n">
        <v>872</v>
      </c>
      <c r="J1295" s="54" t="n">
        <v>45219</v>
      </c>
      <c r="K1295" s="54" t="inlineStr">
        <is>
          <t>MO</t>
        </is>
      </c>
      <c r="L1295" s="68" t="inlineStr">
        <is>
          <t>PIX: 18240824609</t>
        </is>
      </c>
      <c r="N1295">
        <f>IF(ISERROR(SEARCH("NF",E1295,1)),"NÃO","SIM")</f>
        <v/>
      </c>
      <c r="O1295">
        <f>IF($B1295=5,"SIM","")</f>
        <v/>
      </c>
      <c r="P1295" s="76">
        <f>A1295&amp;B1295&amp;C1295&amp;E1295&amp;G1295&amp;EDATE(J1295,0)</f>
        <v/>
      </c>
      <c r="Q1295" s="68">
        <f>IF(A1295=0,"",VLOOKUP($A1295,RESUMO!$A$8:$B$107,2,FALSE))</f>
        <v/>
      </c>
    </row>
    <row r="1296">
      <c r="A1296" s="52" t="n">
        <v>45219</v>
      </c>
      <c r="B1296" s="68" t="n">
        <v>1</v>
      </c>
      <c r="C1296" s="50" t="inlineStr">
        <is>
          <t>01718964676</t>
        </is>
      </c>
      <c r="D1296" s="73" t="inlineStr">
        <is>
          <t>JULIO CESAR DOS SANTOS SILVA</t>
        </is>
      </c>
      <c r="E1296" s="74" t="inlineStr">
        <is>
          <t>SALÁRIO</t>
        </is>
      </c>
      <c r="G1296" s="75" t="n">
        <v>1052</v>
      </c>
      <c r="I1296" s="75" t="n">
        <v>1052</v>
      </c>
      <c r="J1296" s="54" t="n">
        <v>45219</v>
      </c>
      <c r="K1296" s="54" t="inlineStr">
        <is>
          <t>MO</t>
        </is>
      </c>
      <c r="L1296" s="68" t="inlineStr">
        <is>
          <t>CEF  013  1926  486824 - CPF: 01.718.964.6-76</t>
        </is>
      </c>
      <c r="N1296">
        <f>IF(ISERROR(SEARCH("NF",E1296,1)),"NÃO","SIM")</f>
        <v/>
      </c>
      <c r="O1296">
        <f>IF($B1296=5,"SIM","")</f>
        <v/>
      </c>
      <c r="P1296" s="76">
        <f>A1296&amp;B1296&amp;C1296&amp;E1296&amp;G1296&amp;EDATE(J1296,0)</f>
        <v/>
      </c>
      <c r="Q1296" s="68">
        <f>IF(A1296=0,"",VLOOKUP($A1296,RESUMO!$A$8:$B$107,2,FALSE))</f>
        <v/>
      </c>
    </row>
    <row r="1297">
      <c r="A1297" s="52" t="n">
        <v>45219</v>
      </c>
      <c r="B1297" s="68" t="n">
        <v>1</v>
      </c>
      <c r="C1297" s="50" t="inlineStr">
        <is>
          <t>12235303617</t>
        </is>
      </c>
      <c r="D1297" s="73" t="inlineStr">
        <is>
          <t>MARCOS VINICIUS BISPO CORREIA</t>
        </is>
      </c>
      <c r="E1297" s="74" t="inlineStr">
        <is>
          <t>SALÁRIO</t>
        </is>
      </c>
      <c r="G1297" s="75" t="n">
        <v>1052</v>
      </c>
      <c r="I1297" s="75" t="n">
        <v>1052</v>
      </c>
      <c r="J1297" s="54" t="n">
        <v>45219</v>
      </c>
      <c r="K1297" s="54" t="inlineStr">
        <is>
          <t>MO</t>
        </is>
      </c>
      <c r="L1297" s="68" t="inlineStr">
        <is>
          <t>CEF  013  2922  150878 - CPF: 12.235.303.6-17</t>
        </is>
      </c>
      <c r="N1297">
        <f>IF(ISERROR(SEARCH("NF",E1297,1)),"NÃO","SIM")</f>
        <v/>
      </c>
      <c r="O1297">
        <f>IF($B1297=5,"SIM","")</f>
        <v/>
      </c>
      <c r="P1297" s="76">
        <f>A1297&amp;B1297&amp;C1297&amp;E1297&amp;G1297&amp;EDATE(J1297,0)</f>
        <v/>
      </c>
      <c r="Q1297" s="68">
        <f>IF(A1297=0,"",VLOOKUP($A1297,RESUMO!$A$8:$B$107,2,FALSE))</f>
        <v/>
      </c>
    </row>
    <row r="1298">
      <c r="A1298" s="52" t="n">
        <v>45219</v>
      </c>
      <c r="B1298" s="68" t="n">
        <v>1</v>
      </c>
      <c r="C1298" s="50" t="inlineStr">
        <is>
          <t>13034919662</t>
        </is>
      </c>
      <c r="D1298" s="73" t="inlineStr">
        <is>
          <t>DAVID LOPES DOS SANTOS</t>
        </is>
      </c>
      <c r="E1298" s="74" t="inlineStr">
        <is>
          <t>SALÁRIO</t>
        </is>
      </c>
      <c r="G1298" s="75" t="n">
        <v>1400</v>
      </c>
      <c r="I1298" s="75" t="n">
        <v>1400</v>
      </c>
      <c r="J1298" s="54" t="n">
        <v>45219</v>
      </c>
      <c r="K1298" s="54" t="inlineStr">
        <is>
          <t>MO</t>
        </is>
      </c>
      <c r="L1298" s="68" t="inlineStr">
        <is>
          <t>PIX: 13034919662</t>
        </is>
      </c>
      <c r="N1298">
        <f>IF(ISERROR(SEARCH("NF",E1298,1)),"NÃO","SIM")</f>
        <v/>
      </c>
      <c r="O1298">
        <f>IF($B1298=5,"SIM","")</f>
        <v/>
      </c>
      <c r="P1298" s="76">
        <f>A1298&amp;B1298&amp;C1298&amp;E1298&amp;G1298&amp;EDATE(J1298,0)</f>
        <v/>
      </c>
      <c r="Q1298" s="68">
        <f>IF(A1298=0,"",VLOOKUP($A1298,RESUMO!$A$8:$B$107,2,FALSE))</f>
        <v/>
      </c>
    </row>
    <row r="1299">
      <c r="A1299" s="52" t="n">
        <v>45219</v>
      </c>
      <c r="B1299" s="68" t="n">
        <v>2</v>
      </c>
      <c r="C1299" s="50" t="inlineStr">
        <is>
          <t>27648990687</t>
        </is>
      </c>
      <c r="D1299" s="73" t="inlineStr">
        <is>
          <t>ROGÉRIO VASCONCELOS SANTOS</t>
        </is>
      </c>
      <c r="E1299" s="74" t="inlineStr">
        <is>
          <t>MHS SEGURANÇA E MEDICINA DO TRABALHO</t>
        </is>
      </c>
      <c r="G1299" s="75" t="n">
        <v>136.8</v>
      </c>
      <c r="I1299" s="75" t="n">
        <v>136.8</v>
      </c>
      <c r="J1299" s="54" t="n">
        <v>45219</v>
      </c>
      <c r="K1299" s="54" t="inlineStr">
        <is>
          <t>ADM</t>
        </is>
      </c>
      <c r="L1299" s="68" t="inlineStr">
        <is>
          <t>PIX: 31995901635</t>
        </is>
      </c>
      <c r="M1299" s="50" t="inlineStr">
        <is>
          <t>EVENTOS SST E-SOCIAL - 20/09</t>
        </is>
      </c>
      <c r="N1299">
        <f>IF(ISERROR(SEARCH("NF",E1299,1)),"NÃO","SIM")</f>
        <v/>
      </c>
      <c r="O1299">
        <f>IF($B1299=5,"SIM","")</f>
        <v/>
      </c>
      <c r="P1299" s="76">
        <f>A1299&amp;B1299&amp;C1299&amp;E1299&amp;G1299&amp;EDATE(J1299,0)</f>
        <v/>
      </c>
      <c r="Q1299" s="68">
        <f>IF(A1299=0,"",VLOOKUP($A1299,RESUMO!$A$8:$B$107,2,FALSE))</f>
        <v/>
      </c>
    </row>
    <row r="1300">
      <c r="A1300" s="52" t="n">
        <v>45219</v>
      </c>
      <c r="B1300" s="68" t="n">
        <v>2</v>
      </c>
      <c r="C1300" s="50" t="inlineStr">
        <is>
          <t>40711646000100</t>
        </is>
      </c>
      <c r="D1300" s="73" t="inlineStr">
        <is>
          <t>LP FUNDACOES LTDA</t>
        </is>
      </c>
      <c r="E1300" s="74" t="inlineStr">
        <is>
          <t>ESCAVAÇÃO DE TUBULÃO</t>
        </is>
      </c>
      <c r="G1300" s="75" t="n">
        <v>6496.74</v>
      </c>
      <c r="I1300" s="75" t="n">
        <v>6496.74</v>
      </c>
      <c r="J1300" s="54" t="n">
        <v>45219</v>
      </c>
      <c r="K1300" s="54" t="inlineStr">
        <is>
          <t>SERV</t>
        </is>
      </c>
      <c r="L1300" s="68" t="inlineStr">
        <is>
          <t>PIX: 40711646000100</t>
        </is>
      </c>
      <c r="N1300">
        <f>IF(ISERROR(SEARCH("NF",E1300,1)),"NÃO","SIM")</f>
        <v/>
      </c>
      <c r="O1300">
        <f>IF($B1300=5,"SIM","")</f>
        <v/>
      </c>
      <c r="P1300" s="76">
        <f>A1300&amp;B1300&amp;C1300&amp;E1300&amp;G1300&amp;EDATE(J1300,0)</f>
        <v/>
      </c>
      <c r="Q1300" s="68">
        <f>IF(A1300=0,"",VLOOKUP($A1300,RESUMO!$A$8:$B$107,2,FALSE))</f>
        <v/>
      </c>
    </row>
    <row r="1301">
      <c r="A1301" s="52" t="n">
        <v>45219</v>
      </c>
      <c r="B1301" s="68" t="n">
        <v>2</v>
      </c>
      <c r="C1301" s="50" t="inlineStr">
        <is>
          <t>45610986000150</t>
        </is>
      </c>
      <c r="D1301" s="73" t="inlineStr">
        <is>
          <t>SALOMÉ TERRAPLANAGEM</t>
        </is>
      </c>
      <c r="E1301" s="74" t="inlineStr">
        <is>
          <t>RETIRADA DE TERRA COM CAMINHÃO[</t>
        </is>
      </c>
      <c r="G1301" s="75" t="n">
        <v>5850</v>
      </c>
      <c r="I1301" s="75" t="n">
        <v>5850</v>
      </c>
      <c r="J1301" s="54" t="n">
        <v>45219</v>
      </c>
      <c r="K1301" s="54" t="inlineStr">
        <is>
          <t>SERV</t>
        </is>
      </c>
      <c r="L1301" s="68" t="inlineStr">
        <is>
          <t>PIX: 45610986000150</t>
        </is>
      </c>
      <c r="N1301">
        <f>IF(ISERROR(SEARCH("NF",E1301,1)),"NÃO","SIM")</f>
        <v/>
      </c>
      <c r="O1301">
        <f>IF($B1301=5,"SIM","")</f>
        <v/>
      </c>
      <c r="P1301" s="76">
        <f>A1301&amp;B1301&amp;C1301&amp;E1301&amp;G1301&amp;EDATE(J1301,0)</f>
        <v/>
      </c>
      <c r="Q1301" s="68">
        <f>IF(A1301=0,"",VLOOKUP($A1301,RESUMO!$A$8:$B$107,2,FALSE))</f>
        <v/>
      </c>
    </row>
    <row r="1302">
      <c r="A1302" s="52" t="n">
        <v>45219</v>
      </c>
      <c r="B1302" s="68" t="n">
        <v>3</v>
      </c>
      <c r="C1302" s="50" t="inlineStr">
        <is>
          <t>14939732000156</t>
        </is>
      </c>
      <c r="D1302" s="73" t="inlineStr">
        <is>
          <t>LOKS EQUIPAMENTOS LTDA</t>
        </is>
      </c>
      <c r="E1302" s="74" t="inlineStr">
        <is>
          <t>LOCAÇÃO DE ANDAIMES - FL 3015</t>
        </is>
      </c>
      <c r="G1302" s="75" t="n">
        <v>3298.01</v>
      </c>
      <c r="I1302" s="75" t="n">
        <v>3298.01</v>
      </c>
      <c r="J1302" s="54" t="n">
        <v>45219</v>
      </c>
      <c r="K1302" s="54" t="inlineStr">
        <is>
          <t>LOC</t>
        </is>
      </c>
      <c r="N1302">
        <f>IF(ISERROR(SEARCH("NF",E1302,1)),"NÃO","SIM")</f>
        <v/>
      </c>
      <c r="O1302">
        <f>IF($B1302=5,"SIM","")</f>
        <v/>
      </c>
      <c r="P1302" s="76">
        <f>A1302&amp;B1302&amp;C1302&amp;E1302&amp;G1302&amp;EDATE(J1302,0)</f>
        <v/>
      </c>
      <c r="Q1302" s="68">
        <f>IF(A1302=0,"",VLOOKUP($A1302,RESUMO!$A$8:$B$107,2,FALSE))</f>
        <v/>
      </c>
    </row>
    <row r="1303">
      <c r="A1303" s="52" t="n">
        <v>45219</v>
      </c>
      <c r="B1303" s="68" t="n">
        <v>3</v>
      </c>
      <c r="C1303" s="50" t="inlineStr">
        <is>
          <t>07409393000130</t>
        </is>
      </c>
      <c r="D1303" s="73" t="inlineStr">
        <is>
          <t>LOCFER</t>
        </is>
      </c>
      <c r="E1303" s="74" t="inlineStr">
        <is>
          <t>SERRA DE BANCADA - NF 22141</t>
        </is>
      </c>
      <c r="G1303" s="75" t="n">
        <v>295</v>
      </c>
      <c r="I1303" s="75" t="n">
        <v>295</v>
      </c>
      <c r="J1303" s="54" t="n">
        <v>45223</v>
      </c>
      <c r="K1303" s="54" t="inlineStr">
        <is>
          <t>LOC</t>
        </is>
      </c>
      <c r="N1303">
        <f>IF(ISERROR(SEARCH("NF",E1303,1)),"NÃO","SIM")</f>
        <v/>
      </c>
      <c r="O1303">
        <f>IF($B1303=5,"SIM","")</f>
        <v/>
      </c>
      <c r="P1303" s="76">
        <f>A1303&amp;B1303&amp;C1303&amp;E1303&amp;G1303&amp;EDATE(J1303,0)</f>
        <v/>
      </c>
      <c r="Q1303" s="68">
        <f>IF(A1303=0,"",VLOOKUP($A1303,RESUMO!$A$8:$B$107,2,FALSE))</f>
        <v/>
      </c>
    </row>
    <row r="1304">
      <c r="A1304" s="52" t="n">
        <v>45219</v>
      </c>
      <c r="B1304" s="68" t="n">
        <v>3</v>
      </c>
      <c r="C1304" s="50" t="inlineStr">
        <is>
          <t>36245582000113</t>
        </is>
      </c>
      <c r="D1304" s="73" t="inlineStr">
        <is>
          <t>MHS SEGURANÇA E MEDICINA DO TRABALHO</t>
        </is>
      </c>
      <c r="E1304" s="74" t="inlineStr">
        <is>
          <t>REALIZAÇÃO DE EXAMES - NFS-e 2023/868</t>
        </is>
      </c>
      <c r="G1304" s="75" t="n">
        <v>990.9</v>
      </c>
      <c r="I1304" s="75" t="n">
        <v>990.9</v>
      </c>
      <c r="J1304" s="54" t="n">
        <v>45224</v>
      </c>
      <c r="K1304" s="54" t="inlineStr">
        <is>
          <t>MO</t>
        </is>
      </c>
      <c r="N1304">
        <f>IF(ISERROR(SEARCH("NF",E1304,1)),"NÃO","SIM")</f>
        <v/>
      </c>
      <c r="O1304">
        <f>IF($B1304=5,"SIM","")</f>
        <v/>
      </c>
      <c r="P1304" s="76">
        <f>A1304&amp;B1304&amp;C1304&amp;E1304&amp;G1304&amp;EDATE(J1304,0)</f>
        <v/>
      </c>
      <c r="Q1304" s="68">
        <f>IF(A1304=0,"",VLOOKUP($A1304,RESUMO!$A$8:$B$107,2,FALSE))</f>
        <v/>
      </c>
    </row>
    <row r="1305">
      <c r="A1305" s="52" t="n">
        <v>45219</v>
      </c>
      <c r="B1305" s="68" t="n">
        <v>3</v>
      </c>
      <c r="C1305" s="50" t="inlineStr">
        <is>
          <t>32392731000116</t>
        </is>
      </c>
      <c r="D1305" s="73" t="inlineStr">
        <is>
          <t xml:space="preserve">EMPÓRIO DA CONSTRUÇÃO 040 EIRELI </t>
        </is>
      </c>
      <c r="E1305" s="74" t="inlineStr">
        <is>
          <t>MATERIAIS DIVERSOS - NF 1249</t>
        </is>
      </c>
      <c r="G1305" s="75" t="n">
        <v>1027.1</v>
      </c>
      <c r="I1305" s="75" t="n">
        <v>1027.1</v>
      </c>
      <c r="J1305" s="54" t="n">
        <v>45225</v>
      </c>
      <c r="K1305" s="54" t="inlineStr">
        <is>
          <t>MAT</t>
        </is>
      </c>
      <c r="N1305">
        <f>IF(ISERROR(SEARCH("NF",E1305,1)),"NÃO","SIM")</f>
        <v/>
      </c>
      <c r="O1305">
        <f>IF($B1305=5,"SIM","")</f>
        <v/>
      </c>
      <c r="P1305" s="76">
        <f>A1305&amp;B1305&amp;C1305&amp;E1305&amp;G1305&amp;EDATE(J1305,0)</f>
        <v/>
      </c>
      <c r="Q1305" s="68">
        <f>IF(A1305=0,"",VLOOKUP($A1305,RESUMO!$A$8:$B$107,2,FALSE))</f>
        <v/>
      </c>
    </row>
    <row r="1306">
      <c r="A1306" s="52" t="n">
        <v>45219</v>
      </c>
      <c r="B1306" s="68" t="n">
        <v>3</v>
      </c>
      <c r="C1306" s="50" t="inlineStr">
        <is>
          <t>17155730000164</t>
        </is>
      </c>
      <c r="D1306" s="73" t="inlineStr">
        <is>
          <t>CEMIG</t>
        </is>
      </c>
      <c r="E1306" s="74" t="inlineStr">
        <is>
          <t>COMPETENCIA 10/2023</t>
        </is>
      </c>
      <c r="G1306" s="75" t="n">
        <v>184.52</v>
      </c>
      <c r="I1306" s="75" t="n">
        <v>184.52</v>
      </c>
      <c r="J1306" s="54" t="n">
        <v>45226</v>
      </c>
      <c r="K1306" s="54" t="inlineStr">
        <is>
          <t>TP</t>
        </is>
      </c>
      <c r="N1306">
        <f>IF(ISERROR(SEARCH("NF",E1306,1)),"NÃO","SIM")</f>
        <v/>
      </c>
      <c r="O1306">
        <f>IF($B1306=5,"SIM","")</f>
        <v/>
      </c>
      <c r="P1306" s="76">
        <f>A1306&amp;B1306&amp;C1306&amp;E1306&amp;G1306&amp;EDATE(J1306,0)</f>
        <v/>
      </c>
      <c r="Q1306" s="68">
        <f>IF(A1306=0,"",VLOOKUP($A1306,RESUMO!$A$8:$B$107,2,FALSE))</f>
        <v/>
      </c>
    </row>
    <row r="1307">
      <c r="A1307" s="52" t="n">
        <v>45219</v>
      </c>
      <c r="B1307" s="68" t="n">
        <v>3</v>
      </c>
      <c r="C1307" s="50" t="inlineStr">
        <is>
          <t>24654133000220</t>
        </is>
      </c>
      <c r="D1307" s="73" t="inlineStr">
        <is>
          <t xml:space="preserve">PLIMAX PERSONA </t>
        </is>
      </c>
      <c r="E1307" s="74" t="inlineStr">
        <is>
          <t>CESTAS BASICAS - NF 218439</t>
        </is>
      </c>
      <c r="G1307" s="75" t="n">
        <v>911.88</v>
      </c>
      <c r="I1307" s="75" t="n">
        <v>911.88</v>
      </c>
      <c r="J1307" s="54" t="n">
        <v>45227</v>
      </c>
      <c r="K1307" s="54" t="inlineStr">
        <is>
          <t>MO</t>
        </is>
      </c>
      <c r="N1307">
        <f>IF(ISERROR(SEARCH("NF",E1307,1)),"NÃO","SIM")</f>
        <v/>
      </c>
      <c r="O1307">
        <f>IF($B1307=5,"SIM","")</f>
        <v/>
      </c>
      <c r="P1307" s="76">
        <f>A1307&amp;B1307&amp;C1307&amp;E1307&amp;G1307&amp;EDATE(J1307,0)</f>
        <v/>
      </c>
      <c r="Q1307" s="68">
        <f>IF(A1307=0,"",VLOOKUP($A1307,RESUMO!$A$8:$B$107,2,FALSE))</f>
        <v/>
      </c>
    </row>
    <row r="1308">
      <c r="A1308" s="52" t="n">
        <v>45219</v>
      </c>
      <c r="B1308" s="68" t="n">
        <v>3</v>
      </c>
      <c r="C1308" s="50" t="inlineStr">
        <is>
          <t>03562661000107</t>
        </is>
      </c>
      <c r="D1308" s="73" t="inlineStr">
        <is>
          <t>SAO JOSE DISTRIBUIDORA DE CIMENTO</t>
        </is>
      </c>
      <c r="E1308" s="74" t="inlineStr">
        <is>
          <t>CIMENTO - NF 123432</t>
        </is>
      </c>
      <c r="G1308" s="75" t="n">
        <v>2400</v>
      </c>
      <c r="I1308" s="75" t="n">
        <v>2400</v>
      </c>
      <c r="J1308" s="54" t="n">
        <v>45230</v>
      </c>
      <c r="K1308" s="54" t="inlineStr">
        <is>
          <t>MAT</t>
        </is>
      </c>
      <c r="N1308">
        <f>IF(ISERROR(SEARCH("NF",E1308,1)),"NÃO","SIM")</f>
        <v/>
      </c>
      <c r="O1308">
        <f>IF($B1308=5,"SIM","")</f>
        <v/>
      </c>
      <c r="P1308" s="76">
        <f>A1308&amp;B1308&amp;C1308&amp;E1308&amp;G1308&amp;EDATE(J1308,0)</f>
        <v/>
      </c>
      <c r="Q1308" s="68">
        <f>IF(A1308=0,"",VLOOKUP($A1308,RESUMO!$A$8:$B$107,2,FALSE))</f>
        <v/>
      </c>
    </row>
    <row r="1309">
      <c r="A1309" s="52" t="n">
        <v>45219</v>
      </c>
      <c r="B1309" s="68" t="n">
        <v>3</v>
      </c>
      <c r="C1309" s="50" t="inlineStr">
        <is>
          <t>07409393000130</t>
        </is>
      </c>
      <c r="D1309" s="73" t="inlineStr">
        <is>
          <t>LOCFER</t>
        </is>
      </c>
      <c r="E1309" s="74" t="inlineStr">
        <is>
          <t>MANGOTE E MOTOR - NF 22292</t>
        </is>
      </c>
      <c r="G1309" s="75" t="n">
        <v>210</v>
      </c>
      <c r="I1309" s="75" t="n">
        <v>210</v>
      </c>
      <c r="J1309" s="54" t="n">
        <v>45233</v>
      </c>
      <c r="K1309" s="54" t="inlineStr">
        <is>
          <t>LOC</t>
        </is>
      </c>
      <c r="N1309">
        <f>IF(ISERROR(SEARCH("NF",E1309,1)),"NÃO","SIM")</f>
        <v/>
      </c>
      <c r="O1309">
        <f>IF($B1309=5,"SIM","")</f>
        <v/>
      </c>
      <c r="P1309" s="76">
        <f>A1309&amp;B1309&amp;C1309&amp;E1309&amp;G1309&amp;EDATE(J1309,0)</f>
        <v/>
      </c>
      <c r="Q1309" s="68">
        <f>IF(A1309=0,"",VLOOKUP($A1309,RESUMO!$A$8:$B$107,2,FALSE))</f>
        <v/>
      </c>
    </row>
    <row r="1310">
      <c r="A1310" s="52" t="n">
        <v>45219</v>
      </c>
      <c r="B1310" s="68" t="n">
        <v>5</v>
      </c>
      <c r="C1310" s="50" t="inlineStr">
        <is>
          <t>12054582638</t>
        </is>
      </c>
      <c r="D1310" s="73" t="inlineStr">
        <is>
          <t>RODOLFO DIAS DA SILVA</t>
        </is>
      </c>
      <c r="E1310" s="74" t="inlineStr">
        <is>
          <t>TRANSPORTE</t>
        </is>
      </c>
      <c r="G1310" s="75" t="n">
        <v>298.9</v>
      </c>
      <c r="I1310" s="75" t="n">
        <v>298.9</v>
      </c>
      <c r="J1310" s="54" t="n">
        <v>45216</v>
      </c>
      <c r="K1310" s="54" t="inlineStr">
        <is>
          <t>MO</t>
        </is>
      </c>
      <c r="N1310">
        <f>IF(ISERROR(SEARCH("NF",E1310,1)),"NÃO","SIM")</f>
        <v/>
      </c>
      <c r="O1310">
        <f>IF($B1310=5,"SIM","")</f>
        <v/>
      </c>
      <c r="P1310" s="76">
        <f>A1310&amp;B1310&amp;C1310&amp;E1310&amp;G1310&amp;EDATE(J1310,0)</f>
        <v/>
      </c>
      <c r="Q1310" s="68">
        <f>IF(A1310=0,"",VLOOKUP($A1310,RESUMO!$A$8:$B$107,2,FALSE))</f>
        <v/>
      </c>
    </row>
    <row r="1311">
      <c r="A1311" s="52" t="n">
        <v>45235</v>
      </c>
      <c r="B1311" s="68" t="n">
        <v>1</v>
      </c>
      <c r="C1311" s="50" t="inlineStr">
        <is>
          <t>12054582638</t>
        </is>
      </c>
      <c r="D1311" s="73" t="inlineStr">
        <is>
          <t>RODOLFO DIAS DA SILVA</t>
        </is>
      </c>
      <c r="E1311" s="74" t="inlineStr">
        <is>
          <t>SALÁRIO</t>
        </is>
      </c>
      <c r="G1311" s="75" t="n">
        <v>243.48</v>
      </c>
      <c r="I1311" s="75" t="n">
        <v>243.48</v>
      </c>
      <c r="J1311" s="54" t="n">
        <v>45237</v>
      </c>
      <c r="K1311" s="54" t="inlineStr">
        <is>
          <t>MO</t>
        </is>
      </c>
      <c r="L1311" s="68" t="inlineStr">
        <is>
          <t>PIX: 12054582638</t>
        </is>
      </c>
      <c r="N1311">
        <f>IF(ISERROR(SEARCH("NF",E1311,1)),"NÃO","SIM")</f>
        <v/>
      </c>
      <c r="O1311">
        <f>IF($B1311=5,"SIM","")</f>
        <v/>
      </c>
      <c r="P1311" s="76">
        <f>A1311&amp;B1311&amp;C1311&amp;E1311&amp;G1311&amp;EDATE(J1311,0)</f>
        <v/>
      </c>
      <c r="Q1311" s="68">
        <f>IF(A1311=0,"",VLOOKUP($A1311,RESUMO!$A$8:$B$107,2,FALSE))</f>
        <v/>
      </c>
    </row>
    <row r="1312">
      <c r="A1312" s="52" t="n">
        <v>45235</v>
      </c>
      <c r="B1312" s="68" t="n">
        <v>1</v>
      </c>
      <c r="C1312" s="50" t="inlineStr">
        <is>
          <t>42751357687</t>
        </is>
      </c>
      <c r="D1312" s="73" t="inlineStr">
        <is>
          <t>JOSÉ GERALDO LONGUINHO</t>
        </is>
      </c>
      <c r="E1312" s="74" t="inlineStr">
        <is>
          <t>SALÁRIO</t>
        </is>
      </c>
      <c r="G1312" s="75" t="n">
        <v>1359.35</v>
      </c>
      <c r="I1312" s="75" t="n">
        <v>1359.35</v>
      </c>
      <c r="J1312" s="54" t="n">
        <v>45237</v>
      </c>
      <c r="K1312" s="54" t="inlineStr">
        <is>
          <t>MO</t>
        </is>
      </c>
      <c r="L1312" s="68" t="inlineStr">
        <is>
          <t>PIX: 42751357687</t>
        </is>
      </c>
      <c r="N1312">
        <f>IF(ISERROR(SEARCH("NF",E1312,1)),"NÃO","SIM")</f>
        <v/>
      </c>
      <c r="O1312">
        <f>IF($B1312=5,"SIM","")</f>
        <v/>
      </c>
      <c r="P1312" s="76">
        <f>A1312&amp;B1312&amp;C1312&amp;E1312&amp;G1312&amp;EDATE(J1312,0)</f>
        <v/>
      </c>
      <c r="Q1312" s="68">
        <f>IF(A1312=0,"",VLOOKUP($A1312,RESUMO!$A$8:$B$107,2,FALSE))</f>
        <v/>
      </c>
    </row>
    <row r="1313">
      <c r="A1313" s="52" t="n">
        <v>45235</v>
      </c>
      <c r="B1313" s="68" t="n">
        <v>1</v>
      </c>
      <c r="C1313" s="50" t="inlineStr">
        <is>
          <t>18240824609</t>
        </is>
      </c>
      <c r="D1313" s="73" t="inlineStr">
        <is>
          <t>ITALO RAFAEL PINHO SANTOS</t>
        </is>
      </c>
      <c r="E1313" s="74" t="inlineStr">
        <is>
          <t>SALÁRIO</t>
        </is>
      </c>
      <c r="G1313" s="75" t="n">
        <v>1131.6</v>
      </c>
      <c r="I1313" s="75" t="n">
        <v>1131.6</v>
      </c>
      <c r="J1313" s="54" t="n">
        <v>45237</v>
      </c>
      <c r="K1313" s="54" t="inlineStr">
        <is>
          <t>MO</t>
        </is>
      </c>
      <c r="L1313" s="68" t="inlineStr">
        <is>
          <t>PIX: 18240824609</t>
        </is>
      </c>
      <c r="N1313">
        <f>IF(ISERROR(SEARCH("NF",E1313,1)),"NÃO","SIM")</f>
        <v/>
      </c>
      <c r="O1313">
        <f>IF($B1313=5,"SIM","")</f>
        <v/>
      </c>
      <c r="P1313" s="76">
        <f>A1313&amp;B1313&amp;C1313&amp;E1313&amp;G1313&amp;EDATE(J1313,0)</f>
        <v/>
      </c>
      <c r="Q1313" s="68">
        <f>IF(A1313=0,"",VLOOKUP($A1313,RESUMO!$A$8:$B$107,2,FALSE))</f>
        <v/>
      </c>
    </row>
    <row r="1314">
      <c r="A1314" s="52" t="n">
        <v>45235</v>
      </c>
      <c r="B1314" s="68" t="n">
        <v>1</v>
      </c>
      <c r="C1314" s="50" t="inlineStr">
        <is>
          <t>12235303617</t>
        </is>
      </c>
      <c r="D1314" s="73" t="inlineStr">
        <is>
          <t>MARCOS VINICIUS BISPO CORREIA</t>
        </is>
      </c>
      <c r="E1314" s="74" t="inlineStr">
        <is>
          <t>SALÁRIO</t>
        </is>
      </c>
      <c r="G1314" s="75" t="n">
        <v>1359.35</v>
      </c>
      <c r="I1314" s="75" t="n">
        <v>1359.35</v>
      </c>
      <c r="J1314" s="54" t="n">
        <v>45237</v>
      </c>
      <c r="K1314" s="54" t="inlineStr">
        <is>
          <t>MO</t>
        </is>
      </c>
      <c r="L1314" s="68" t="inlineStr">
        <is>
          <t>CEF  013  2922  150878 - CPF: 12.235.303.6-17</t>
        </is>
      </c>
      <c r="N1314">
        <f>IF(ISERROR(SEARCH("NF",E1314,1)),"NÃO","SIM")</f>
        <v/>
      </c>
      <c r="O1314">
        <f>IF($B1314=5,"SIM","")</f>
        <v/>
      </c>
      <c r="P1314" s="76">
        <f>A1314&amp;B1314&amp;C1314&amp;E1314&amp;G1314&amp;EDATE(J1314,0)</f>
        <v/>
      </c>
      <c r="Q1314" s="68">
        <f>IF(A1314=0,"",VLOOKUP($A1314,RESUMO!$A$8:$B$107,2,FALSE))</f>
        <v/>
      </c>
    </row>
    <row r="1315">
      <c r="A1315" s="52" t="n">
        <v>45235</v>
      </c>
      <c r="B1315" s="68" t="n">
        <v>1</v>
      </c>
      <c r="C1315" s="50" t="inlineStr">
        <is>
          <t>13034919662</t>
        </is>
      </c>
      <c r="D1315" s="73" t="inlineStr">
        <is>
          <t>DAVID LOPES DOS SANTOS</t>
        </is>
      </c>
      <c r="E1315" s="74" t="inlineStr">
        <is>
          <t>SALÁRIO</t>
        </is>
      </c>
      <c r="G1315" s="75" t="n">
        <v>1701.55</v>
      </c>
      <c r="I1315" s="75" t="n">
        <v>1701.55</v>
      </c>
      <c r="J1315" s="54" t="n">
        <v>45237</v>
      </c>
      <c r="K1315" s="54" t="inlineStr">
        <is>
          <t>MO</t>
        </is>
      </c>
      <c r="L1315" s="68" t="inlineStr">
        <is>
          <t>PIX: 13034919662</t>
        </is>
      </c>
      <c r="N1315">
        <f>IF(ISERROR(SEARCH("NF",E1315,1)),"NÃO","SIM")</f>
        <v/>
      </c>
      <c r="O1315">
        <f>IF($B1315=5,"SIM","")</f>
        <v/>
      </c>
      <c r="P1315" s="76">
        <f>A1315&amp;B1315&amp;C1315&amp;E1315&amp;G1315&amp;EDATE(J1315,0)</f>
        <v/>
      </c>
      <c r="Q1315" s="68">
        <f>IF(A1315=0,"",VLOOKUP($A1315,RESUMO!$A$8:$B$107,2,FALSE))</f>
        <v/>
      </c>
    </row>
    <row r="1316">
      <c r="A1316" s="52" t="n">
        <v>45235</v>
      </c>
      <c r="B1316" s="68" t="n">
        <v>1</v>
      </c>
      <c r="C1316" s="50" t="inlineStr">
        <is>
          <t>13013013000</t>
        </is>
      </c>
      <c r="D1316" s="73" t="inlineStr">
        <is>
          <t>CARLOS ANDRÉ JUNIOR</t>
        </is>
      </c>
      <c r="E1316" s="74" t="inlineStr">
        <is>
          <t>DIÁRIA</t>
        </is>
      </c>
      <c r="G1316" s="75" t="n">
        <v>120</v>
      </c>
      <c r="H1316" s="63" t="n">
        <v>1</v>
      </c>
      <c r="I1316" s="75" t="n">
        <v>120</v>
      </c>
      <c r="J1316" s="54" t="n">
        <v>45237</v>
      </c>
      <c r="K1316" s="54" t="inlineStr">
        <is>
          <t>MO</t>
        </is>
      </c>
      <c r="L1316" s="68" t="inlineStr">
        <is>
          <t>PIX: 31997038066</t>
        </is>
      </c>
      <c r="N1316">
        <f>IF(ISERROR(SEARCH("NF",E1316,1)),"NÃO","SIM")</f>
        <v/>
      </c>
      <c r="O1316">
        <f>IF($B1316=5,"SIM","")</f>
        <v/>
      </c>
      <c r="P1316" s="76">
        <f>A1316&amp;B1316&amp;C1316&amp;E1316&amp;G1316&amp;EDATE(J1316,0)</f>
        <v/>
      </c>
      <c r="Q1316" s="68">
        <f>IF(A1316=0,"",VLOOKUP($A1316,RESUMO!$A$8:$B$107,2,FALSE))</f>
        <v/>
      </c>
    </row>
    <row r="1317">
      <c r="A1317" s="52" t="n">
        <v>45235</v>
      </c>
      <c r="B1317" s="68" t="n">
        <v>1</v>
      </c>
      <c r="C1317" s="50" t="inlineStr">
        <is>
          <t>70248624679</t>
        </is>
      </c>
      <c r="D1317" s="73" t="inlineStr">
        <is>
          <t>PEDRO HENRIQUE LOPES DOS SANTOS</t>
        </is>
      </c>
      <c r="E1317" s="74" t="inlineStr">
        <is>
          <t>DIÁRIA</t>
        </is>
      </c>
      <c r="G1317" s="75" t="n">
        <v>190</v>
      </c>
      <c r="H1317" s="63" t="n">
        <v>10</v>
      </c>
      <c r="I1317" s="75" t="n">
        <v>1900</v>
      </c>
      <c r="J1317" s="54" t="n">
        <v>45237</v>
      </c>
      <c r="K1317" s="54" t="inlineStr">
        <is>
          <t>MO</t>
        </is>
      </c>
      <c r="L1317" s="68" t="inlineStr">
        <is>
          <t>PIX: 70248624679</t>
        </is>
      </c>
      <c r="N1317">
        <f>IF(ISERROR(SEARCH("NF",E1317,1)),"NÃO","SIM")</f>
        <v/>
      </c>
      <c r="O1317">
        <f>IF($B1317=5,"SIM","")</f>
        <v/>
      </c>
      <c r="P1317" s="76">
        <f>A1317&amp;B1317&amp;C1317&amp;E1317&amp;G1317&amp;EDATE(J1317,0)</f>
        <v/>
      </c>
      <c r="Q1317" s="68">
        <f>IF(A1317=0,"",VLOOKUP($A1317,RESUMO!$A$8:$B$107,2,FALSE))</f>
        <v/>
      </c>
    </row>
    <row r="1318">
      <c r="A1318" s="52" t="n">
        <v>45235</v>
      </c>
      <c r="B1318" s="68" t="n">
        <v>1</v>
      </c>
      <c r="C1318" s="50" t="inlineStr">
        <is>
          <t>09610724663</t>
        </is>
      </c>
      <c r="D1318" s="73" t="inlineStr">
        <is>
          <t>REGINALDO ALVES DIAS</t>
        </is>
      </c>
      <c r="E1318" s="74" t="inlineStr">
        <is>
          <t>DIÁRIA</t>
        </is>
      </c>
      <c r="G1318" s="75" t="n">
        <v>120</v>
      </c>
      <c r="H1318" s="63" t="n">
        <v>1</v>
      </c>
      <c r="I1318" s="75" t="n">
        <v>120</v>
      </c>
      <c r="J1318" s="54" t="n">
        <v>45237</v>
      </c>
      <c r="K1318" s="54" t="inlineStr">
        <is>
          <t>MO</t>
        </is>
      </c>
      <c r="L1318" s="68" t="inlineStr">
        <is>
          <t>PIX: 09610724663</t>
        </is>
      </c>
      <c r="N1318">
        <f>IF(ISERROR(SEARCH("NF",E1318,1)),"NÃO","SIM")</f>
        <v/>
      </c>
      <c r="O1318">
        <f>IF($B1318=5,"SIM","")</f>
        <v/>
      </c>
      <c r="P1318" s="76">
        <f>A1318&amp;B1318&amp;C1318&amp;E1318&amp;G1318&amp;EDATE(J1318,0)</f>
        <v/>
      </c>
      <c r="Q1318" s="68">
        <f>IF(A1318=0,"",VLOOKUP($A1318,RESUMO!$A$8:$B$107,2,FALSE))</f>
        <v/>
      </c>
    </row>
    <row r="1319">
      <c r="A1319" s="52" t="n">
        <v>45235</v>
      </c>
      <c r="B1319" s="68" t="n">
        <v>1</v>
      </c>
      <c r="C1319" s="50" t="inlineStr">
        <is>
          <t>12054582638</t>
        </is>
      </c>
      <c r="D1319" s="73" t="inlineStr">
        <is>
          <t>RODOLFO DIAS DA SILVA</t>
        </is>
      </c>
      <c r="E1319" s="74" t="inlineStr">
        <is>
          <t>TRANSPORTE</t>
        </is>
      </c>
      <c r="G1319" s="75" t="n">
        <v>28.95</v>
      </c>
      <c r="H1319" s="63" t="n">
        <v>18</v>
      </c>
      <c r="I1319" s="75" t="n">
        <v>521.1</v>
      </c>
      <c r="J1319" s="54" t="n">
        <v>45237</v>
      </c>
      <c r="K1319" s="54" t="inlineStr">
        <is>
          <t>MO</t>
        </is>
      </c>
      <c r="L1319" s="68" t="inlineStr">
        <is>
          <t>PIX: 12054582638</t>
        </is>
      </c>
      <c r="N1319">
        <f>IF(ISERROR(SEARCH("NF",E1319,1)),"NÃO","SIM")</f>
        <v/>
      </c>
      <c r="O1319">
        <f>IF($B1319=5,"SIM","")</f>
        <v/>
      </c>
      <c r="P1319" s="76">
        <f>A1319&amp;B1319&amp;C1319&amp;E1319&amp;G1319&amp;EDATE(J1319,0)</f>
        <v/>
      </c>
      <c r="Q1319" s="68">
        <f>IF(A1319=0,"",VLOOKUP($A1319,RESUMO!$A$8:$B$107,2,FALSE))</f>
        <v/>
      </c>
    </row>
    <row r="1320">
      <c r="A1320" s="52" t="n">
        <v>45235</v>
      </c>
      <c r="B1320" s="68" t="n">
        <v>1</v>
      </c>
      <c r="C1320" s="50" t="inlineStr">
        <is>
          <t>42751357687</t>
        </is>
      </c>
      <c r="D1320" s="73" t="inlineStr">
        <is>
          <t>JOSÉ GERALDO LONGUINHO</t>
        </is>
      </c>
      <c r="E1320" s="74" t="inlineStr">
        <is>
          <t>TRANSPORTE</t>
        </is>
      </c>
      <c r="G1320" s="75" t="n">
        <v>25.7</v>
      </c>
      <c r="H1320" s="63" t="n">
        <v>19</v>
      </c>
      <c r="I1320" s="75" t="n">
        <v>488.3</v>
      </c>
      <c r="J1320" s="54" t="n">
        <v>45237</v>
      </c>
      <c r="K1320" s="54" t="inlineStr">
        <is>
          <t>MO</t>
        </is>
      </c>
      <c r="L1320" s="68" t="inlineStr">
        <is>
          <t>PIX: 42751357687</t>
        </is>
      </c>
      <c r="N1320">
        <f>IF(ISERROR(SEARCH("NF",E1320,1)),"NÃO","SIM")</f>
        <v/>
      </c>
      <c r="O1320">
        <f>IF($B1320=5,"SIM","")</f>
        <v/>
      </c>
      <c r="P1320" s="76">
        <f>A1320&amp;B1320&amp;C1320&amp;E1320&amp;G1320&amp;EDATE(J1320,0)</f>
        <v/>
      </c>
      <c r="Q1320" s="68">
        <f>IF(A1320=0,"",VLOOKUP($A1320,RESUMO!$A$8:$B$107,2,FALSE))</f>
        <v/>
      </c>
    </row>
    <row r="1321">
      <c r="A1321" s="52" t="n">
        <v>45235</v>
      </c>
      <c r="B1321" s="68" t="n">
        <v>1</v>
      </c>
      <c r="C1321" s="50" t="inlineStr">
        <is>
          <t>18240824609</t>
        </is>
      </c>
      <c r="D1321" s="73" t="inlineStr">
        <is>
          <t>ITALO RAFAEL PINHO SANTOS</t>
        </is>
      </c>
      <c r="E1321" s="74" t="inlineStr">
        <is>
          <t>TRANSPORTE</t>
        </is>
      </c>
      <c r="G1321" s="75" t="n">
        <v>25.7</v>
      </c>
      <c r="H1321" s="63" t="n">
        <v>20</v>
      </c>
      <c r="I1321" s="75" t="n">
        <v>514</v>
      </c>
      <c r="J1321" s="54" t="n">
        <v>45237</v>
      </c>
      <c r="K1321" s="54" t="inlineStr">
        <is>
          <t>MO</t>
        </is>
      </c>
      <c r="L1321" s="68" t="inlineStr">
        <is>
          <t>PIX: 18240824609</t>
        </is>
      </c>
      <c r="N1321">
        <f>IF(ISERROR(SEARCH("NF",E1321,1)),"NÃO","SIM")</f>
        <v/>
      </c>
      <c r="O1321">
        <f>IF($B1321=5,"SIM","")</f>
        <v/>
      </c>
      <c r="P1321" s="76">
        <f>A1321&amp;B1321&amp;C1321&amp;E1321&amp;G1321&amp;EDATE(J1321,0)</f>
        <v/>
      </c>
      <c r="Q1321" s="68">
        <f>IF(A1321=0,"",VLOOKUP($A1321,RESUMO!$A$8:$B$107,2,FALSE))</f>
        <v/>
      </c>
    </row>
    <row r="1322">
      <c r="A1322" s="52" t="n">
        <v>45235</v>
      </c>
      <c r="B1322" s="68" t="n">
        <v>1</v>
      </c>
      <c r="C1322" s="50" t="inlineStr">
        <is>
          <t>12235303617</t>
        </is>
      </c>
      <c r="D1322" s="73" t="inlineStr">
        <is>
          <t>MARCOS VINICIUS BISPO CORREIA</t>
        </is>
      </c>
      <c r="E1322" s="74" t="inlineStr">
        <is>
          <t>TRANSPORTE</t>
        </is>
      </c>
      <c r="G1322" s="75" t="n">
        <v>25.7</v>
      </c>
      <c r="H1322" s="63" t="n">
        <v>20</v>
      </c>
      <c r="I1322" s="75" t="n">
        <v>514</v>
      </c>
      <c r="J1322" s="54" t="n">
        <v>45237</v>
      </c>
      <c r="K1322" s="54" t="inlineStr">
        <is>
          <t>MO</t>
        </is>
      </c>
      <c r="L1322" s="68" t="inlineStr">
        <is>
          <t>CEF  013  2922  150878 - CPF: 12.235.303.6-17</t>
        </is>
      </c>
      <c r="N1322">
        <f>IF(ISERROR(SEARCH("NF",E1322,1)),"NÃO","SIM")</f>
        <v/>
      </c>
      <c r="O1322">
        <f>IF($B1322=5,"SIM","")</f>
        <v/>
      </c>
      <c r="P1322" s="76">
        <f>A1322&amp;B1322&amp;C1322&amp;E1322&amp;G1322&amp;EDATE(J1322,0)</f>
        <v/>
      </c>
      <c r="Q1322" s="68">
        <f>IF(A1322=0,"",VLOOKUP($A1322,RESUMO!$A$8:$B$107,2,FALSE))</f>
        <v/>
      </c>
    </row>
    <row r="1323">
      <c r="A1323" s="52" t="n">
        <v>45235</v>
      </c>
      <c r="B1323" s="68" t="n">
        <v>1</v>
      </c>
      <c r="C1323" s="50" t="inlineStr">
        <is>
          <t>13034919662</t>
        </is>
      </c>
      <c r="D1323" s="73" t="inlineStr">
        <is>
          <t>DAVID LOPES DOS SANTOS</t>
        </is>
      </c>
      <c r="E1323" s="74" t="inlineStr">
        <is>
          <t>TRANSPORTE</t>
        </is>
      </c>
      <c r="G1323" s="75" t="n">
        <v>34.8</v>
      </c>
      <c r="H1323" s="63" t="n">
        <v>20</v>
      </c>
      <c r="I1323" s="75" t="n">
        <v>696</v>
      </c>
      <c r="J1323" s="54" t="n">
        <v>45237</v>
      </c>
      <c r="K1323" s="54" t="inlineStr">
        <is>
          <t>MO</t>
        </is>
      </c>
      <c r="L1323" s="68" t="inlineStr">
        <is>
          <t>PIX: 13034919662</t>
        </is>
      </c>
      <c r="N1323">
        <f>IF(ISERROR(SEARCH("NF",E1323,1)),"NÃO","SIM")</f>
        <v/>
      </c>
      <c r="O1323">
        <f>IF($B1323=5,"SIM","")</f>
        <v/>
      </c>
      <c r="P1323" s="76">
        <f>A1323&amp;B1323&amp;C1323&amp;E1323&amp;G1323&amp;EDATE(J1323,0)</f>
        <v/>
      </c>
      <c r="Q1323" s="68">
        <f>IF(A1323=0,"",VLOOKUP($A1323,RESUMO!$A$8:$B$107,2,FALSE))</f>
        <v/>
      </c>
    </row>
    <row r="1324">
      <c r="A1324" s="52" t="n">
        <v>45235</v>
      </c>
      <c r="B1324" s="68" t="n">
        <v>1</v>
      </c>
      <c r="C1324" s="50" t="inlineStr">
        <is>
          <t>12054582638</t>
        </is>
      </c>
      <c r="D1324" s="73" t="inlineStr">
        <is>
          <t>RODOLFO DIAS DA SILVA</t>
        </is>
      </c>
      <c r="E1324" s="74" t="inlineStr">
        <is>
          <t>CAFÉ</t>
        </is>
      </c>
      <c r="G1324" s="75" t="n">
        <v>4</v>
      </c>
      <c r="H1324" s="63" t="n">
        <v>18</v>
      </c>
      <c r="I1324" s="75" t="n">
        <v>72</v>
      </c>
      <c r="J1324" s="54" t="n">
        <v>45237</v>
      </c>
      <c r="K1324" s="54" t="inlineStr">
        <is>
          <t>MO</t>
        </is>
      </c>
      <c r="L1324" s="68" t="inlineStr">
        <is>
          <t>PIX: 12054582638</t>
        </is>
      </c>
      <c r="N1324">
        <f>IF(ISERROR(SEARCH("NF",E1324,1)),"NÃO","SIM")</f>
        <v/>
      </c>
      <c r="O1324">
        <f>IF($B1324=5,"SIM","")</f>
        <v/>
      </c>
      <c r="P1324" s="76">
        <f>A1324&amp;B1324&amp;C1324&amp;E1324&amp;G1324&amp;EDATE(J1324,0)</f>
        <v/>
      </c>
      <c r="Q1324" s="68">
        <f>IF(A1324=0,"",VLOOKUP($A1324,RESUMO!$A$8:$B$107,2,FALSE))</f>
        <v/>
      </c>
    </row>
    <row r="1325">
      <c r="A1325" s="52" t="n">
        <v>45235</v>
      </c>
      <c r="B1325" s="68" t="n">
        <v>1</v>
      </c>
      <c r="C1325" s="50" t="inlineStr">
        <is>
          <t>42751357687</t>
        </is>
      </c>
      <c r="D1325" s="73" t="inlineStr">
        <is>
          <t>JOSÉ GERALDO LONGUINHO</t>
        </is>
      </c>
      <c r="E1325" s="74" t="inlineStr">
        <is>
          <t>CAFÉ</t>
        </is>
      </c>
      <c r="G1325" s="75" t="n">
        <v>4</v>
      </c>
      <c r="H1325" s="63" t="n">
        <v>19</v>
      </c>
      <c r="I1325" s="75" t="n">
        <v>76</v>
      </c>
      <c r="J1325" s="54" t="n">
        <v>45237</v>
      </c>
      <c r="K1325" s="54" t="inlineStr">
        <is>
          <t>MO</t>
        </is>
      </c>
      <c r="L1325" s="68" t="inlineStr">
        <is>
          <t>PIX: 42751357687</t>
        </is>
      </c>
      <c r="N1325">
        <f>IF(ISERROR(SEARCH("NF",E1325,1)),"NÃO","SIM")</f>
        <v/>
      </c>
      <c r="O1325">
        <f>IF($B1325=5,"SIM","")</f>
        <v/>
      </c>
      <c r="P1325" s="76">
        <f>A1325&amp;B1325&amp;C1325&amp;E1325&amp;G1325&amp;EDATE(J1325,0)</f>
        <v/>
      </c>
      <c r="Q1325" s="68">
        <f>IF(A1325=0,"",VLOOKUP($A1325,RESUMO!$A$8:$B$107,2,FALSE))</f>
        <v/>
      </c>
    </row>
    <row r="1326">
      <c r="A1326" s="52" t="n">
        <v>45235</v>
      </c>
      <c r="B1326" s="68" t="n">
        <v>1</v>
      </c>
      <c r="C1326" s="50" t="inlineStr">
        <is>
          <t>18240824609</t>
        </is>
      </c>
      <c r="D1326" s="73" t="inlineStr">
        <is>
          <t>ITALO RAFAEL PINHO SANTOS</t>
        </is>
      </c>
      <c r="E1326" s="74" t="inlineStr">
        <is>
          <t>CAFÉ</t>
        </is>
      </c>
      <c r="G1326" s="75" t="n">
        <v>4</v>
      </c>
      <c r="H1326" s="63" t="n">
        <v>20</v>
      </c>
      <c r="I1326" s="75" t="n">
        <v>80</v>
      </c>
      <c r="J1326" s="54" t="n">
        <v>45237</v>
      </c>
      <c r="K1326" s="54" t="inlineStr">
        <is>
          <t>MO</t>
        </is>
      </c>
      <c r="L1326" s="68" t="inlineStr">
        <is>
          <t>PIX: 18240824609</t>
        </is>
      </c>
      <c r="N1326">
        <f>IF(ISERROR(SEARCH("NF",E1326,1)),"NÃO","SIM")</f>
        <v/>
      </c>
      <c r="O1326">
        <f>IF($B1326=5,"SIM","")</f>
        <v/>
      </c>
      <c r="P1326" s="76">
        <f>A1326&amp;B1326&amp;C1326&amp;E1326&amp;G1326&amp;EDATE(J1326,0)</f>
        <v/>
      </c>
      <c r="Q1326" s="68">
        <f>IF(A1326=0,"",VLOOKUP($A1326,RESUMO!$A$8:$B$107,2,FALSE))</f>
        <v/>
      </c>
    </row>
    <row r="1327">
      <c r="A1327" s="52" t="n">
        <v>45235</v>
      </c>
      <c r="B1327" s="68" t="n">
        <v>1</v>
      </c>
      <c r="C1327" s="50" t="inlineStr">
        <is>
          <t>12235303617</t>
        </is>
      </c>
      <c r="D1327" s="73" t="inlineStr">
        <is>
          <t>MARCOS VINICIUS BISPO CORREIA</t>
        </is>
      </c>
      <c r="E1327" s="74" t="inlineStr">
        <is>
          <t>CAFÉ</t>
        </is>
      </c>
      <c r="G1327" s="75" t="n">
        <v>4</v>
      </c>
      <c r="H1327" s="63" t="n">
        <v>20</v>
      </c>
      <c r="I1327" s="75" t="n">
        <v>80</v>
      </c>
      <c r="J1327" s="54" t="n">
        <v>45237</v>
      </c>
      <c r="K1327" s="54" t="inlineStr">
        <is>
          <t>MO</t>
        </is>
      </c>
      <c r="L1327" s="68" t="inlineStr">
        <is>
          <t>CEF  013  2922  150878 - CPF: 12.235.303.6-17</t>
        </is>
      </c>
      <c r="N1327">
        <f>IF(ISERROR(SEARCH("NF",E1327,1)),"NÃO","SIM")</f>
        <v/>
      </c>
      <c r="O1327">
        <f>IF($B1327=5,"SIM","")</f>
        <v/>
      </c>
      <c r="P1327" s="76">
        <f>A1327&amp;B1327&amp;C1327&amp;E1327&amp;G1327&amp;EDATE(J1327,0)</f>
        <v/>
      </c>
      <c r="Q1327" s="68">
        <f>IF(A1327=0,"",VLOOKUP($A1327,RESUMO!$A$8:$B$107,2,FALSE))</f>
        <v/>
      </c>
    </row>
    <row r="1328">
      <c r="A1328" s="52" t="n">
        <v>45235</v>
      </c>
      <c r="B1328" s="68" t="n">
        <v>1</v>
      </c>
      <c r="C1328" s="50" t="inlineStr">
        <is>
          <t>13034919662</t>
        </is>
      </c>
      <c r="D1328" s="73" t="inlineStr">
        <is>
          <t>DAVID LOPES DOS SANTOS</t>
        </is>
      </c>
      <c r="E1328" s="74" t="inlineStr">
        <is>
          <t>CAFÉ</t>
        </is>
      </c>
      <c r="G1328" s="75" t="n">
        <v>4</v>
      </c>
      <c r="H1328" s="63" t="n">
        <v>20</v>
      </c>
      <c r="I1328" s="75" t="n">
        <v>80</v>
      </c>
      <c r="J1328" s="54" t="n">
        <v>45237</v>
      </c>
      <c r="K1328" s="54" t="inlineStr">
        <is>
          <t>MO</t>
        </is>
      </c>
      <c r="L1328" s="68" t="inlineStr">
        <is>
          <t>PIX: 13034919662</t>
        </is>
      </c>
      <c r="N1328">
        <f>IF(ISERROR(SEARCH("NF",E1328,1)),"NÃO","SIM")</f>
        <v/>
      </c>
      <c r="O1328">
        <f>IF($B1328=5,"SIM","")</f>
        <v/>
      </c>
      <c r="P1328" s="76">
        <f>A1328&amp;B1328&amp;C1328&amp;E1328&amp;G1328&amp;EDATE(J1328,0)</f>
        <v/>
      </c>
      <c r="Q1328" s="68">
        <f>IF(A1328=0,"",VLOOKUP($A1328,RESUMO!$A$8:$B$107,2,FALSE))</f>
        <v/>
      </c>
    </row>
    <row r="1329">
      <c r="A1329" s="52" t="n">
        <v>45235</v>
      </c>
      <c r="B1329" s="68" t="n">
        <v>2</v>
      </c>
      <c r="C1329" s="50" t="inlineStr">
        <is>
          <t>45610986000150</t>
        </is>
      </c>
      <c r="D1329" s="73" t="inlineStr">
        <is>
          <t>SALOMÉ TERRAPLANAGEM</t>
        </is>
      </c>
      <c r="E1329" s="74" t="inlineStr">
        <is>
          <t>RETIRADA DE TERRA COM CAMINHÃO - NF 289</t>
        </is>
      </c>
      <c r="G1329" s="75" t="n">
        <v>1494</v>
      </c>
      <c r="I1329" s="75" t="n">
        <v>1494</v>
      </c>
      <c r="J1329" s="54" t="n">
        <v>45237</v>
      </c>
      <c r="K1329" s="54" t="inlineStr">
        <is>
          <t>SERV</t>
        </is>
      </c>
      <c r="L1329" s="68" t="inlineStr">
        <is>
          <t>PIX: 45610986000150</t>
        </is>
      </c>
      <c r="N1329">
        <f>IF(ISERROR(SEARCH("NF",E1329,1)),"NÃO","SIM")</f>
        <v/>
      </c>
      <c r="O1329">
        <f>IF($B1329=5,"SIM","")</f>
        <v/>
      </c>
      <c r="P1329" s="76">
        <f>A1329&amp;B1329&amp;C1329&amp;E1329&amp;G1329&amp;EDATE(J1329,0)</f>
        <v/>
      </c>
      <c r="Q1329" s="68">
        <f>IF(A1329=0,"",VLOOKUP($A1329,RESUMO!$A$8:$B$107,2,FALSE))</f>
        <v/>
      </c>
    </row>
    <row r="1330">
      <c r="A1330" s="52" t="n">
        <v>45235</v>
      </c>
      <c r="B1330" s="68" t="n">
        <v>2</v>
      </c>
      <c r="C1330" s="50" t="inlineStr">
        <is>
          <t>37052904870</t>
        </is>
      </c>
      <c r="D1330" s="73" t="inlineStr">
        <is>
          <t>VINICIUS SANTANA RINALDI</t>
        </is>
      </c>
      <c r="E1330" s="74" t="inlineStr">
        <is>
          <t>DIARIAS DE BOBCAT, MOBILIZAÇÃO E DESMOBILIZAÇÃO</t>
        </is>
      </c>
      <c r="G1330" s="75" t="n">
        <v>3200</v>
      </c>
      <c r="I1330" s="75" t="n">
        <v>3200</v>
      </c>
      <c r="J1330" s="54" t="n">
        <v>45237</v>
      </c>
      <c r="K1330" s="54" t="inlineStr">
        <is>
          <t>MAT</t>
        </is>
      </c>
      <c r="L1330" s="68" t="inlineStr">
        <is>
          <t>C6 BANK    0001  19363893 - CPF: 37.052.904.8-70</t>
        </is>
      </c>
      <c r="N1330">
        <f>IF(ISERROR(SEARCH("NF",E1330,1)),"NÃO","SIM")</f>
        <v/>
      </c>
      <c r="O1330">
        <f>IF($B1330=5,"SIM","")</f>
        <v/>
      </c>
      <c r="P1330" s="76">
        <f>A1330&amp;B1330&amp;C1330&amp;E1330&amp;G1330&amp;EDATE(J1330,0)</f>
        <v/>
      </c>
      <c r="Q1330" s="68">
        <f>IF(A1330=0,"",VLOOKUP($A1330,RESUMO!$A$8:$B$107,2,FALSE))</f>
        <v/>
      </c>
    </row>
    <row r="1331">
      <c r="A1331" s="52" t="n">
        <v>45235</v>
      </c>
      <c r="B1331" s="68" t="n">
        <v>2</v>
      </c>
      <c r="C1331" s="50" t="inlineStr">
        <is>
          <t>07834753000141</t>
        </is>
      </c>
      <c r="D1331" s="73" t="inlineStr">
        <is>
          <t>ANCORA PAPELARIA</t>
        </is>
      </c>
      <c r="E1331" s="74" t="inlineStr">
        <is>
          <t>PLOTAGENS - NF A EMITIR</t>
        </is>
      </c>
      <c r="G1331" s="75" t="n">
        <v>168</v>
      </c>
      <c r="I1331" s="75" t="n">
        <v>168</v>
      </c>
      <c r="J1331" s="54" t="n">
        <v>45237</v>
      </c>
      <c r="K1331" s="54" t="inlineStr">
        <is>
          <t>ADM</t>
        </is>
      </c>
      <c r="L1331" s="68" t="inlineStr">
        <is>
          <t>PIX: ancorapapelaria@gmail.com</t>
        </is>
      </c>
      <c r="N1331">
        <f>IF(ISERROR(SEARCH("NF",E1331,1)),"NÃO","SIM")</f>
        <v/>
      </c>
      <c r="O1331">
        <f>IF($B1331=5,"SIM","")</f>
        <v/>
      </c>
      <c r="P1331" s="76">
        <f>A1331&amp;B1331&amp;C1331&amp;E1331&amp;G1331&amp;EDATE(J1331,0)</f>
        <v/>
      </c>
      <c r="Q1331" s="68">
        <f>IF(A1331=0,"",VLOOKUP($A1331,RESUMO!$A$8:$B$107,2,FALSE))</f>
        <v/>
      </c>
    </row>
    <row r="1332">
      <c r="A1332" s="52" t="n">
        <v>45235</v>
      </c>
      <c r="B1332" s="68" t="n">
        <v>2</v>
      </c>
      <c r="C1332" s="50" t="inlineStr">
        <is>
          <t>37052904870</t>
        </is>
      </c>
      <c r="D1332" s="73" t="inlineStr">
        <is>
          <t>VINICIUS SANTANA RINALDI</t>
        </is>
      </c>
      <c r="E1332" s="74" t="inlineStr">
        <is>
          <t>09 VIAGENS DE TERRA, AREIA E BRITA - PED. Nº 3938/3940/3956/3897/4040/4039</t>
        </is>
      </c>
      <c r="G1332" s="75" t="n">
        <v>6300</v>
      </c>
      <c r="I1332" s="75" t="n">
        <v>6300</v>
      </c>
      <c r="J1332" s="54" t="n">
        <v>45237</v>
      </c>
      <c r="K1332" s="54" t="inlineStr">
        <is>
          <t>MAT</t>
        </is>
      </c>
      <c r="L1332" s="68" t="inlineStr">
        <is>
          <t>C6 BANK    0001  19363893 - CPF: 37.052.904.8-70</t>
        </is>
      </c>
      <c r="N1332">
        <f>IF(ISERROR(SEARCH("NF",E1332,1)),"NÃO","SIM")</f>
        <v/>
      </c>
      <c r="O1332">
        <f>IF($B1332=5,"SIM","")</f>
        <v/>
      </c>
      <c r="P1332" s="76">
        <f>A1332&amp;B1332&amp;C1332&amp;E1332&amp;G1332&amp;EDATE(J1332,0)</f>
        <v/>
      </c>
      <c r="Q1332" s="68">
        <f>IF(A1332=0,"",VLOOKUP($A1332,RESUMO!$A$8:$B$107,2,FALSE))</f>
        <v/>
      </c>
    </row>
    <row r="1333">
      <c r="A1333" s="52" t="n">
        <v>45235</v>
      </c>
      <c r="B1333" s="68" t="n">
        <v>3</v>
      </c>
      <c r="C1333" s="50" t="inlineStr">
        <is>
          <t>00360305000104</t>
        </is>
      </c>
      <c r="D1333" s="73" t="inlineStr">
        <is>
          <t>FGTS</t>
        </is>
      </c>
      <c r="E1333" s="74" t="inlineStr">
        <is>
          <t>FGTS - 10/2023</t>
        </is>
      </c>
      <c r="G1333" s="75" t="n">
        <v>1011.96</v>
      </c>
      <c r="I1333" s="75" t="n">
        <v>1011.96</v>
      </c>
      <c r="J1333" s="54" t="n">
        <v>45237</v>
      </c>
      <c r="K1333" s="54" t="inlineStr">
        <is>
          <t>MO</t>
        </is>
      </c>
      <c r="N1333">
        <f>IF(ISERROR(SEARCH("NF",E1333,1)),"NÃO","SIM")</f>
        <v/>
      </c>
      <c r="O1333">
        <f>IF($B1333=5,"SIM","")</f>
        <v/>
      </c>
      <c r="P1333" s="76">
        <f>A1333&amp;B1333&amp;C1333&amp;E1333&amp;G1333&amp;EDATE(J1333,0)</f>
        <v/>
      </c>
      <c r="Q1333" s="68">
        <f>IF(A1333=0,"",VLOOKUP($A1333,RESUMO!$A$8:$B$107,2,FALSE))</f>
        <v/>
      </c>
    </row>
    <row r="1334">
      <c r="A1334" s="52" t="n">
        <v>45235</v>
      </c>
      <c r="B1334" s="68" t="n">
        <v>3</v>
      </c>
      <c r="C1334" s="50" t="inlineStr">
        <is>
          <t>09462647000100</t>
        </is>
      </c>
      <c r="D1334" s="73" t="inlineStr">
        <is>
          <t>CLAYTON PATRICIO RAMOS</t>
        </is>
      </c>
      <c r="E1334" s="74" t="inlineStr">
        <is>
          <t>LOCAÇÃO DE 4 CAÇAMBAS - NFS-e 461</t>
        </is>
      </c>
      <c r="G1334" s="75" t="n">
        <v>1160</v>
      </c>
      <c r="I1334" s="75" t="n">
        <v>1160</v>
      </c>
      <c r="J1334" s="54" t="n">
        <v>45238</v>
      </c>
      <c r="K1334" s="54" t="inlineStr">
        <is>
          <t>SERV</t>
        </is>
      </c>
      <c r="N1334">
        <f>IF(ISERROR(SEARCH("NF",E1334,1)),"NÃO","SIM")</f>
        <v/>
      </c>
      <c r="O1334">
        <f>IF($B1334=5,"SIM","")</f>
        <v/>
      </c>
      <c r="P1334" s="76">
        <f>A1334&amp;B1334&amp;C1334&amp;E1334&amp;G1334&amp;EDATE(J1334,0)</f>
        <v/>
      </c>
      <c r="Q1334" s="68">
        <f>IF(A1334=0,"",VLOOKUP($A1334,RESUMO!$A$8:$B$107,2,FALSE))</f>
        <v/>
      </c>
    </row>
    <row r="1335">
      <c r="A1335" s="52" t="n">
        <v>45235</v>
      </c>
      <c r="B1335" s="68" t="n">
        <v>3</v>
      </c>
      <c r="C1335" s="50" t="inlineStr">
        <is>
          <t>09462647000100</t>
        </is>
      </c>
      <c r="D1335" s="73" t="inlineStr">
        <is>
          <t>CLAYTON PATRICIO RAMOS</t>
        </is>
      </c>
      <c r="E1335" s="74" t="inlineStr">
        <is>
          <t>LOCAÇÃO DE 1 CAÇAMBA - NFS-e 478</t>
        </is>
      </c>
      <c r="G1335" s="75" t="n">
        <v>280</v>
      </c>
      <c r="I1335" s="75" t="n">
        <v>280</v>
      </c>
      <c r="J1335" s="54" t="n">
        <v>45238</v>
      </c>
      <c r="K1335" s="54" t="inlineStr">
        <is>
          <t>SERV</t>
        </is>
      </c>
      <c r="N1335">
        <f>IF(ISERROR(SEARCH("NF",E1335,1)),"NÃO","SIM")</f>
        <v/>
      </c>
      <c r="O1335">
        <f>IF($B1335=5,"SIM","")</f>
        <v/>
      </c>
      <c r="P1335" s="76">
        <f>A1335&amp;B1335&amp;C1335&amp;E1335&amp;G1335&amp;EDATE(J1335,0)</f>
        <v/>
      </c>
      <c r="Q1335" s="68">
        <f>IF(A1335=0,"",VLOOKUP($A1335,RESUMO!$A$8:$B$107,2,FALSE))</f>
        <v/>
      </c>
    </row>
    <row r="1336">
      <c r="A1336" s="52" t="n">
        <v>45235</v>
      </c>
      <c r="B1336" s="68" t="n">
        <v>3</v>
      </c>
      <c r="C1336" s="50" t="inlineStr">
        <is>
          <t>27648990687</t>
        </is>
      </c>
      <c r="D1336" s="73" t="inlineStr">
        <is>
          <t>ROGÉRIO VASCONCELOS SANTOS</t>
        </is>
      </c>
      <c r="E1336" s="74" t="inlineStr">
        <is>
          <t>MOTOBOY OBRA - 10/2023</t>
        </is>
      </c>
      <c r="G1336" s="75" t="n">
        <v>115</v>
      </c>
      <c r="I1336" s="75" t="n">
        <v>115</v>
      </c>
      <c r="J1336" s="54" t="n">
        <v>45240</v>
      </c>
      <c r="K1336" s="54" t="inlineStr">
        <is>
          <t>ADM</t>
        </is>
      </c>
      <c r="N1336">
        <f>IF(ISERROR(SEARCH("NF",E1336,1)),"NÃO","SIM")</f>
        <v/>
      </c>
      <c r="O1336">
        <f>IF($B1336=5,"SIM","")</f>
        <v/>
      </c>
      <c r="P1336" s="76">
        <f>A1336&amp;B1336&amp;C1336&amp;E1336&amp;G1336&amp;EDATE(J1336,0)</f>
        <v/>
      </c>
      <c r="Q1336" s="68">
        <f>IF(A1336=0,"",VLOOKUP($A1336,RESUMO!$A$8:$B$107,2,FALSE))</f>
        <v/>
      </c>
    </row>
    <row r="1337">
      <c r="A1337" s="52" t="n">
        <v>45235</v>
      </c>
      <c r="B1337" s="68" t="n">
        <v>3</v>
      </c>
      <c r="C1337" s="50" t="inlineStr">
        <is>
          <t>27648990687</t>
        </is>
      </c>
      <c r="D1337" s="73" t="inlineStr">
        <is>
          <t>ROGÉRIO VASCONCELOS SANTOS</t>
        </is>
      </c>
      <c r="E1337" s="74" t="inlineStr">
        <is>
          <t>MHS SEGURANÇA E MEDICINA DO TRABALHO</t>
        </is>
      </c>
      <c r="G1337" s="75" t="n">
        <v>245</v>
      </c>
      <c r="I1337" s="75" t="n">
        <v>245</v>
      </c>
      <c r="J1337" s="54" t="n">
        <v>45240</v>
      </c>
      <c r="K1337" s="54" t="inlineStr">
        <is>
          <t>ADM</t>
        </is>
      </c>
      <c r="M1337" s="50" t="inlineStr">
        <is>
          <t>MENSALIDADE 11/2023</t>
        </is>
      </c>
      <c r="N1337">
        <f>IF(ISERROR(SEARCH("NF",E1337,1)),"NÃO","SIM")</f>
        <v/>
      </c>
      <c r="O1337">
        <f>IF($B1337=5,"SIM","")</f>
        <v/>
      </c>
      <c r="P1337" s="76">
        <f>A1337&amp;B1337&amp;C1337&amp;E1337&amp;G1337&amp;EDATE(J1337,0)</f>
        <v/>
      </c>
      <c r="Q1337" s="68">
        <f>IF(A1337=0,"",VLOOKUP($A1337,RESUMO!$A$8:$B$107,2,FALSE))</f>
        <v/>
      </c>
    </row>
    <row r="1338">
      <c r="A1338" s="52" t="n">
        <v>45235</v>
      </c>
      <c r="B1338" s="68" t="n">
        <v>3</v>
      </c>
      <c r="C1338" s="50" t="inlineStr">
        <is>
          <t>05761924650</t>
        </is>
      </c>
      <c r="D1338" s="73" t="inlineStr">
        <is>
          <t>RENATO OLIVEIRA SANTOS</t>
        </is>
      </c>
      <c r="E1338" s="74" t="inlineStr">
        <is>
          <t>FOLHA DP- 10/2023</t>
        </is>
      </c>
      <c r="G1338" s="75" t="n">
        <v>781.2</v>
      </c>
      <c r="I1338" s="75" t="n">
        <v>781.2</v>
      </c>
      <c r="J1338" s="54" t="n">
        <v>45240</v>
      </c>
      <c r="K1338" s="54" t="inlineStr">
        <is>
          <t>MO</t>
        </is>
      </c>
      <c r="N1338">
        <f>IF(ISERROR(SEARCH("NF",E1338,1)),"NÃO","SIM")</f>
        <v/>
      </c>
      <c r="O1338">
        <f>IF($B1338=5,"SIM","")</f>
        <v/>
      </c>
      <c r="P1338" s="76">
        <f>A1338&amp;B1338&amp;C1338&amp;E1338&amp;G1338&amp;EDATE(J1338,0)</f>
        <v/>
      </c>
      <c r="Q1338" s="68">
        <f>IF(A1338=0,"",VLOOKUP($A1338,RESUMO!$A$8:$B$107,2,FALSE))</f>
        <v/>
      </c>
    </row>
    <row r="1339">
      <c r="A1339" s="52" t="n">
        <v>45235</v>
      </c>
      <c r="B1339" s="68" t="n">
        <v>3</v>
      </c>
      <c r="C1339" s="50" t="inlineStr">
        <is>
          <t>13535379000186</t>
        </is>
      </c>
      <c r="D1339" s="73" t="inlineStr">
        <is>
          <t>CONCRETARTE</t>
        </is>
      </c>
      <c r="E1339" s="74" t="inlineStr">
        <is>
          <t>TELA, PINO, ESCOVA, DESEMPENADEIRA, BROXA, TELA - NF 24685930</t>
        </is>
      </c>
      <c r="G1339" s="75" t="n">
        <v>4302.4</v>
      </c>
      <c r="I1339" s="75" t="n">
        <v>4302.4</v>
      </c>
      <c r="J1339" s="54" t="n">
        <v>45240</v>
      </c>
      <c r="K1339" s="54" t="inlineStr">
        <is>
          <t>MAT</t>
        </is>
      </c>
      <c r="N1339">
        <f>IF(ISERROR(SEARCH("NF",E1339,1)),"NÃO","SIM")</f>
        <v/>
      </c>
      <c r="O1339">
        <f>IF($B1339=5,"SIM","")</f>
        <v/>
      </c>
      <c r="P1339" s="76">
        <f>A1339&amp;B1339&amp;C1339&amp;E1339&amp;G1339&amp;EDATE(J1339,0)</f>
        <v/>
      </c>
      <c r="Q1339" s="68">
        <f>IF(A1339=0,"",VLOOKUP($A1339,RESUMO!$A$8:$B$107,2,FALSE))</f>
        <v/>
      </c>
    </row>
    <row r="1340">
      <c r="A1340" s="52" t="n">
        <v>45235</v>
      </c>
      <c r="B1340" s="68" t="n">
        <v>3</v>
      </c>
      <c r="C1340" s="50" t="inlineStr">
        <is>
          <t>17155730000164</t>
        </is>
      </c>
      <c r="D1340" s="73" t="inlineStr">
        <is>
          <t>CEMIG</t>
        </is>
      </c>
      <c r="E1340" s="74" t="inlineStr">
        <is>
          <t>COMPETENCIA 10/2023</t>
        </is>
      </c>
      <c r="G1340" s="75" t="n">
        <v>223.33</v>
      </c>
      <c r="I1340" s="75" t="n">
        <v>223.33</v>
      </c>
      <c r="J1340" s="54" t="n">
        <v>45240</v>
      </c>
      <c r="K1340" s="54" t="inlineStr">
        <is>
          <t>TP</t>
        </is>
      </c>
      <c r="N1340">
        <f>IF(ISERROR(SEARCH("NF",E1340,1)),"NÃO","SIM")</f>
        <v/>
      </c>
      <c r="O1340">
        <f>IF($B1340=5,"SIM","")</f>
        <v/>
      </c>
      <c r="P1340" s="76">
        <f>A1340&amp;B1340&amp;C1340&amp;E1340&amp;G1340&amp;EDATE(J1340,0)</f>
        <v/>
      </c>
      <c r="Q1340" s="68">
        <f>IF(A1340=0,"",VLOOKUP($A1340,RESUMO!$A$8:$B$107,2,FALSE))</f>
        <v/>
      </c>
    </row>
    <row r="1341">
      <c r="A1341" s="52" t="n">
        <v>45235</v>
      </c>
      <c r="B1341" s="68" t="n">
        <v>3</v>
      </c>
      <c r="C1341" s="50" t="inlineStr">
        <is>
          <t>07409393000130</t>
        </is>
      </c>
      <c r="D1341" s="73" t="inlineStr">
        <is>
          <t>LOCFER</t>
        </is>
      </c>
      <c r="E1341" s="74" t="inlineStr">
        <is>
          <t>GUINCHO COLUNA, MARTELO - NF 22409</t>
        </is>
      </c>
      <c r="G1341" s="75" t="n">
        <v>600</v>
      </c>
      <c r="I1341" s="75" t="n">
        <v>600</v>
      </c>
      <c r="J1341" s="54" t="n">
        <v>45247</v>
      </c>
      <c r="K1341" s="54" t="inlineStr">
        <is>
          <t>LOC</t>
        </is>
      </c>
      <c r="N1341">
        <f>IF(ISERROR(SEARCH("NF",E1341,1)),"NÃO","SIM")</f>
        <v/>
      </c>
      <c r="O1341">
        <f>IF($B1341=5,"SIM","")</f>
        <v/>
      </c>
      <c r="P1341" s="76">
        <f>A1341&amp;B1341&amp;C1341&amp;E1341&amp;G1341&amp;EDATE(J1341,0)</f>
        <v/>
      </c>
      <c r="Q1341" s="68">
        <f>IF(A1341=0,"",VLOOKUP($A1341,RESUMO!$A$8:$B$107,2,FALSE))</f>
        <v/>
      </c>
    </row>
    <row r="1342">
      <c r="A1342" s="52" t="n">
        <v>45235</v>
      </c>
      <c r="B1342" s="68" t="n">
        <v>3</v>
      </c>
      <c r="C1342" s="50" t="inlineStr">
        <is>
          <t>03562661000107</t>
        </is>
      </c>
      <c r="D1342" s="73" t="inlineStr">
        <is>
          <t>SAO JOSE DISTRIBUIDORA DE CIMENTO</t>
        </is>
      </c>
      <c r="E1342" s="74" t="inlineStr">
        <is>
          <t>CIMENTO - NF 123927</t>
        </is>
      </c>
      <c r="G1342" s="75" t="n">
        <v>2464</v>
      </c>
      <c r="I1342" s="75" t="n">
        <v>2464</v>
      </c>
      <c r="J1342" s="54" t="n">
        <v>45247</v>
      </c>
      <c r="K1342" s="54" t="inlineStr">
        <is>
          <t>MAT</t>
        </is>
      </c>
      <c r="N1342">
        <f>IF(ISERROR(SEARCH("NF",E1342,1)),"NÃO","SIM")</f>
        <v/>
      </c>
      <c r="O1342">
        <f>IF($B1342=5,"SIM","")</f>
        <v/>
      </c>
      <c r="P1342" s="76">
        <f>A1342&amp;B1342&amp;C1342&amp;E1342&amp;G1342&amp;EDATE(J1342,0)</f>
        <v/>
      </c>
      <c r="Q1342" s="68">
        <f>IF(A1342=0,"",VLOOKUP($A1342,RESUMO!$A$8:$B$107,2,FALSE))</f>
        <v/>
      </c>
    </row>
    <row r="1343">
      <c r="A1343" s="52" t="n">
        <v>45235</v>
      </c>
      <c r="B1343" s="68" t="n">
        <v>3</v>
      </c>
      <c r="C1343" s="50" t="inlineStr">
        <is>
          <t>00394460000141</t>
        </is>
      </c>
      <c r="D1343" s="73" t="inlineStr">
        <is>
          <t>INSS/IRRF</t>
        </is>
      </c>
      <c r="E1343" s="74" t="inlineStr">
        <is>
          <t>DCTFWEB - INSS/IRRF - 10/2023</t>
        </is>
      </c>
      <c r="G1343" s="75" t="n">
        <v>5240.42</v>
      </c>
      <c r="I1343" s="75" t="n">
        <v>5240.42</v>
      </c>
      <c r="J1343" s="54" t="n">
        <v>45250</v>
      </c>
      <c r="K1343" s="54" t="inlineStr">
        <is>
          <t>MO</t>
        </is>
      </c>
      <c r="N1343">
        <f>IF(ISERROR(SEARCH("NF",E1343,1)),"NÃO","SIM")</f>
        <v/>
      </c>
      <c r="O1343">
        <f>IF($B1343=5,"SIM","")</f>
        <v/>
      </c>
      <c r="P1343" s="76">
        <f>A1343&amp;B1343&amp;C1343&amp;E1343&amp;G1343&amp;EDATE(J1343,0)</f>
        <v/>
      </c>
      <c r="Q1343" s="68">
        <f>IF(A1343=0,"",VLOOKUP($A1343,RESUMO!$A$8:$B$107,2,FALSE))</f>
        <v/>
      </c>
    </row>
    <row r="1344">
      <c r="A1344" s="52" t="n">
        <v>45235</v>
      </c>
      <c r="B1344" s="68" t="n">
        <v>3</v>
      </c>
      <c r="C1344" s="50" t="inlineStr">
        <is>
          <t>22934889000117</t>
        </is>
      </c>
      <c r="D1344" s="73" t="inlineStr">
        <is>
          <t>PREFEITURA MUNICIPAL DE NOVA LIMA</t>
        </is>
      </c>
      <c r="E1344" s="74" t="inlineStr">
        <is>
          <t>IPTU 2023 -  PARC. 6/6</t>
        </is>
      </c>
      <c r="G1344" s="75" t="n">
        <v>655.1900000000001</v>
      </c>
      <c r="I1344" s="75" t="n">
        <v>655.1900000000001</v>
      </c>
      <c r="J1344" s="54" t="n">
        <v>45251</v>
      </c>
      <c r="K1344" s="54" t="inlineStr">
        <is>
          <t>TP</t>
        </is>
      </c>
      <c r="N1344">
        <f>IF(ISERROR(SEARCH("NF",E1344,1)),"NÃO","SIM")</f>
        <v/>
      </c>
      <c r="O1344">
        <f>IF($B1344=5,"SIM","")</f>
        <v/>
      </c>
      <c r="P1344" s="76">
        <f>A1344&amp;B1344&amp;C1344&amp;E1344&amp;G1344&amp;EDATE(J1344,0)</f>
        <v/>
      </c>
      <c r="Q1344" s="68">
        <f>IF(A1344=0,"",VLOOKUP($A1344,RESUMO!$A$8:$B$107,2,FALSE))</f>
        <v/>
      </c>
    </row>
    <row r="1345">
      <c r="A1345" s="52" t="n">
        <v>45235</v>
      </c>
      <c r="B1345" s="68" t="n">
        <v>3</v>
      </c>
      <c r="C1345" s="50" t="inlineStr">
        <is>
          <t>07409393000130</t>
        </is>
      </c>
      <c r="D1345" s="73" t="inlineStr">
        <is>
          <t>LOCFER</t>
        </is>
      </c>
      <c r="E1345" s="74" t="inlineStr">
        <is>
          <t>SERRA DE BANCADA - NF 22454</t>
        </is>
      </c>
      <c r="G1345" s="75" t="n">
        <v>295</v>
      </c>
      <c r="I1345" s="75" t="n">
        <v>295</v>
      </c>
      <c r="J1345" s="54" t="n">
        <v>45252</v>
      </c>
      <c r="K1345" s="54" t="inlineStr">
        <is>
          <t>LOC</t>
        </is>
      </c>
      <c r="N1345">
        <f>IF(ISERROR(SEARCH("NF",E1345,1)),"NÃO","SIM")</f>
        <v/>
      </c>
      <c r="O1345">
        <f>IF($B1345=5,"SIM","")</f>
        <v/>
      </c>
      <c r="P1345" s="76">
        <f>A1345&amp;B1345&amp;C1345&amp;E1345&amp;G1345&amp;EDATE(J1345,0)</f>
        <v/>
      </c>
      <c r="Q1345" s="68">
        <f>IF(A1345=0,"",VLOOKUP($A1345,RESUMO!$A$8:$B$107,2,FALSE))</f>
        <v/>
      </c>
    </row>
    <row r="1346">
      <c r="A1346" s="52" t="n">
        <v>45235</v>
      </c>
      <c r="B1346" s="68" t="n">
        <v>5</v>
      </c>
      <c r="C1346" s="50" t="inlineStr">
        <is>
          <t>23452261000148</t>
        </is>
      </c>
      <c r="D1346" s="73" t="inlineStr">
        <is>
          <t>CERAMICA BRAUNAS LTDA</t>
        </is>
      </c>
      <c r="E1346" s="74" t="inlineStr">
        <is>
          <t>TIJOLOS - NF 62858</t>
        </is>
      </c>
      <c r="G1346" s="75" t="n">
        <v>3929</v>
      </c>
      <c r="I1346" s="75" t="n">
        <v>3929</v>
      </c>
      <c r="J1346" s="54" t="n">
        <v>45218</v>
      </c>
      <c r="K1346" s="54" t="inlineStr">
        <is>
          <t>MAT</t>
        </is>
      </c>
      <c r="N1346">
        <f>IF(ISERROR(SEARCH("NF",E1346,1)),"NÃO","SIM")</f>
        <v/>
      </c>
      <c r="O1346">
        <f>IF($B1346=5,"SIM","")</f>
        <v/>
      </c>
      <c r="P1346" s="76">
        <f>A1346&amp;B1346&amp;C1346&amp;E1346&amp;G1346&amp;EDATE(J1346,0)</f>
        <v/>
      </c>
      <c r="Q1346" s="68">
        <f>IF(A1346=0,"",VLOOKUP($A1346,RESUMO!$A$8:$B$107,2,FALSE))</f>
        <v/>
      </c>
    </row>
    <row r="1347">
      <c r="A1347" s="52" t="n">
        <v>45235</v>
      </c>
      <c r="B1347" s="68" t="n">
        <v>5</v>
      </c>
      <c r="C1347" s="50" t="inlineStr">
        <is>
          <t>38727707000177</t>
        </is>
      </c>
      <c r="D1347" s="73" t="inlineStr">
        <is>
          <t>SEGURO PASI</t>
        </is>
      </c>
      <c r="E1347" s="74" t="inlineStr">
        <is>
          <t>SEGURO COLABORADORES</t>
        </is>
      </c>
      <c r="G1347" s="75" t="n">
        <v>141.3</v>
      </c>
      <c r="I1347" s="75" t="n">
        <v>141.3</v>
      </c>
      <c r="J1347" s="54" t="n">
        <v>45230</v>
      </c>
      <c r="K1347" s="54" t="inlineStr">
        <is>
          <t>ADM</t>
        </is>
      </c>
      <c r="N1347">
        <f>IF(ISERROR(SEARCH("NF",E1347,1)),"NÃO","SIM")</f>
        <v/>
      </c>
      <c r="O1347">
        <f>IF($B1347=5,"SIM","")</f>
        <v/>
      </c>
      <c r="P1347" s="76">
        <f>A1347&amp;B1347&amp;C1347&amp;E1347&amp;G1347&amp;EDATE(J1347,0)</f>
        <v/>
      </c>
      <c r="Q1347" s="68">
        <f>IF(A1347=0,"",VLOOKUP($A1347,RESUMO!$A$8:$B$107,2,FALSE))</f>
        <v/>
      </c>
    </row>
    <row r="1348">
      <c r="A1348" s="52" t="n">
        <v>45250</v>
      </c>
      <c r="B1348" s="68" t="n">
        <v>1</v>
      </c>
      <c r="C1348" s="50" t="inlineStr">
        <is>
          <t>12054582638</t>
        </is>
      </c>
      <c r="D1348" s="73" t="inlineStr">
        <is>
          <t>RODOLFO DIAS DA SILVA</t>
        </is>
      </c>
      <c r="E1348" s="74" t="inlineStr">
        <is>
          <t>SALÁRIO</t>
        </is>
      </c>
      <c r="G1348" s="75" t="n">
        <v>1052</v>
      </c>
      <c r="I1348" s="75" t="n">
        <v>1052</v>
      </c>
      <c r="J1348" s="54" t="n">
        <v>45250</v>
      </c>
      <c r="K1348" s="54" t="inlineStr">
        <is>
          <t>MO</t>
        </is>
      </c>
      <c r="L1348" s="68" t="inlineStr">
        <is>
          <t>PIX: 12054582638</t>
        </is>
      </c>
      <c r="N1348">
        <f>IF(ISERROR(SEARCH("NF",E1348,1)),"NÃO","SIM")</f>
        <v/>
      </c>
      <c r="O1348">
        <f>IF($B1348=5,"SIM","")</f>
        <v/>
      </c>
      <c r="P1348" s="76">
        <f>A1348&amp;B1348&amp;C1348&amp;E1348&amp;G1348&amp;EDATE(J1348,0)</f>
        <v/>
      </c>
      <c r="Q1348" s="68">
        <f>IF(A1348=0,"",VLOOKUP($A1348,RESUMO!$A$8:$B$107,2,FALSE))</f>
        <v/>
      </c>
    </row>
    <row r="1349">
      <c r="A1349" s="52" t="n">
        <v>45250</v>
      </c>
      <c r="B1349" s="68" t="n">
        <v>1</v>
      </c>
      <c r="C1349" s="50" t="inlineStr">
        <is>
          <t>42751357687</t>
        </is>
      </c>
      <c r="D1349" s="73" t="inlineStr">
        <is>
          <t>JOSÉ GERALDO LONGUINHO</t>
        </is>
      </c>
      <c r="E1349" s="74" t="inlineStr">
        <is>
          <t>SALÁRIO</t>
        </is>
      </c>
      <c r="G1349" s="75" t="n">
        <v>1052</v>
      </c>
      <c r="I1349" s="75" t="n">
        <v>1052</v>
      </c>
      <c r="J1349" s="54" t="n">
        <v>45250</v>
      </c>
      <c r="K1349" s="54" t="inlineStr">
        <is>
          <t>MO</t>
        </is>
      </c>
      <c r="L1349" s="68" t="inlineStr">
        <is>
          <t>PIX: 42751357687</t>
        </is>
      </c>
      <c r="N1349">
        <f>IF(ISERROR(SEARCH("NF",E1349,1)),"NÃO","SIM")</f>
        <v/>
      </c>
      <c r="O1349">
        <f>IF($B1349=5,"SIM","")</f>
        <v/>
      </c>
      <c r="P1349" s="76">
        <f>A1349&amp;B1349&amp;C1349&amp;E1349&amp;G1349&amp;EDATE(J1349,0)</f>
        <v/>
      </c>
      <c r="Q1349" s="68">
        <f>IF(A1349=0,"",VLOOKUP($A1349,RESUMO!$A$8:$B$107,2,FALSE))</f>
        <v/>
      </c>
    </row>
    <row r="1350">
      <c r="A1350" s="52" t="n">
        <v>45250</v>
      </c>
      <c r="B1350" s="68" t="n">
        <v>1</v>
      </c>
      <c r="C1350" s="50" t="inlineStr">
        <is>
          <t>18240824609</t>
        </is>
      </c>
      <c r="D1350" s="73" t="inlineStr">
        <is>
          <t>ITALO RAFAEL PINHO SANTOS</t>
        </is>
      </c>
      <c r="E1350" s="74" t="inlineStr">
        <is>
          <t>SALÁRIO</t>
        </is>
      </c>
      <c r="G1350" s="75" t="n">
        <v>872</v>
      </c>
      <c r="I1350" s="75" t="n">
        <v>872</v>
      </c>
      <c r="J1350" s="54" t="n">
        <v>45250</v>
      </c>
      <c r="K1350" s="54" t="inlineStr">
        <is>
          <t>MO</t>
        </is>
      </c>
      <c r="L1350" s="68" t="inlineStr">
        <is>
          <t>PIX: 18240824609</t>
        </is>
      </c>
      <c r="N1350">
        <f>IF(ISERROR(SEARCH("NF",E1350,1)),"NÃO","SIM")</f>
        <v/>
      </c>
      <c r="O1350">
        <f>IF($B1350=5,"SIM","")</f>
        <v/>
      </c>
      <c r="P1350" s="76">
        <f>A1350&amp;B1350&amp;C1350&amp;E1350&amp;G1350&amp;EDATE(J1350,0)</f>
        <v/>
      </c>
      <c r="Q1350" s="68">
        <f>IF(A1350=0,"",VLOOKUP($A1350,RESUMO!$A$8:$B$107,2,FALSE))</f>
        <v/>
      </c>
    </row>
    <row r="1351">
      <c r="A1351" s="52" t="n">
        <v>45250</v>
      </c>
      <c r="B1351" s="68" t="n">
        <v>1</v>
      </c>
      <c r="C1351" s="50" t="inlineStr">
        <is>
          <t>12235303617</t>
        </is>
      </c>
      <c r="D1351" s="73" t="inlineStr">
        <is>
          <t>MARCOS VINICIUS BISPO CORREIA</t>
        </is>
      </c>
      <c r="E1351" s="74" t="inlineStr">
        <is>
          <t>SALÁRIO</t>
        </is>
      </c>
      <c r="G1351" s="75" t="n">
        <v>1052</v>
      </c>
      <c r="I1351" s="75" t="n">
        <v>1052</v>
      </c>
      <c r="J1351" s="54" t="n">
        <v>45250</v>
      </c>
      <c r="K1351" s="54" t="inlineStr">
        <is>
          <t>MO</t>
        </is>
      </c>
      <c r="L1351" s="68" t="inlineStr">
        <is>
          <t>CEF  013  2922  150878 - CPF: 12.235.303.6-17</t>
        </is>
      </c>
      <c r="N1351">
        <f>IF(ISERROR(SEARCH("NF",E1351,1)),"NÃO","SIM")</f>
        <v/>
      </c>
      <c r="O1351">
        <f>IF($B1351=5,"SIM","")</f>
        <v/>
      </c>
      <c r="P1351" s="76">
        <f>A1351&amp;B1351&amp;C1351&amp;E1351&amp;G1351&amp;EDATE(J1351,0)</f>
        <v/>
      </c>
      <c r="Q1351" s="68">
        <f>IF(A1351=0,"",VLOOKUP($A1351,RESUMO!$A$8:$B$107,2,FALSE))</f>
        <v/>
      </c>
    </row>
    <row r="1352">
      <c r="A1352" s="52" t="n">
        <v>45250</v>
      </c>
      <c r="B1352" s="68" t="n">
        <v>1</v>
      </c>
      <c r="C1352" s="50" t="inlineStr">
        <is>
          <t>13034919662</t>
        </is>
      </c>
      <c r="D1352" s="73" t="inlineStr">
        <is>
          <t>DAVID LOPES DOS SANTOS</t>
        </is>
      </c>
      <c r="E1352" s="74" t="inlineStr">
        <is>
          <t>SALÁRIO</t>
        </is>
      </c>
      <c r="G1352" s="75" t="n">
        <v>1400</v>
      </c>
      <c r="I1352" s="75" t="n">
        <v>1400</v>
      </c>
      <c r="J1352" s="54" t="n">
        <v>45250</v>
      </c>
      <c r="K1352" s="54" t="inlineStr">
        <is>
          <t>MO</t>
        </is>
      </c>
      <c r="L1352" s="68" t="inlineStr">
        <is>
          <t>PIX: 13034919662</t>
        </is>
      </c>
      <c r="N1352">
        <f>IF(ISERROR(SEARCH("NF",E1352,1)),"NÃO","SIM")</f>
        <v/>
      </c>
      <c r="O1352">
        <f>IF($B1352=5,"SIM","")</f>
        <v/>
      </c>
      <c r="P1352" s="76">
        <f>A1352&amp;B1352&amp;C1352&amp;E1352&amp;G1352&amp;EDATE(J1352,0)</f>
        <v/>
      </c>
      <c r="Q1352" s="68">
        <f>IF(A1352=0,"",VLOOKUP($A1352,RESUMO!$A$8:$B$107,2,FALSE))</f>
        <v/>
      </c>
    </row>
    <row r="1353">
      <c r="A1353" s="52" t="n">
        <v>45250</v>
      </c>
      <c r="B1353" s="68" t="n">
        <v>1</v>
      </c>
      <c r="C1353" s="50" t="inlineStr">
        <is>
          <t>70248624679</t>
        </is>
      </c>
      <c r="D1353" s="73" t="inlineStr">
        <is>
          <t>PEDRO HENRIQUE LOPES DOS SANTOS</t>
        </is>
      </c>
      <c r="E1353" s="74" t="inlineStr">
        <is>
          <t>SALÁRIO</t>
        </is>
      </c>
      <c r="G1353" s="75" t="n">
        <v>1052</v>
      </c>
      <c r="I1353" s="75" t="n">
        <v>1052</v>
      </c>
      <c r="J1353" s="54" t="n">
        <v>45250</v>
      </c>
      <c r="K1353" s="54" t="inlineStr">
        <is>
          <t>MO</t>
        </is>
      </c>
      <c r="L1353" s="68" t="inlineStr">
        <is>
          <t>PIX: 70248624679</t>
        </is>
      </c>
      <c r="N1353">
        <f>IF(ISERROR(SEARCH("NF",E1353,1)),"NÃO","SIM")</f>
        <v/>
      </c>
      <c r="O1353">
        <f>IF($B1353=5,"SIM","")</f>
        <v/>
      </c>
      <c r="P1353" s="76">
        <f>A1353&amp;B1353&amp;C1353&amp;E1353&amp;G1353&amp;EDATE(J1353,0)</f>
        <v/>
      </c>
      <c r="Q1353" s="68">
        <f>IF(A1353=0,"",VLOOKUP($A1353,RESUMO!$A$8:$B$107,2,FALSE))</f>
        <v/>
      </c>
    </row>
    <row r="1354">
      <c r="A1354" s="52" t="n">
        <v>45250</v>
      </c>
      <c r="B1354" s="68" t="n">
        <v>1</v>
      </c>
      <c r="C1354" s="50" t="inlineStr">
        <is>
          <t>12054582638</t>
        </is>
      </c>
      <c r="D1354" s="73" t="inlineStr">
        <is>
          <t>RODOLFO DIAS DA SILVA</t>
        </is>
      </c>
      <c r="E1354" s="74" t="inlineStr">
        <is>
          <t>13º SALÁRIO</t>
        </is>
      </c>
      <c r="G1354" s="75" t="n">
        <v>547.92</v>
      </c>
      <c r="I1354" s="75" t="n">
        <v>547.92</v>
      </c>
      <c r="J1354" s="54" t="n">
        <v>45250</v>
      </c>
      <c r="K1354" s="54" t="inlineStr">
        <is>
          <t>MO</t>
        </is>
      </c>
      <c r="L1354" s="68" t="inlineStr">
        <is>
          <t>PIX: 12054582638</t>
        </is>
      </c>
      <c r="M1354" s="50" t="inlineStr">
        <is>
          <t>ADIANTAMENTO</t>
        </is>
      </c>
      <c r="N1354">
        <f>IF(ISERROR(SEARCH("NF",E1354,1)),"NÃO","SIM")</f>
        <v/>
      </c>
      <c r="O1354">
        <f>IF($B1354=5,"SIM","")</f>
        <v/>
      </c>
      <c r="P1354" s="76">
        <f>A1354&amp;B1354&amp;C1354&amp;E1354&amp;G1354&amp;EDATE(J1354,0)</f>
        <v/>
      </c>
      <c r="Q1354" s="68">
        <f>IF(A1354=0,"",VLOOKUP($A1354,RESUMO!$A$8:$B$107,2,FALSE))</f>
        <v/>
      </c>
    </row>
    <row r="1355">
      <c r="A1355" s="52" t="n">
        <v>45250</v>
      </c>
      <c r="B1355" s="68" t="n">
        <v>1</v>
      </c>
      <c r="C1355" s="50" t="inlineStr">
        <is>
          <t>42751357687</t>
        </is>
      </c>
      <c r="D1355" s="73" t="inlineStr">
        <is>
          <t>JOSÉ GERALDO LONGUINHO</t>
        </is>
      </c>
      <c r="E1355" s="74" t="inlineStr">
        <is>
          <t>13º SALÁRIO</t>
        </is>
      </c>
      <c r="G1355" s="75" t="n">
        <v>767.08</v>
      </c>
      <c r="I1355" s="75" t="n">
        <v>767.08</v>
      </c>
      <c r="J1355" s="54" t="n">
        <v>45250</v>
      </c>
      <c r="K1355" s="54" t="inlineStr">
        <is>
          <t>MO</t>
        </is>
      </c>
      <c r="L1355" s="68" t="inlineStr">
        <is>
          <t>PIX: 42751357687</t>
        </is>
      </c>
      <c r="M1355" s="50" t="inlineStr">
        <is>
          <t>ADIANTAMENTO</t>
        </is>
      </c>
      <c r="N1355">
        <f>IF(ISERROR(SEARCH("NF",E1355,1)),"NÃO","SIM")</f>
        <v/>
      </c>
      <c r="O1355">
        <f>IF($B1355=5,"SIM","")</f>
        <v/>
      </c>
      <c r="P1355" s="76">
        <f>A1355&amp;B1355&amp;C1355&amp;E1355&amp;G1355&amp;EDATE(J1355,0)</f>
        <v/>
      </c>
      <c r="Q1355" s="68">
        <f>IF(A1355=0,"",VLOOKUP($A1355,RESUMO!$A$8:$B$107,2,FALSE))</f>
        <v/>
      </c>
    </row>
    <row r="1356">
      <c r="A1356" s="52" t="n">
        <v>45250</v>
      </c>
      <c r="B1356" s="68" t="n">
        <v>1</v>
      </c>
      <c r="C1356" s="50" t="inlineStr">
        <is>
          <t>18240824609</t>
        </is>
      </c>
      <c r="D1356" s="73" t="inlineStr">
        <is>
          <t>ITALO RAFAEL PINHO SANTOS</t>
        </is>
      </c>
      <c r="E1356" s="74" t="inlineStr">
        <is>
          <t>13º SALÁRIO</t>
        </is>
      </c>
      <c r="G1356" s="75" t="n">
        <v>545</v>
      </c>
      <c r="I1356" s="75" t="n">
        <v>545</v>
      </c>
      <c r="J1356" s="54" t="n">
        <v>45250</v>
      </c>
      <c r="K1356" s="54" t="inlineStr">
        <is>
          <t>MO</t>
        </is>
      </c>
      <c r="L1356" s="68" t="inlineStr">
        <is>
          <t>PIX: 18240824609</t>
        </is>
      </c>
      <c r="M1356" s="50" t="inlineStr">
        <is>
          <t>ADIANTAMENTO</t>
        </is>
      </c>
      <c r="N1356">
        <f>IF(ISERROR(SEARCH("NF",E1356,1)),"NÃO","SIM")</f>
        <v/>
      </c>
      <c r="O1356">
        <f>IF($B1356=5,"SIM","")</f>
        <v/>
      </c>
      <c r="P1356" s="76">
        <f>A1356&amp;B1356&amp;C1356&amp;E1356&amp;G1356&amp;EDATE(J1356,0)</f>
        <v/>
      </c>
      <c r="Q1356" s="68">
        <f>IF(A1356=0,"",VLOOKUP($A1356,RESUMO!$A$8:$B$107,2,FALSE))</f>
        <v/>
      </c>
    </row>
    <row r="1357">
      <c r="A1357" s="52" t="n">
        <v>45250</v>
      </c>
      <c r="B1357" s="68" t="n">
        <v>1</v>
      </c>
      <c r="C1357" s="50" t="inlineStr">
        <is>
          <t>12235303617</t>
        </is>
      </c>
      <c r="D1357" s="73" t="inlineStr">
        <is>
          <t>MARCOS VINICIUS BISPO CORREIA</t>
        </is>
      </c>
      <c r="E1357" s="74" t="inlineStr">
        <is>
          <t>13º SALÁRIO</t>
        </is>
      </c>
      <c r="G1357" s="75" t="n">
        <v>438.33</v>
      </c>
      <c r="I1357" s="75" t="n">
        <v>438.33</v>
      </c>
      <c r="J1357" s="54" t="n">
        <v>45250</v>
      </c>
      <c r="K1357" s="54" t="inlineStr">
        <is>
          <t>MO</t>
        </is>
      </c>
      <c r="L1357" s="68" t="inlineStr">
        <is>
          <t>CEF  013  2922  150878 - CPF: 12.235.303.6-17</t>
        </is>
      </c>
      <c r="M1357" s="50" t="inlineStr">
        <is>
          <t>ADIANTAMENTO</t>
        </is>
      </c>
      <c r="N1357">
        <f>IF(ISERROR(SEARCH("NF",E1357,1)),"NÃO","SIM")</f>
        <v/>
      </c>
      <c r="O1357">
        <f>IF($B1357=5,"SIM","")</f>
        <v/>
      </c>
      <c r="P1357" s="76">
        <f>A1357&amp;B1357&amp;C1357&amp;E1357&amp;G1357&amp;EDATE(J1357,0)</f>
        <v/>
      </c>
      <c r="Q1357" s="68">
        <f>IF(A1357=0,"",VLOOKUP($A1357,RESUMO!$A$8:$B$107,2,FALSE))</f>
        <v/>
      </c>
    </row>
    <row r="1358">
      <c r="A1358" s="52" t="n">
        <v>45250</v>
      </c>
      <c r="B1358" s="68" t="n">
        <v>1</v>
      </c>
      <c r="C1358" s="50" t="inlineStr">
        <is>
          <t>13034919662</t>
        </is>
      </c>
      <c r="D1358" s="73" t="inlineStr">
        <is>
          <t>DAVID LOPES DOS SANTOS</t>
        </is>
      </c>
      <c r="E1358" s="74" t="inlineStr">
        <is>
          <t>13º SALÁRIO</t>
        </is>
      </c>
      <c r="G1358" s="75" t="n">
        <v>437.5</v>
      </c>
      <c r="I1358" s="75" t="n">
        <v>437.5</v>
      </c>
      <c r="J1358" s="54" t="n">
        <v>45250</v>
      </c>
      <c r="K1358" s="54" t="inlineStr">
        <is>
          <t>MO</t>
        </is>
      </c>
      <c r="L1358" s="68" t="inlineStr">
        <is>
          <t>PIX: 13034919662</t>
        </is>
      </c>
      <c r="M1358" s="50" t="inlineStr">
        <is>
          <t>ADIANTAMENTO</t>
        </is>
      </c>
      <c r="N1358">
        <f>IF(ISERROR(SEARCH("NF",E1358,1)),"NÃO","SIM")</f>
        <v/>
      </c>
      <c r="O1358">
        <f>IF($B1358=5,"SIM","")</f>
        <v/>
      </c>
      <c r="P1358" s="76">
        <f>A1358&amp;B1358&amp;C1358&amp;E1358&amp;G1358&amp;EDATE(J1358,0)</f>
        <v/>
      </c>
      <c r="Q1358" s="68">
        <f>IF(A1358=0,"",VLOOKUP($A1358,RESUMO!$A$8:$B$107,2,FALSE))</f>
        <v/>
      </c>
    </row>
    <row r="1359">
      <c r="A1359" s="52" t="n">
        <v>45250</v>
      </c>
      <c r="B1359" s="68" t="n">
        <v>1</v>
      </c>
      <c r="C1359" s="50" t="inlineStr">
        <is>
          <t>70248624679</t>
        </is>
      </c>
      <c r="D1359" s="73" t="inlineStr">
        <is>
          <t>PEDRO HENRIQUE LOPES DOS SANTOS</t>
        </is>
      </c>
      <c r="E1359" s="74" t="inlineStr">
        <is>
          <t>13º SALÁRIO</t>
        </is>
      </c>
      <c r="G1359" s="75" t="n">
        <v>219.17</v>
      </c>
      <c r="I1359" s="75" t="n">
        <v>219.17</v>
      </c>
      <c r="J1359" s="54" t="n">
        <v>45250</v>
      </c>
      <c r="K1359" s="54" t="inlineStr">
        <is>
          <t>MO</t>
        </is>
      </c>
      <c r="L1359" s="68" t="inlineStr">
        <is>
          <t>PIX: 70248624679</t>
        </is>
      </c>
      <c r="M1359" s="50" t="inlineStr">
        <is>
          <t>ADIANTAMENTO</t>
        </is>
      </c>
      <c r="N1359">
        <f>IF(ISERROR(SEARCH("NF",E1359,1)),"NÃO","SIM")</f>
        <v/>
      </c>
      <c r="O1359">
        <f>IF($B1359=5,"SIM","")</f>
        <v/>
      </c>
      <c r="P1359" s="76">
        <f>A1359&amp;B1359&amp;C1359&amp;E1359&amp;G1359&amp;EDATE(J1359,0)</f>
        <v/>
      </c>
      <c r="Q1359" s="68">
        <f>IF(A1359=0,"",VLOOKUP($A1359,RESUMO!$A$8:$B$107,2,FALSE))</f>
        <v/>
      </c>
    </row>
    <row r="1360">
      <c r="A1360" s="52" t="n">
        <v>45250</v>
      </c>
      <c r="B1360" s="68" t="n">
        <v>3</v>
      </c>
      <c r="C1360" s="50" t="inlineStr">
        <is>
          <t>23452261000148</t>
        </is>
      </c>
      <c r="D1360" s="73" t="inlineStr">
        <is>
          <t>CERAMICA BRAUNAS LTDA</t>
        </is>
      </c>
      <c r="E1360" s="74" t="inlineStr">
        <is>
          <t xml:space="preserve">TIJOLOS - NF 100058 </t>
        </is>
      </c>
      <c r="G1360" s="75" t="n">
        <v>2615</v>
      </c>
      <c r="I1360" s="75" t="n">
        <v>2615</v>
      </c>
      <c r="J1360" s="54" t="n">
        <v>45246</v>
      </c>
      <c r="K1360" s="54" t="inlineStr">
        <is>
          <t>MAT</t>
        </is>
      </c>
      <c r="N1360">
        <f>IF(ISERROR(SEARCH("NF",E1360,1)),"NÃO","SIM")</f>
        <v/>
      </c>
      <c r="O1360">
        <f>IF($B1360=5,"SIM","")</f>
        <v/>
      </c>
      <c r="P1360" s="76">
        <f>A1360&amp;B1360&amp;C1360&amp;E1360&amp;G1360&amp;EDATE(J1360,0)</f>
        <v/>
      </c>
      <c r="Q1360" s="68">
        <f>IF(A1360=0,"",VLOOKUP($A1360,RESUMO!$A$8:$B$107,2,FALSE))</f>
        <v/>
      </c>
    </row>
    <row r="1361">
      <c r="A1361" s="52" t="n">
        <v>45250</v>
      </c>
      <c r="B1361" s="68" t="n">
        <v>3</v>
      </c>
      <c r="C1361" s="50" t="inlineStr">
        <is>
          <t>23452261000148</t>
        </is>
      </c>
      <c r="D1361" s="73" t="inlineStr">
        <is>
          <t>CERAMICA BRAUNAS LTDA</t>
        </is>
      </c>
      <c r="E1361" s="74" t="inlineStr">
        <is>
          <t xml:space="preserve">TIJOLOS - NF 100082 </t>
        </is>
      </c>
      <c r="G1361" s="75" t="n">
        <v>2615</v>
      </c>
      <c r="I1361" s="75" t="n">
        <v>2615</v>
      </c>
      <c r="J1361" s="54" t="n">
        <v>45247</v>
      </c>
      <c r="K1361" s="54" t="inlineStr">
        <is>
          <t>MAT</t>
        </is>
      </c>
      <c r="N1361">
        <f>IF(ISERROR(SEARCH("NF",E1361,1)),"NÃO","SIM")</f>
        <v/>
      </c>
      <c r="O1361">
        <f>IF($B1361=5,"SIM","")</f>
        <v/>
      </c>
      <c r="P1361" s="76">
        <f>A1361&amp;B1361&amp;C1361&amp;E1361&amp;G1361&amp;EDATE(J1361,0)</f>
        <v/>
      </c>
      <c r="Q1361" s="68">
        <f>IF(A1361=0,"",VLOOKUP($A1361,RESUMO!$A$8:$B$107,2,FALSE))</f>
        <v/>
      </c>
    </row>
    <row r="1362">
      <c r="A1362" s="52" t="n">
        <v>45250</v>
      </c>
      <c r="B1362" s="68" t="n">
        <v>3</v>
      </c>
      <c r="C1362" s="50" t="inlineStr">
        <is>
          <t>27648990687</t>
        </is>
      </c>
      <c r="D1362" s="73" t="inlineStr">
        <is>
          <t>ROGÉRIO VASCONCELOS SANTOS</t>
        </is>
      </c>
      <c r="E1362" s="74" t="inlineStr">
        <is>
          <t>MHS SEGURANÇA E MEDICINA DO TRABALHO</t>
        </is>
      </c>
      <c r="G1362" s="75" t="n">
        <v>91.2</v>
      </c>
      <c r="I1362" s="75" t="n">
        <v>91.2</v>
      </c>
      <c r="J1362" s="54" t="n">
        <v>45250</v>
      </c>
      <c r="K1362" s="54" t="inlineStr">
        <is>
          <t>ADM</t>
        </is>
      </c>
      <c r="M1362" s="50" t="inlineStr">
        <is>
          <t>EVENTOS SST E-SOCIAL - 20/10</t>
        </is>
      </c>
      <c r="N1362">
        <f>IF(ISERROR(SEARCH("NF",E1362,1)),"NÃO","SIM")</f>
        <v/>
      </c>
      <c r="O1362">
        <f>IF($B1362=5,"SIM","")</f>
        <v/>
      </c>
      <c r="P1362" s="76">
        <f>A1362&amp;B1362&amp;C1362&amp;E1362&amp;G1362&amp;EDATE(J1362,0)</f>
        <v/>
      </c>
      <c r="Q1362" s="68">
        <f>IF(A1362=0,"",VLOOKUP($A1362,RESUMO!$A$8:$B$107,2,FALSE))</f>
        <v/>
      </c>
    </row>
    <row r="1363">
      <c r="A1363" s="52" t="n">
        <v>45250</v>
      </c>
      <c r="B1363" s="68" t="n">
        <v>3</v>
      </c>
      <c r="C1363" s="50" t="inlineStr">
        <is>
          <t>17281106000103</t>
        </is>
      </c>
      <c r="D1363" s="73" t="inlineStr">
        <is>
          <t>COPASA MG</t>
        </is>
      </c>
      <c r="E1363" s="74" t="inlineStr">
        <is>
          <t>COMPETENCIA 11/2023</t>
        </is>
      </c>
      <c r="G1363" s="75" t="n">
        <v>244.98</v>
      </c>
      <c r="I1363" s="75" t="n">
        <v>244.98</v>
      </c>
      <c r="J1363" s="54" t="n">
        <v>45250</v>
      </c>
      <c r="K1363" s="54" t="inlineStr">
        <is>
          <t>TP</t>
        </is>
      </c>
      <c r="N1363">
        <f>IF(ISERROR(SEARCH("NF",E1363,1)),"NÃO","SIM")</f>
        <v/>
      </c>
      <c r="O1363">
        <f>IF($B1363=5,"SIM","")</f>
        <v/>
      </c>
      <c r="P1363" s="76">
        <f>A1363&amp;B1363&amp;C1363&amp;E1363&amp;G1363&amp;EDATE(J1363,0)</f>
        <v/>
      </c>
      <c r="Q1363" s="68">
        <f>IF(A1363=0,"",VLOOKUP($A1363,RESUMO!$A$8:$B$107,2,FALSE))</f>
        <v/>
      </c>
    </row>
    <row r="1364">
      <c r="A1364" s="52" t="n">
        <v>45250</v>
      </c>
      <c r="B1364" s="68" t="n">
        <v>3</v>
      </c>
      <c r="C1364" s="50" t="inlineStr">
        <is>
          <t>36245582000113</t>
        </is>
      </c>
      <c r="D1364" s="73" t="inlineStr">
        <is>
          <t>MHS SEGURANÇA E MEDICINA DO TRABALHO</t>
        </is>
      </c>
      <c r="E1364" s="74" t="inlineStr">
        <is>
          <t>REALIZAÇÃO DE EXAMES MEDICOS - NFS-e 2023955</t>
        </is>
      </c>
      <c r="G1364" s="75" t="n">
        <v>141</v>
      </c>
      <c r="I1364" s="75" t="n">
        <v>141</v>
      </c>
      <c r="J1364" s="54" t="n">
        <v>45252</v>
      </c>
      <c r="K1364" s="54" t="inlineStr">
        <is>
          <t>MO</t>
        </is>
      </c>
      <c r="N1364">
        <f>IF(ISERROR(SEARCH("NF",E1364,1)),"NÃO","SIM")</f>
        <v/>
      </c>
      <c r="O1364">
        <f>IF($B1364=5,"SIM","")</f>
        <v/>
      </c>
      <c r="P1364" s="76">
        <f>A1364&amp;B1364&amp;C1364&amp;E1364&amp;G1364&amp;EDATE(J1364,0)</f>
        <v/>
      </c>
      <c r="Q1364" s="68">
        <f>IF(A1364=0,"",VLOOKUP($A1364,RESUMO!$A$8:$B$107,2,FALSE))</f>
        <v/>
      </c>
    </row>
    <row r="1365">
      <c r="A1365" s="52" t="n">
        <v>45250</v>
      </c>
      <c r="B1365" s="68" t="n">
        <v>3</v>
      </c>
      <c r="C1365" s="50" t="inlineStr">
        <is>
          <t>24654133000220</t>
        </is>
      </c>
      <c r="D1365" s="73" t="inlineStr">
        <is>
          <t xml:space="preserve">PLIMAX PERSONA </t>
        </is>
      </c>
      <c r="E1365" s="74" t="inlineStr">
        <is>
          <t>CESTAS BASICAS - NF 222327</t>
        </is>
      </c>
      <c r="G1365" s="75" t="n">
        <v>1385.82</v>
      </c>
      <c r="I1365" s="75" t="n">
        <v>1385.82</v>
      </c>
      <c r="J1365" s="54" t="n">
        <v>45258</v>
      </c>
      <c r="K1365" s="54" t="inlineStr">
        <is>
          <t>MO</t>
        </is>
      </c>
      <c r="N1365">
        <f>IF(ISERROR(SEARCH("NF",E1365,1)),"NÃO","SIM")</f>
        <v/>
      </c>
      <c r="O1365">
        <f>IF($B1365=5,"SIM","")</f>
        <v/>
      </c>
      <c r="P1365" s="76">
        <f>A1365&amp;B1365&amp;C1365&amp;E1365&amp;G1365&amp;EDATE(J1365,0)</f>
        <v/>
      </c>
      <c r="Q1365" s="68">
        <f>IF(A1365=0,"",VLOOKUP($A1365,RESUMO!$A$8:$B$107,2,FALSE))</f>
        <v/>
      </c>
    </row>
    <row r="1366">
      <c r="A1366" s="52" t="n">
        <v>45250</v>
      </c>
      <c r="B1366" s="68" t="n">
        <v>3</v>
      </c>
      <c r="C1366" s="50" t="inlineStr">
        <is>
          <t>38727707000177</t>
        </is>
      </c>
      <c r="D1366" s="73" t="inlineStr">
        <is>
          <t>SEGURO PASI</t>
        </is>
      </c>
      <c r="E1366" s="74" t="inlineStr">
        <is>
          <t>SEGURO COLABORADORES</t>
        </is>
      </c>
      <c r="G1366" s="75" t="n">
        <v>117.75</v>
      </c>
      <c r="I1366" s="75" t="n">
        <v>117.75</v>
      </c>
      <c r="J1366" s="54" t="n">
        <v>45260</v>
      </c>
      <c r="K1366" s="54" t="inlineStr">
        <is>
          <t>ADM</t>
        </is>
      </c>
      <c r="N1366">
        <f>IF(ISERROR(SEARCH("NF",E1366,1)),"NÃO","SIM")</f>
        <v/>
      </c>
      <c r="O1366">
        <f>IF($B1366=5,"SIM","")</f>
        <v/>
      </c>
      <c r="P1366" s="76">
        <f>A1366&amp;B1366&amp;C1366&amp;E1366&amp;G1366&amp;EDATE(J1366,0)</f>
        <v/>
      </c>
      <c r="Q1366" s="68">
        <f>IF(A1366=0,"",VLOOKUP($A1366,RESUMO!$A$8:$B$107,2,FALSE))</f>
        <v/>
      </c>
    </row>
    <row r="1367">
      <c r="A1367" s="52" t="n">
        <v>45250</v>
      </c>
      <c r="B1367" s="68" t="n">
        <v>3</v>
      </c>
      <c r="C1367" s="50" t="inlineStr">
        <is>
          <t>07409393000130</t>
        </is>
      </c>
      <c r="D1367" s="73" t="inlineStr">
        <is>
          <t>LOCFER</t>
        </is>
      </c>
      <c r="E1367" s="74" t="inlineStr">
        <is>
          <t>MANGOTE E MOTOR DE ACIONAMENTO - NF 22580</t>
        </is>
      </c>
      <c r="G1367" s="75" t="n">
        <v>210</v>
      </c>
      <c r="I1367" s="75" t="n">
        <v>210</v>
      </c>
      <c r="J1367" s="54" t="n">
        <v>45264</v>
      </c>
      <c r="K1367" s="54" t="inlineStr">
        <is>
          <t>LOC</t>
        </is>
      </c>
      <c r="N1367">
        <f>IF(ISERROR(SEARCH("NF",E1367,1)),"NÃO","SIM")</f>
        <v/>
      </c>
      <c r="O1367">
        <f>IF($B1367=5,"SIM","")</f>
        <v/>
      </c>
      <c r="P1367" s="76">
        <f>A1367&amp;B1367&amp;C1367&amp;E1367&amp;G1367&amp;EDATE(J1367,0)</f>
        <v/>
      </c>
      <c r="Q1367" s="68">
        <f>IF(A1367=0,"",VLOOKUP($A1367,RESUMO!$A$8:$B$107,2,FALSE))</f>
        <v/>
      </c>
    </row>
    <row r="1368">
      <c r="A1368" s="52" t="n">
        <v>45250</v>
      </c>
      <c r="B1368" s="68" t="n">
        <v>3</v>
      </c>
      <c r="C1368" s="50" t="inlineStr">
        <is>
          <t>07409393000130</t>
        </is>
      </c>
      <c r="D1368" s="73" t="inlineStr">
        <is>
          <t>LOCFER</t>
        </is>
      </c>
      <c r="E1368" s="74" t="inlineStr">
        <is>
          <t>CHAVE LIGA E DESLIGA - NF 2458</t>
        </is>
      </c>
      <c r="G1368" s="75" t="n">
        <v>45</v>
      </c>
      <c r="I1368" s="75" t="n">
        <v>45</v>
      </c>
      <c r="J1368" s="54" t="n">
        <v>45268</v>
      </c>
      <c r="K1368" s="54" t="inlineStr">
        <is>
          <t>LOC</t>
        </is>
      </c>
      <c r="N1368">
        <f>IF(ISERROR(SEARCH("NF",E1368,1)),"NÃO","SIM")</f>
        <v/>
      </c>
      <c r="O1368">
        <f>IF($B1368=5,"SIM","")</f>
        <v/>
      </c>
      <c r="P1368" s="76">
        <f>A1368&amp;B1368&amp;C1368&amp;E1368&amp;G1368&amp;EDATE(J1368,0)</f>
        <v/>
      </c>
      <c r="Q1368" s="68">
        <f>IF(A1368=0,"",VLOOKUP($A1368,RESUMO!$A$8:$B$107,2,FALSE))</f>
        <v/>
      </c>
    </row>
    <row r="1369">
      <c r="A1369" s="52" t="n">
        <v>45250</v>
      </c>
      <c r="B1369" s="68" t="n">
        <v>5</v>
      </c>
      <c r="C1369" s="50" t="inlineStr">
        <is>
          <t>00860887000198</t>
        </is>
      </c>
      <c r="D1369" s="73" t="inlineStr">
        <is>
          <t>BLOJAF</t>
        </is>
      </c>
      <c r="E1369" s="74" t="inlineStr">
        <is>
          <t>BLOCO DE CONCRETO - NF 215650</t>
        </is>
      </c>
      <c r="G1369" s="75" t="n">
        <v>1730</v>
      </c>
      <c r="I1369" s="75" t="n">
        <v>1730</v>
      </c>
      <c r="J1369" s="54" t="n">
        <v>45233</v>
      </c>
      <c r="K1369" s="54" t="inlineStr">
        <is>
          <t>MAT</t>
        </is>
      </c>
      <c r="N1369">
        <f>IF(ISERROR(SEARCH("NF",E1369,1)),"NÃO","SIM")</f>
        <v/>
      </c>
      <c r="O1369">
        <f>IF($B1369=5,"SIM","")</f>
        <v/>
      </c>
      <c r="P1369" s="76">
        <f>A1369&amp;B1369&amp;C1369&amp;E1369&amp;G1369&amp;EDATE(J1369,0)</f>
        <v/>
      </c>
      <c r="Q1369" s="68">
        <f>IF(A1369=0,"",VLOOKUP($A1369,RESUMO!$A$8:$B$107,2,FALSE))</f>
        <v/>
      </c>
    </row>
    <row r="1370">
      <c r="A1370" s="52" t="n">
        <v>45265</v>
      </c>
      <c r="B1370" s="68" t="n">
        <v>1</v>
      </c>
      <c r="C1370" s="50" t="inlineStr">
        <is>
          <t>12054582638</t>
        </is>
      </c>
      <c r="D1370" s="73" t="inlineStr">
        <is>
          <t>RODOLFO DIAS DA SILVA</t>
        </is>
      </c>
      <c r="E1370" s="74" t="inlineStr">
        <is>
          <t>SALÁRIO</t>
        </is>
      </c>
      <c r="G1370" s="75" t="n">
        <v>1263.2</v>
      </c>
      <c r="I1370" s="75" t="n">
        <v>1263.2</v>
      </c>
      <c r="J1370" s="54" t="n">
        <v>45266</v>
      </c>
      <c r="K1370" s="54" t="inlineStr">
        <is>
          <t>MO</t>
        </is>
      </c>
      <c r="L1370" s="68" t="inlineStr">
        <is>
          <t>PIX: 12054582638</t>
        </is>
      </c>
      <c r="N1370">
        <f>IF(ISERROR(SEARCH("NF",E1370,1)),"NÃO","SIM")</f>
        <v/>
      </c>
      <c r="O1370">
        <f>IF($B1370=5,"SIM","")</f>
        <v/>
      </c>
      <c r="P1370" s="76">
        <f>A1370&amp;B1370&amp;C1370&amp;E1370&amp;G1370&amp;EDATE(J1370,0)</f>
        <v/>
      </c>
      <c r="Q1370" s="68">
        <f>IF(A1370=0,"",VLOOKUP($A1370,RESUMO!$A$8:$B$107,2,FALSE))</f>
        <v/>
      </c>
    </row>
    <row r="1371">
      <c r="A1371" s="52" t="n">
        <v>45265</v>
      </c>
      <c r="B1371" s="68" t="n">
        <v>1</v>
      </c>
      <c r="C1371" s="50" t="inlineStr">
        <is>
          <t>42751357687</t>
        </is>
      </c>
      <c r="D1371" s="73" t="inlineStr">
        <is>
          <t>JOSÉ GERALDO LONGUINHO</t>
        </is>
      </c>
      <c r="E1371" s="74" t="inlineStr">
        <is>
          <t>SALÁRIO</t>
        </is>
      </c>
      <c r="G1371" s="75" t="n">
        <v>1201.55</v>
      </c>
      <c r="I1371" s="75" t="n">
        <v>1201.55</v>
      </c>
      <c r="J1371" s="54" t="n">
        <v>45266</v>
      </c>
      <c r="K1371" s="54" t="inlineStr">
        <is>
          <t>MO</t>
        </is>
      </c>
      <c r="L1371" s="68" t="inlineStr">
        <is>
          <t>PIX: 42751357687</t>
        </is>
      </c>
      <c r="N1371">
        <f>IF(ISERROR(SEARCH("NF",E1371,1)),"NÃO","SIM")</f>
        <v/>
      </c>
      <c r="O1371">
        <f>IF($B1371=5,"SIM","")</f>
        <v/>
      </c>
      <c r="P1371" s="76">
        <f>A1371&amp;B1371&amp;C1371&amp;E1371&amp;G1371&amp;EDATE(J1371,0)</f>
        <v/>
      </c>
      <c r="Q1371" s="68">
        <f>IF(A1371=0,"",VLOOKUP($A1371,RESUMO!$A$8:$B$107,2,FALSE))</f>
        <v/>
      </c>
    </row>
    <row r="1372">
      <c r="A1372" s="52" t="n">
        <v>45265</v>
      </c>
      <c r="B1372" s="68" t="n">
        <v>1</v>
      </c>
      <c r="C1372" s="50" t="inlineStr">
        <is>
          <t>18240824609</t>
        </is>
      </c>
      <c r="D1372" s="73" t="inlineStr">
        <is>
          <t>ITALO RAFAEL PINHO SANTOS</t>
        </is>
      </c>
      <c r="E1372" s="74" t="inlineStr">
        <is>
          <t>SALÁRIO</t>
        </is>
      </c>
      <c r="G1372" s="75" t="n">
        <v>999.35</v>
      </c>
      <c r="I1372" s="75" t="n">
        <v>999.35</v>
      </c>
      <c r="J1372" s="54" t="n">
        <v>45266</v>
      </c>
      <c r="K1372" s="54" t="inlineStr">
        <is>
          <t>MO</t>
        </is>
      </c>
      <c r="L1372" s="68" t="inlineStr">
        <is>
          <t>PIX: 18240824609</t>
        </is>
      </c>
      <c r="N1372">
        <f>IF(ISERROR(SEARCH("NF",E1372,1)),"NÃO","SIM")</f>
        <v/>
      </c>
      <c r="O1372">
        <f>IF($B1372=5,"SIM","")</f>
        <v/>
      </c>
      <c r="P1372" s="76">
        <f>A1372&amp;B1372&amp;C1372&amp;E1372&amp;G1372&amp;EDATE(J1372,0)</f>
        <v/>
      </c>
      <c r="Q1372" s="68">
        <f>IF(A1372=0,"",VLOOKUP($A1372,RESUMO!$A$8:$B$107,2,FALSE))</f>
        <v/>
      </c>
    </row>
    <row r="1373">
      <c r="A1373" s="52" t="n">
        <v>45265</v>
      </c>
      <c r="B1373" s="68" t="n">
        <v>1</v>
      </c>
      <c r="C1373" s="50" t="inlineStr">
        <is>
          <t>12235303617</t>
        </is>
      </c>
      <c r="D1373" s="73" t="inlineStr">
        <is>
          <t>MARCOS VINICIUS BISPO CORREIA</t>
        </is>
      </c>
      <c r="E1373" s="74" t="inlineStr">
        <is>
          <t>SALÁRIO</t>
        </is>
      </c>
      <c r="G1373" s="75" t="n">
        <v>1359.35</v>
      </c>
      <c r="I1373" s="75" t="n">
        <v>1359.35</v>
      </c>
      <c r="J1373" s="54" t="n">
        <v>45266</v>
      </c>
      <c r="K1373" s="54" t="inlineStr">
        <is>
          <t>MO</t>
        </is>
      </c>
      <c r="L1373" s="68" t="inlineStr">
        <is>
          <t>CEF  013  2922  150878 - CPF: 12.235.303.6-17</t>
        </is>
      </c>
      <c r="N1373">
        <f>IF(ISERROR(SEARCH("NF",E1373,1)),"NÃO","SIM")</f>
        <v/>
      </c>
      <c r="O1373">
        <f>IF($B1373=5,"SIM","")</f>
        <v/>
      </c>
      <c r="P1373" s="76">
        <f>A1373&amp;B1373&amp;C1373&amp;E1373&amp;G1373&amp;EDATE(J1373,0)</f>
        <v/>
      </c>
      <c r="Q1373" s="68">
        <f>IF(A1373=0,"",VLOOKUP($A1373,RESUMO!$A$8:$B$107,2,FALSE))</f>
        <v/>
      </c>
    </row>
    <row r="1374">
      <c r="A1374" s="52" t="n">
        <v>45265</v>
      </c>
      <c r="B1374" s="68" t="n">
        <v>1</v>
      </c>
      <c r="C1374" s="50" t="inlineStr">
        <is>
          <t>13034919662</t>
        </is>
      </c>
      <c r="D1374" s="73" t="inlineStr">
        <is>
          <t>DAVID LOPES DOS SANTOS</t>
        </is>
      </c>
      <c r="E1374" s="74" t="inlineStr">
        <is>
          <t>SALÁRIO</t>
        </is>
      </c>
      <c r="G1374" s="75" t="n">
        <v>1701.55</v>
      </c>
      <c r="I1374" s="75" t="n">
        <v>1701.55</v>
      </c>
      <c r="J1374" s="54" t="n">
        <v>45266</v>
      </c>
      <c r="K1374" s="54" t="inlineStr">
        <is>
          <t>MO</t>
        </is>
      </c>
      <c r="L1374" s="68" t="inlineStr">
        <is>
          <t>PIX: 13034919662</t>
        </is>
      </c>
      <c r="N1374">
        <f>IF(ISERROR(SEARCH("NF",E1374,1)),"NÃO","SIM")</f>
        <v/>
      </c>
      <c r="O1374">
        <f>IF($B1374=5,"SIM","")</f>
        <v/>
      </c>
      <c r="P1374" s="76">
        <f>A1374&amp;B1374&amp;C1374&amp;E1374&amp;G1374&amp;EDATE(J1374,0)</f>
        <v/>
      </c>
      <c r="Q1374" s="68">
        <f>IF(A1374=0,"",VLOOKUP($A1374,RESUMO!$A$8:$B$107,2,FALSE))</f>
        <v/>
      </c>
    </row>
    <row r="1375">
      <c r="A1375" s="52" t="n">
        <v>45265</v>
      </c>
      <c r="B1375" s="68" t="n">
        <v>1</v>
      </c>
      <c r="C1375" s="50" t="inlineStr">
        <is>
          <t>70248624679</t>
        </is>
      </c>
      <c r="D1375" s="73" t="inlineStr">
        <is>
          <t>PEDRO HENRIQUE LOPES DOS SANTOS</t>
        </is>
      </c>
      <c r="E1375" s="74" t="inlineStr">
        <is>
          <t>SALÁRIO</t>
        </is>
      </c>
      <c r="G1375" s="75" t="n">
        <v>1359.35</v>
      </c>
      <c r="I1375" s="75" t="n">
        <v>1359.35</v>
      </c>
      <c r="J1375" s="54" t="n">
        <v>45266</v>
      </c>
      <c r="K1375" s="54" t="inlineStr">
        <is>
          <t>MO</t>
        </is>
      </c>
      <c r="L1375" s="68" t="inlineStr">
        <is>
          <t>PIX: 70248624679</t>
        </is>
      </c>
      <c r="N1375">
        <f>IF(ISERROR(SEARCH("NF",E1375,1)),"NÃO","SIM")</f>
        <v/>
      </c>
      <c r="O1375">
        <f>IF($B1375=5,"SIM","")</f>
        <v/>
      </c>
      <c r="P1375" s="76">
        <f>A1375&amp;B1375&amp;C1375&amp;E1375&amp;G1375&amp;EDATE(J1375,0)</f>
        <v/>
      </c>
      <c r="Q1375" s="68">
        <f>IF(A1375=0,"",VLOOKUP($A1375,RESUMO!$A$8:$B$107,2,FALSE))</f>
        <v/>
      </c>
    </row>
    <row r="1376">
      <c r="A1376" s="52" t="n">
        <v>45265</v>
      </c>
      <c r="B1376" s="68" t="n">
        <v>1</v>
      </c>
      <c r="C1376" s="50" t="inlineStr">
        <is>
          <t>13113113100</t>
        </is>
      </c>
      <c r="D1376" s="73" t="inlineStr">
        <is>
          <t>IZAQUE DO VALE SANTOS ALOMBA</t>
        </is>
      </c>
      <c r="E1376" s="74" t="inlineStr">
        <is>
          <t>SALÁRIO</t>
        </is>
      </c>
      <c r="G1376" s="75" t="n">
        <v>330.23</v>
      </c>
      <c r="I1376" s="75" t="n">
        <v>330.23</v>
      </c>
      <c r="J1376" s="54" t="n">
        <v>45266</v>
      </c>
      <c r="K1376" s="54" t="inlineStr">
        <is>
          <t>MO</t>
        </is>
      </c>
      <c r="L1376" s="68" t="inlineStr">
        <is>
          <t>PIX: 31985754442</t>
        </is>
      </c>
      <c r="N1376">
        <f>IF(ISERROR(SEARCH("NF",E1376,1)),"NÃO","SIM")</f>
        <v/>
      </c>
      <c r="O1376">
        <f>IF($B1376=5,"SIM","")</f>
        <v/>
      </c>
      <c r="P1376" s="76">
        <f>A1376&amp;B1376&amp;C1376&amp;E1376&amp;G1376&amp;EDATE(J1376,0)</f>
        <v/>
      </c>
      <c r="Q1376" s="68">
        <f>IF(A1376=0,"",VLOOKUP($A1376,RESUMO!$A$8:$B$107,2,FALSE))</f>
        <v/>
      </c>
    </row>
    <row r="1377">
      <c r="A1377" s="52" t="n">
        <v>45265</v>
      </c>
      <c r="B1377" s="68" t="n">
        <v>1</v>
      </c>
      <c r="C1377" s="50" t="inlineStr">
        <is>
          <t>12235303617</t>
        </is>
      </c>
      <c r="D1377" s="73" t="inlineStr">
        <is>
          <t>MARCOS VINICIUS BISPO CORREIA</t>
        </is>
      </c>
      <c r="E1377" s="74" t="inlineStr">
        <is>
          <t>RESCISÃO</t>
        </is>
      </c>
      <c r="G1377" s="75" t="n">
        <v>1212.65</v>
      </c>
      <c r="I1377" s="75" t="n">
        <v>1212.65</v>
      </c>
      <c r="J1377" s="54" t="n">
        <v>45266</v>
      </c>
      <c r="K1377" s="54" t="inlineStr">
        <is>
          <t>MO</t>
        </is>
      </c>
      <c r="L1377" s="68" t="inlineStr">
        <is>
          <t>CEF  013  2922  150878 - CPF: 12.235.303.6-17</t>
        </is>
      </c>
      <c r="N1377">
        <f>IF(ISERROR(SEARCH("NF",E1377,1)),"NÃO","SIM")</f>
        <v/>
      </c>
      <c r="O1377">
        <f>IF($B1377=5,"SIM","")</f>
        <v/>
      </c>
      <c r="P1377" s="76">
        <f>A1377&amp;B1377&amp;C1377&amp;E1377&amp;G1377&amp;EDATE(J1377,0)</f>
        <v/>
      </c>
      <c r="Q1377" s="68">
        <f>IF(A1377=0,"",VLOOKUP($A1377,RESUMO!$A$8:$B$107,2,FALSE))</f>
        <v/>
      </c>
    </row>
    <row r="1378">
      <c r="A1378" s="52" t="n">
        <v>45265</v>
      </c>
      <c r="B1378" s="68" t="n">
        <v>1</v>
      </c>
      <c r="C1378" s="50" t="inlineStr">
        <is>
          <t>13113113100</t>
        </is>
      </c>
      <c r="D1378" s="73" t="inlineStr">
        <is>
          <t>IZAQUE DO VALE SANTOS ALOMBA</t>
        </is>
      </c>
      <c r="E1378" s="74" t="inlineStr">
        <is>
          <t>DIÁRIA</t>
        </is>
      </c>
      <c r="G1378" s="75" t="n">
        <v>120</v>
      </c>
      <c r="H1378" s="63" t="n">
        <v>3</v>
      </c>
      <c r="I1378" s="75" t="n">
        <v>360</v>
      </c>
      <c r="J1378" s="54" t="n">
        <v>45266</v>
      </c>
      <c r="K1378" s="54" t="inlineStr">
        <is>
          <t>MO</t>
        </is>
      </c>
      <c r="L1378" s="68" t="inlineStr">
        <is>
          <t>PIX: 31985754442</t>
        </is>
      </c>
      <c r="N1378">
        <f>IF(ISERROR(SEARCH("NF",E1378,1)),"NÃO","SIM")</f>
        <v/>
      </c>
      <c r="O1378">
        <f>IF($B1378=5,"SIM","")</f>
        <v/>
      </c>
      <c r="P1378" s="76">
        <f>A1378&amp;B1378&amp;C1378&amp;E1378&amp;G1378&amp;EDATE(J1378,0)</f>
        <v/>
      </c>
      <c r="Q1378" s="68">
        <f>IF(A1378=0,"",VLOOKUP($A1378,RESUMO!$A$8:$B$107,2,FALSE))</f>
        <v/>
      </c>
    </row>
    <row r="1379">
      <c r="A1379" s="52" t="n">
        <v>45265</v>
      </c>
      <c r="B1379" s="68" t="n">
        <v>1</v>
      </c>
      <c r="C1379" s="50" t="inlineStr">
        <is>
          <t>12054582638</t>
        </is>
      </c>
      <c r="D1379" s="73" t="inlineStr">
        <is>
          <t>RODOLFO DIAS DA SILVA</t>
        </is>
      </c>
      <c r="E1379" s="74" t="inlineStr">
        <is>
          <t>TRANSPORTE</t>
        </is>
      </c>
      <c r="G1379" s="75" t="n">
        <v>22.5</v>
      </c>
      <c r="I1379" s="75" t="n">
        <v>22.5</v>
      </c>
      <c r="J1379" s="54" t="n">
        <v>45266</v>
      </c>
      <c r="K1379" s="54" t="inlineStr">
        <is>
          <t>MO</t>
        </is>
      </c>
      <c r="L1379" s="68" t="inlineStr">
        <is>
          <t>PIX: 12054582638</t>
        </is>
      </c>
      <c r="N1379">
        <f>IF(ISERROR(SEARCH("NF",E1379,1)),"NÃO","SIM")</f>
        <v/>
      </c>
      <c r="O1379">
        <f>IF($B1379=5,"SIM","")</f>
        <v/>
      </c>
      <c r="P1379" s="76">
        <f>A1379&amp;B1379&amp;C1379&amp;E1379&amp;G1379&amp;EDATE(J1379,0)</f>
        <v/>
      </c>
      <c r="Q1379" s="68">
        <f>IF(A1379=0,"",VLOOKUP($A1379,RESUMO!$A$8:$B$107,2,FALSE))</f>
        <v/>
      </c>
    </row>
    <row r="1380">
      <c r="A1380" s="52" t="n">
        <v>45265</v>
      </c>
      <c r="B1380" s="68" t="n">
        <v>1</v>
      </c>
      <c r="C1380" s="50" t="inlineStr">
        <is>
          <t>12054582638</t>
        </is>
      </c>
      <c r="D1380" s="73" t="inlineStr">
        <is>
          <t>RODOLFO DIAS DA SILVA</t>
        </is>
      </c>
      <c r="E1380" s="74" t="inlineStr">
        <is>
          <t>TRANSPORTE</t>
        </is>
      </c>
      <c r="G1380" s="75" t="n">
        <v>30.2</v>
      </c>
      <c r="H1380" s="63" t="n">
        <v>19</v>
      </c>
      <c r="I1380" s="75" t="n">
        <v>573.8</v>
      </c>
      <c r="J1380" s="54" t="n">
        <v>45266</v>
      </c>
      <c r="K1380" s="54" t="inlineStr">
        <is>
          <t>MO</t>
        </is>
      </c>
      <c r="L1380" s="68" t="inlineStr">
        <is>
          <t>PIX: 12054582638</t>
        </is>
      </c>
      <c r="N1380">
        <f>IF(ISERROR(SEARCH("NF",E1380,1)),"NÃO","SIM")</f>
        <v/>
      </c>
      <c r="O1380">
        <f>IF($B1380=5,"SIM","")</f>
        <v/>
      </c>
      <c r="P1380" s="76">
        <f>A1380&amp;B1380&amp;C1380&amp;E1380&amp;G1380&amp;EDATE(J1380,0)</f>
        <v/>
      </c>
      <c r="Q1380" s="68">
        <f>IF(A1380=0,"",VLOOKUP($A1380,RESUMO!$A$8:$B$107,2,FALSE))</f>
        <v/>
      </c>
    </row>
    <row r="1381">
      <c r="A1381" s="52" t="n">
        <v>45265</v>
      </c>
      <c r="B1381" s="68" t="n">
        <v>1</v>
      </c>
      <c r="C1381" s="50" t="inlineStr">
        <is>
          <t>42751357687</t>
        </is>
      </c>
      <c r="D1381" s="73" t="inlineStr">
        <is>
          <t>JOSÉ GERALDO LONGUINHO</t>
        </is>
      </c>
      <c r="E1381" s="74" t="inlineStr">
        <is>
          <t>TRANSPORTE</t>
        </is>
      </c>
      <c r="G1381" s="75" t="n">
        <v>25.7</v>
      </c>
      <c r="H1381" s="63" t="n">
        <v>16</v>
      </c>
      <c r="I1381" s="75" t="n">
        <v>411.2</v>
      </c>
      <c r="J1381" s="54" t="n">
        <v>45266</v>
      </c>
      <c r="K1381" s="54" t="inlineStr">
        <is>
          <t>MO</t>
        </is>
      </c>
      <c r="L1381" s="68" t="inlineStr">
        <is>
          <t>PIX: 42751357687</t>
        </is>
      </c>
      <c r="N1381">
        <f>IF(ISERROR(SEARCH("NF",E1381,1)),"NÃO","SIM")</f>
        <v/>
      </c>
      <c r="O1381">
        <f>IF($B1381=5,"SIM","")</f>
        <v/>
      </c>
      <c r="P1381" s="76">
        <f>A1381&amp;B1381&amp;C1381&amp;E1381&amp;G1381&amp;EDATE(J1381,0)</f>
        <v/>
      </c>
      <c r="Q1381" s="68">
        <f>IF(A1381=0,"",VLOOKUP($A1381,RESUMO!$A$8:$B$107,2,FALSE))</f>
        <v/>
      </c>
    </row>
    <row r="1382">
      <c r="A1382" s="52" t="n">
        <v>45265</v>
      </c>
      <c r="B1382" s="68" t="n">
        <v>1</v>
      </c>
      <c r="C1382" s="50" t="inlineStr">
        <is>
          <t>18240824609</t>
        </is>
      </c>
      <c r="D1382" s="73" t="inlineStr">
        <is>
          <t>ITALO RAFAEL PINHO SANTOS</t>
        </is>
      </c>
      <c r="E1382" s="74" t="inlineStr">
        <is>
          <t>TRANSPORTE</t>
        </is>
      </c>
      <c r="G1382" s="75" t="n">
        <v>25.7</v>
      </c>
      <c r="H1382" s="63" t="n">
        <v>18</v>
      </c>
      <c r="I1382" s="75" t="n">
        <v>462.6</v>
      </c>
      <c r="J1382" s="54" t="n">
        <v>45266</v>
      </c>
      <c r="K1382" s="54" t="inlineStr">
        <is>
          <t>MO</t>
        </is>
      </c>
      <c r="L1382" s="68" t="inlineStr">
        <is>
          <t>PIX: 18240824609</t>
        </is>
      </c>
      <c r="N1382">
        <f>IF(ISERROR(SEARCH("NF",E1382,1)),"NÃO","SIM")</f>
        <v/>
      </c>
      <c r="O1382">
        <f>IF($B1382=5,"SIM","")</f>
        <v/>
      </c>
      <c r="P1382" s="76">
        <f>A1382&amp;B1382&amp;C1382&amp;E1382&amp;G1382&amp;EDATE(J1382,0)</f>
        <v/>
      </c>
      <c r="Q1382" s="68">
        <f>IF(A1382=0,"",VLOOKUP($A1382,RESUMO!$A$8:$B$107,2,FALSE))</f>
        <v/>
      </c>
    </row>
    <row r="1383">
      <c r="A1383" s="52" t="n">
        <v>45265</v>
      </c>
      <c r="B1383" s="68" t="n">
        <v>1</v>
      </c>
      <c r="C1383" s="50" t="inlineStr">
        <is>
          <t>12235303617</t>
        </is>
      </c>
      <c r="D1383" s="73" t="inlineStr">
        <is>
          <t>MARCOS VINICIUS BISPO CORREIA</t>
        </is>
      </c>
      <c r="E1383" s="74" t="inlineStr">
        <is>
          <t>TRANSPORTE</t>
        </is>
      </c>
      <c r="G1383" s="75" t="n">
        <v>25.7</v>
      </c>
      <c r="H1383" s="63" t="n">
        <v>1</v>
      </c>
      <c r="I1383" s="75" t="n">
        <v>25.7</v>
      </c>
      <c r="J1383" s="54" t="n">
        <v>45266</v>
      </c>
      <c r="K1383" s="54" t="inlineStr">
        <is>
          <t>MO</t>
        </is>
      </c>
      <c r="L1383" s="68" t="inlineStr">
        <is>
          <t>CEF  013  2922  150878 - CPF: 12.235.303.6-17</t>
        </is>
      </c>
      <c r="N1383">
        <f>IF(ISERROR(SEARCH("NF",E1383,1)),"NÃO","SIM")</f>
        <v/>
      </c>
      <c r="O1383">
        <f>IF($B1383=5,"SIM","")</f>
        <v/>
      </c>
      <c r="P1383" s="76">
        <f>A1383&amp;B1383&amp;C1383&amp;E1383&amp;G1383&amp;EDATE(J1383,0)</f>
        <v/>
      </c>
      <c r="Q1383" s="68">
        <f>IF(A1383=0,"",VLOOKUP($A1383,RESUMO!$A$8:$B$107,2,FALSE))</f>
        <v/>
      </c>
    </row>
    <row r="1384">
      <c r="A1384" s="52" t="n">
        <v>45265</v>
      </c>
      <c r="B1384" s="68" t="n">
        <v>1</v>
      </c>
      <c r="C1384" s="50" t="inlineStr">
        <is>
          <t>13034919662</t>
        </is>
      </c>
      <c r="D1384" s="73" t="inlineStr">
        <is>
          <t>DAVID LOPES DOS SANTOS</t>
        </is>
      </c>
      <c r="E1384" s="74" t="inlineStr">
        <is>
          <t>TRANSPORTE</t>
        </is>
      </c>
      <c r="G1384" s="75" t="n">
        <v>34.8</v>
      </c>
      <c r="H1384" s="63" t="n">
        <v>19</v>
      </c>
      <c r="I1384" s="75" t="n">
        <v>661.1999999999999</v>
      </c>
      <c r="J1384" s="54" t="n">
        <v>45266</v>
      </c>
      <c r="K1384" s="54" t="inlineStr">
        <is>
          <t>MO</t>
        </is>
      </c>
      <c r="L1384" s="68" t="inlineStr">
        <is>
          <t>PIX: 13034919662</t>
        </is>
      </c>
      <c r="N1384">
        <f>IF(ISERROR(SEARCH("NF",E1384,1)),"NÃO","SIM")</f>
        <v/>
      </c>
      <c r="O1384">
        <f>IF($B1384=5,"SIM","")</f>
        <v/>
      </c>
      <c r="P1384" s="76">
        <f>A1384&amp;B1384&amp;C1384&amp;E1384&amp;G1384&amp;EDATE(J1384,0)</f>
        <v/>
      </c>
      <c r="Q1384" s="68">
        <f>IF(A1384=0,"",VLOOKUP($A1384,RESUMO!$A$8:$B$107,2,FALSE))</f>
        <v/>
      </c>
    </row>
    <row r="1385">
      <c r="A1385" s="52" t="n">
        <v>45265</v>
      </c>
      <c r="B1385" s="68" t="n">
        <v>1</v>
      </c>
      <c r="C1385" s="50" t="inlineStr">
        <is>
          <t>70248624679</t>
        </is>
      </c>
      <c r="D1385" s="73" t="inlineStr">
        <is>
          <t>PEDRO HENRIQUE LOPES DOS SANTOS</t>
        </is>
      </c>
      <c r="E1385" s="74" t="inlineStr">
        <is>
          <t>TRANSPORTE</t>
        </is>
      </c>
      <c r="G1385" s="75" t="n">
        <v>32.2</v>
      </c>
      <c r="H1385" s="63" t="n">
        <v>19</v>
      </c>
      <c r="I1385" s="75" t="n">
        <v>611.8000000000001</v>
      </c>
      <c r="J1385" s="54" t="n">
        <v>45266</v>
      </c>
      <c r="K1385" s="54" t="inlineStr">
        <is>
          <t>MO</t>
        </is>
      </c>
      <c r="L1385" s="68" t="inlineStr">
        <is>
          <t>PIX: 70248624679</t>
        </is>
      </c>
      <c r="N1385">
        <f>IF(ISERROR(SEARCH("NF",E1385,1)),"NÃO","SIM")</f>
        <v/>
      </c>
      <c r="O1385">
        <f>IF($B1385=5,"SIM","")</f>
        <v/>
      </c>
      <c r="P1385" s="76">
        <f>A1385&amp;B1385&amp;C1385&amp;E1385&amp;G1385&amp;EDATE(J1385,0)</f>
        <v/>
      </c>
      <c r="Q1385" s="68">
        <f>IF(A1385=0,"",VLOOKUP($A1385,RESUMO!$A$8:$B$107,2,FALSE))</f>
        <v/>
      </c>
    </row>
    <row r="1386">
      <c r="A1386" s="52" t="n">
        <v>45265</v>
      </c>
      <c r="B1386" s="68" t="n">
        <v>1</v>
      </c>
      <c r="C1386" s="50" t="inlineStr">
        <is>
          <t>13113113100</t>
        </is>
      </c>
      <c r="D1386" s="73" t="inlineStr">
        <is>
          <t>IZAQUE DO VALE SANTOS ALOMBA</t>
        </is>
      </c>
      <c r="E1386" s="74" t="inlineStr">
        <is>
          <t>TRANSPORTE</t>
        </is>
      </c>
      <c r="G1386" s="75" t="n">
        <v>32.2</v>
      </c>
      <c r="H1386" s="63" t="n">
        <v>19</v>
      </c>
      <c r="I1386" s="75" t="n">
        <v>611.8000000000001</v>
      </c>
      <c r="J1386" s="54" t="n">
        <v>45266</v>
      </c>
      <c r="K1386" s="54" t="inlineStr">
        <is>
          <t>MO</t>
        </is>
      </c>
      <c r="L1386" s="68" t="inlineStr">
        <is>
          <t>PIX: 31985754442</t>
        </is>
      </c>
      <c r="N1386">
        <f>IF(ISERROR(SEARCH("NF",E1386,1)),"NÃO","SIM")</f>
        <v/>
      </c>
      <c r="O1386">
        <f>IF($B1386=5,"SIM","")</f>
        <v/>
      </c>
      <c r="P1386" s="76">
        <f>A1386&amp;B1386&amp;C1386&amp;E1386&amp;G1386&amp;EDATE(J1386,0)</f>
        <v/>
      </c>
      <c r="Q1386" s="68">
        <f>IF(A1386=0,"",VLOOKUP($A1386,RESUMO!$A$8:$B$107,2,FALSE))</f>
        <v/>
      </c>
    </row>
    <row r="1387">
      <c r="A1387" s="52" t="n">
        <v>45265</v>
      </c>
      <c r="B1387" s="68" t="n">
        <v>1</v>
      </c>
      <c r="C1387" s="50" t="inlineStr">
        <is>
          <t>12054582638</t>
        </is>
      </c>
      <c r="D1387" s="73" t="inlineStr">
        <is>
          <t>RODOLFO DIAS DA SILVA</t>
        </is>
      </c>
      <c r="G1387" s="75" t="n">
        <v>4</v>
      </c>
      <c r="H1387" s="63" t="n">
        <v>19</v>
      </c>
      <c r="I1387" s="75" t="n">
        <v>76</v>
      </c>
      <c r="J1387" s="54" t="n">
        <v>45266</v>
      </c>
      <c r="K1387" s="54" t="inlineStr">
        <is>
          <t>MO</t>
        </is>
      </c>
      <c r="L1387" s="68" t="inlineStr">
        <is>
          <t>PIX: 12054582638</t>
        </is>
      </c>
      <c r="N1387">
        <f>IF(ISERROR(SEARCH("NF",E1387,1)),"NÃO","SIM")</f>
        <v/>
      </c>
      <c r="O1387">
        <f>IF($B1387=5,"SIM","")</f>
        <v/>
      </c>
      <c r="P1387" s="76">
        <f>A1387&amp;B1387&amp;C1387&amp;E1387&amp;G1387&amp;EDATE(J1387,0)</f>
        <v/>
      </c>
      <c r="Q1387" s="68">
        <f>IF(A1387=0,"",VLOOKUP($A1387,RESUMO!$A$8:$B$107,2,FALSE))</f>
        <v/>
      </c>
    </row>
    <row r="1388">
      <c r="A1388" s="52" t="n">
        <v>45265</v>
      </c>
      <c r="B1388" s="68" t="n">
        <v>1</v>
      </c>
      <c r="C1388" s="50" t="inlineStr">
        <is>
          <t>42751357687</t>
        </is>
      </c>
      <c r="D1388" s="73" t="inlineStr">
        <is>
          <t>JOSÉ GERALDO LONGUINHO</t>
        </is>
      </c>
      <c r="G1388" s="75" t="n">
        <v>4</v>
      </c>
      <c r="H1388" s="63" t="n">
        <v>16</v>
      </c>
      <c r="I1388" s="75" t="n">
        <v>64</v>
      </c>
      <c r="J1388" s="54" t="n">
        <v>45266</v>
      </c>
      <c r="K1388" s="54" t="inlineStr">
        <is>
          <t>MO</t>
        </is>
      </c>
      <c r="L1388" s="68" t="inlineStr">
        <is>
          <t>PIX: 42751357687</t>
        </is>
      </c>
      <c r="N1388">
        <f>IF(ISERROR(SEARCH("NF",E1388,1)),"NÃO","SIM")</f>
        <v/>
      </c>
      <c r="O1388">
        <f>IF($B1388=5,"SIM","")</f>
        <v/>
      </c>
      <c r="P1388" s="76">
        <f>A1388&amp;B1388&amp;C1388&amp;E1388&amp;G1388&amp;EDATE(J1388,0)</f>
        <v/>
      </c>
      <c r="Q1388" s="68">
        <f>IF(A1388=0,"",VLOOKUP($A1388,RESUMO!$A$8:$B$107,2,FALSE))</f>
        <v/>
      </c>
    </row>
    <row r="1389">
      <c r="A1389" s="52" t="n">
        <v>45265</v>
      </c>
      <c r="B1389" s="68" t="n">
        <v>1</v>
      </c>
      <c r="C1389" s="50" t="inlineStr">
        <is>
          <t>18240824609</t>
        </is>
      </c>
      <c r="D1389" s="73" t="inlineStr">
        <is>
          <t>ITALO RAFAEL PINHO SANTOS</t>
        </is>
      </c>
      <c r="G1389" s="75" t="n">
        <v>4</v>
      </c>
      <c r="H1389" s="63" t="n">
        <v>18</v>
      </c>
      <c r="I1389" s="75" t="n">
        <v>72</v>
      </c>
      <c r="J1389" s="54" t="n">
        <v>45266</v>
      </c>
      <c r="K1389" s="54" t="inlineStr">
        <is>
          <t>MO</t>
        </is>
      </c>
      <c r="L1389" s="68" t="inlineStr">
        <is>
          <t>PIX: 18240824609</t>
        </is>
      </c>
      <c r="N1389">
        <f>IF(ISERROR(SEARCH("NF",E1389,1)),"NÃO","SIM")</f>
        <v/>
      </c>
      <c r="O1389">
        <f>IF($B1389=5,"SIM","")</f>
        <v/>
      </c>
      <c r="P1389" s="76">
        <f>A1389&amp;B1389&amp;C1389&amp;E1389&amp;G1389&amp;EDATE(J1389,0)</f>
        <v/>
      </c>
      <c r="Q1389" s="68">
        <f>IF(A1389=0,"",VLOOKUP($A1389,RESUMO!$A$8:$B$107,2,FALSE))</f>
        <v/>
      </c>
    </row>
    <row r="1390">
      <c r="A1390" s="52" t="n">
        <v>45265</v>
      </c>
      <c r="B1390" s="68" t="n">
        <v>1</v>
      </c>
      <c r="C1390" s="50" t="inlineStr">
        <is>
          <t>12235303617</t>
        </is>
      </c>
      <c r="D1390" s="73" t="inlineStr">
        <is>
          <t>MARCOS VINICIUS BISPO CORREIA</t>
        </is>
      </c>
      <c r="G1390" s="75" t="n">
        <v>4</v>
      </c>
      <c r="H1390" s="63" t="n">
        <v>1</v>
      </c>
      <c r="I1390" s="75" t="n">
        <v>4</v>
      </c>
      <c r="J1390" s="54" t="n">
        <v>45266</v>
      </c>
      <c r="K1390" s="54" t="inlineStr">
        <is>
          <t>MO</t>
        </is>
      </c>
      <c r="L1390" s="68" t="inlineStr">
        <is>
          <t>CEF  013  2922  150878 - CPF: 12.235.303.6-17</t>
        </is>
      </c>
      <c r="N1390">
        <f>IF(ISERROR(SEARCH("NF",E1390,1)),"NÃO","SIM")</f>
        <v/>
      </c>
      <c r="O1390">
        <f>IF($B1390=5,"SIM","")</f>
        <v/>
      </c>
      <c r="P1390" s="76">
        <f>A1390&amp;B1390&amp;C1390&amp;E1390&amp;G1390&amp;EDATE(J1390,0)</f>
        <v/>
      </c>
      <c r="Q1390" s="68">
        <f>IF(A1390=0,"",VLOOKUP($A1390,RESUMO!$A$8:$B$107,2,FALSE))</f>
        <v/>
      </c>
    </row>
    <row r="1391">
      <c r="A1391" s="52" t="n">
        <v>45265</v>
      </c>
      <c r="B1391" s="68" t="n">
        <v>1</v>
      </c>
      <c r="C1391" s="50" t="inlineStr">
        <is>
          <t>13034919662</t>
        </is>
      </c>
      <c r="D1391" s="73" t="inlineStr">
        <is>
          <t>DAVID LOPES DOS SANTOS</t>
        </is>
      </c>
      <c r="G1391" s="75" t="n">
        <v>4</v>
      </c>
      <c r="H1391" s="63" t="n">
        <v>19</v>
      </c>
      <c r="I1391" s="75" t="n">
        <v>76</v>
      </c>
      <c r="J1391" s="54" t="n">
        <v>45266</v>
      </c>
      <c r="K1391" s="54" t="inlineStr">
        <is>
          <t>MO</t>
        </is>
      </c>
      <c r="L1391" s="68" t="inlineStr">
        <is>
          <t>PIX: 13034919662</t>
        </is>
      </c>
      <c r="N1391">
        <f>IF(ISERROR(SEARCH("NF",E1391,1)),"NÃO","SIM")</f>
        <v/>
      </c>
      <c r="O1391">
        <f>IF($B1391=5,"SIM","")</f>
        <v/>
      </c>
      <c r="P1391" s="76">
        <f>A1391&amp;B1391&amp;C1391&amp;E1391&amp;G1391&amp;EDATE(J1391,0)</f>
        <v/>
      </c>
      <c r="Q1391" s="68">
        <f>IF(A1391=0,"",VLOOKUP($A1391,RESUMO!$A$8:$B$107,2,FALSE))</f>
        <v/>
      </c>
    </row>
    <row r="1392">
      <c r="A1392" s="52" t="n">
        <v>45265</v>
      </c>
      <c r="B1392" s="68" t="n">
        <v>1</v>
      </c>
      <c r="C1392" s="50" t="inlineStr">
        <is>
          <t>70248624679</t>
        </is>
      </c>
      <c r="D1392" s="73" t="inlineStr">
        <is>
          <t>PEDRO HENRIQUE LOPES DOS SANTOS</t>
        </is>
      </c>
      <c r="G1392" s="75" t="n">
        <v>4</v>
      </c>
      <c r="H1392" s="63" t="n">
        <v>19</v>
      </c>
      <c r="I1392" s="75" t="n">
        <v>76</v>
      </c>
      <c r="J1392" s="54" t="n">
        <v>45266</v>
      </c>
      <c r="K1392" s="54" t="inlineStr">
        <is>
          <t>MO</t>
        </is>
      </c>
      <c r="L1392" s="68" t="inlineStr">
        <is>
          <t>PIX: 70248624679</t>
        </is>
      </c>
      <c r="N1392">
        <f>IF(ISERROR(SEARCH("NF",E1392,1)),"NÃO","SIM")</f>
        <v/>
      </c>
      <c r="O1392">
        <f>IF($B1392=5,"SIM","")</f>
        <v/>
      </c>
      <c r="P1392" s="76">
        <f>A1392&amp;B1392&amp;C1392&amp;E1392&amp;G1392&amp;EDATE(J1392,0)</f>
        <v/>
      </c>
      <c r="Q1392" s="68">
        <f>IF(A1392=0,"",VLOOKUP($A1392,RESUMO!$A$8:$B$107,2,FALSE))</f>
        <v/>
      </c>
    </row>
    <row r="1393">
      <c r="A1393" s="52" t="n">
        <v>45265</v>
      </c>
      <c r="B1393" s="68" t="n">
        <v>1</v>
      </c>
      <c r="C1393" s="50" t="inlineStr">
        <is>
          <t>13113113100</t>
        </is>
      </c>
      <c r="D1393" s="73" t="inlineStr">
        <is>
          <t>IZAQUE DO VALE SANTOS ALOMBA</t>
        </is>
      </c>
      <c r="G1393" s="75" t="n">
        <v>4</v>
      </c>
      <c r="H1393" s="63" t="n">
        <v>19</v>
      </c>
      <c r="I1393" s="75" t="n">
        <v>76</v>
      </c>
      <c r="J1393" s="54" t="n">
        <v>45266</v>
      </c>
      <c r="K1393" s="54" t="inlineStr">
        <is>
          <t>MO</t>
        </is>
      </c>
      <c r="L1393" s="68" t="inlineStr">
        <is>
          <t>PIX: 31985754442</t>
        </is>
      </c>
      <c r="N1393">
        <f>IF(ISERROR(SEARCH("NF",E1393,1)),"NÃO","SIM")</f>
        <v/>
      </c>
      <c r="O1393">
        <f>IF($B1393=5,"SIM","")</f>
        <v/>
      </c>
      <c r="P1393" s="76">
        <f>A1393&amp;B1393&amp;C1393&amp;E1393&amp;G1393&amp;EDATE(J1393,0)</f>
        <v/>
      </c>
      <c r="Q1393" s="68">
        <f>IF(A1393=0,"",VLOOKUP($A1393,RESUMO!$A$8:$B$107,2,FALSE))</f>
        <v/>
      </c>
    </row>
    <row r="1394">
      <c r="A1394" s="52" t="n">
        <v>45265</v>
      </c>
      <c r="B1394" s="68" t="n">
        <v>2</v>
      </c>
      <c r="C1394" s="50" t="inlineStr">
        <is>
          <t>07834753000141</t>
        </is>
      </c>
      <c r="D1394" s="73" t="inlineStr">
        <is>
          <t>ANCORA PAPELARIA</t>
        </is>
      </c>
      <c r="E1394" s="74" t="inlineStr">
        <is>
          <t>PLOTAGENS - NF A EMITIR</t>
        </is>
      </c>
      <c r="G1394" s="75" t="n">
        <v>143.5</v>
      </c>
      <c r="I1394" s="75" t="n">
        <v>143.5</v>
      </c>
      <c r="J1394" s="54" t="n">
        <v>45266</v>
      </c>
      <c r="K1394" s="54" t="inlineStr">
        <is>
          <t>ADM</t>
        </is>
      </c>
      <c r="L1394" s="68" t="inlineStr">
        <is>
          <t>PIX: ancorapapelaria@gmail.com</t>
        </is>
      </c>
      <c r="N1394">
        <f>IF(ISERROR(SEARCH("NF",E1394,1)),"NÃO","SIM")</f>
        <v/>
      </c>
      <c r="O1394">
        <f>IF($B1394=5,"SIM","")</f>
        <v/>
      </c>
      <c r="P1394" s="76">
        <f>A1394&amp;B1394&amp;C1394&amp;E1394&amp;G1394&amp;EDATE(J1394,0)</f>
        <v/>
      </c>
      <c r="Q1394" s="68">
        <f>IF(A1394=0,"",VLOOKUP($A1394,RESUMO!$A$8:$B$107,2,FALSE))</f>
        <v/>
      </c>
    </row>
    <row r="1395">
      <c r="A1395" s="52" t="n">
        <v>45265</v>
      </c>
      <c r="B1395" s="68" t="n">
        <v>3</v>
      </c>
      <c r="C1395" s="50" t="inlineStr">
        <is>
          <t>27648990687</t>
        </is>
      </c>
      <c r="D1395" s="73" t="inlineStr">
        <is>
          <t>ROGÉRIO VASCONCELOS SANTOS</t>
        </is>
      </c>
      <c r="E1395" s="74" t="inlineStr">
        <is>
          <t>MOTOBOY OBRA - 11/2023</t>
        </is>
      </c>
      <c r="G1395" s="75" t="n">
        <v>115</v>
      </c>
      <c r="I1395" s="75" t="n">
        <v>115</v>
      </c>
      <c r="J1395" s="54" t="n">
        <v>45266</v>
      </c>
      <c r="K1395" s="54" t="inlineStr">
        <is>
          <t>ADM</t>
        </is>
      </c>
      <c r="N1395">
        <f>IF(ISERROR(SEARCH("NF",E1395,1)),"NÃO","SIM")</f>
        <v/>
      </c>
      <c r="O1395">
        <f>IF($B1395=5,"SIM","")</f>
        <v/>
      </c>
      <c r="P1395" s="76">
        <f>A1395&amp;B1395&amp;C1395&amp;E1395&amp;G1395&amp;EDATE(J1395,0)</f>
        <v/>
      </c>
      <c r="Q1395" s="68">
        <f>IF(A1395=0,"",VLOOKUP($A1395,RESUMO!$A$8:$B$107,2,FALSE))</f>
        <v/>
      </c>
    </row>
    <row r="1396">
      <c r="A1396" s="52" t="n">
        <v>45265</v>
      </c>
      <c r="B1396" s="68" t="n">
        <v>3</v>
      </c>
      <c r="C1396" s="50" t="inlineStr">
        <is>
          <t>27648990687</t>
        </is>
      </c>
      <c r="D1396" s="73" t="inlineStr">
        <is>
          <t>ROGÉRIO VASCONCELOS SANTOS</t>
        </is>
      </c>
      <c r="E1396" s="74" t="inlineStr">
        <is>
          <t>MHS SEGURANÇA E MEDICINA DO TRABALHO</t>
        </is>
      </c>
      <c r="G1396" s="75" t="n">
        <v>245</v>
      </c>
      <c r="I1396" s="75" t="n">
        <v>245</v>
      </c>
      <c r="J1396" s="54" t="n">
        <v>45266</v>
      </c>
      <c r="K1396" s="54" t="inlineStr">
        <is>
          <t>ADM</t>
        </is>
      </c>
      <c r="M1396" s="50" t="inlineStr">
        <is>
          <t>MENSALIDADE 12/2023</t>
        </is>
      </c>
      <c r="N1396">
        <f>IF(ISERROR(SEARCH("NF",E1396,1)),"NÃO","SIM")</f>
        <v/>
      </c>
      <c r="O1396">
        <f>IF($B1396=5,"SIM","")</f>
        <v/>
      </c>
      <c r="P1396" s="76">
        <f>A1396&amp;B1396&amp;C1396&amp;E1396&amp;G1396&amp;EDATE(J1396,0)</f>
        <v/>
      </c>
      <c r="Q1396" s="68">
        <f>IF(A1396=0,"",VLOOKUP($A1396,RESUMO!$A$8:$B$107,2,FALSE))</f>
        <v/>
      </c>
    </row>
    <row r="1397">
      <c r="A1397" s="52" t="n">
        <v>45265</v>
      </c>
      <c r="B1397" s="68" t="n">
        <v>3</v>
      </c>
      <c r="C1397" s="50" t="inlineStr">
        <is>
          <t>05761924650</t>
        </is>
      </c>
      <c r="D1397" s="73" t="inlineStr">
        <is>
          <t>RENATO OLIVEIRA SANTOS</t>
        </is>
      </c>
      <c r="E1397" s="74" t="inlineStr">
        <is>
          <t>FOLHA DP- 11/2023</t>
        </is>
      </c>
      <c r="G1397" s="75" t="n">
        <v>660</v>
      </c>
      <c r="I1397" s="75" t="n">
        <v>660</v>
      </c>
      <c r="J1397" s="54" t="n">
        <v>45266</v>
      </c>
      <c r="K1397" s="54" t="inlineStr">
        <is>
          <t>MO</t>
        </is>
      </c>
      <c r="N1397">
        <f>IF(ISERROR(SEARCH("NF",E1397,1)),"NÃO","SIM")</f>
        <v/>
      </c>
      <c r="O1397">
        <f>IF($B1397=5,"SIM","")</f>
        <v/>
      </c>
      <c r="P1397" s="76">
        <f>A1397&amp;B1397&amp;C1397&amp;E1397&amp;G1397&amp;EDATE(J1397,0)</f>
        <v/>
      </c>
      <c r="Q1397" s="68">
        <f>IF(A1397=0,"",VLOOKUP($A1397,RESUMO!$A$8:$B$107,2,FALSE))</f>
        <v/>
      </c>
    </row>
    <row r="1398">
      <c r="A1398" s="52" t="n">
        <v>45265</v>
      </c>
      <c r="B1398" s="68" t="n">
        <v>3</v>
      </c>
      <c r="C1398" s="50" t="inlineStr">
        <is>
          <t>00360305000104</t>
        </is>
      </c>
      <c r="D1398" s="73" t="inlineStr">
        <is>
          <t>FGTS</t>
        </is>
      </c>
      <c r="E1398" s="74" t="inlineStr">
        <is>
          <t>FGTS - 11/2023</t>
        </is>
      </c>
      <c r="G1398" s="75" t="n">
        <v>1539.52</v>
      </c>
      <c r="I1398" s="75" t="n">
        <v>1539.52</v>
      </c>
      <c r="J1398" s="54" t="n">
        <v>45267</v>
      </c>
      <c r="K1398" s="54" t="inlineStr">
        <is>
          <t>MO</t>
        </is>
      </c>
      <c r="N1398">
        <f>IF(ISERROR(SEARCH("NF",E1398,1)),"NÃO","SIM")</f>
        <v/>
      </c>
      <c r="O1398">
        <f>IF($B1398=5,"SIM","")</f>
        <v/>
      </c>
      <c r="P1398" s="76">
        <f>A1398&amp;B1398&amp;C1398&amp;E1398&amp;G1398&amp;EDATE(J1398,0)</f>
        <v/>
      </c>
      <c r="Q1398" s="68">
        <f>IF(A1398=0,"",VLOOKUP($A1398,RESUMO!$A$8:$B$107,2,FALSE))</f>
        <v/>
      </c>
    </row>
    <row r="1399">
      <c r="A1399" s="52" t="n">
        <v>45265</v>
      </c>
      <c r="B1399" s="68" t="n">
        <v>3</v>
      </c>
      <c r="C1399" s="50" t="inlineStr">
        <is>
          <t>07409393000130</t>
        </is>
      </c>
      <c r="D1399" s="73" t="inlineStr">
        <is>
          <t>LOCFER</t>
        </is>
      </c>
      <c r="E1399" s="74" t="inlineStr">
        <is>
          <t>GUINCHO E MARTELO - NF 22699</t>
        </is>
      </c>
      <c r="G1399" s="75" t="n">
        <v>600</v>
      </c>
      <c r="I1399" s="75" t="n">
        <v>600</v>
      </c>
      <c r="J1399" s="54" t="n">
        <v>45278</v>
      </c>
      <c r="K1399" s="54" t="inlineStr">
        <is>
          <t>LOC</t>
        </is>
      </c>
      <c r="N1399">
        <f>IF(ISERROR(SEARCH("NF",E1399,1)),"NÃO","SIM")</f>
        <v/>
      </c>
      <c r="O1399">
        <f>IF($B1399=5,"SIM","")</f>
        <v/>
      </c>
      <c r="P1399" s="76">
        <f>A1399&amp;B1399&amp;C1399&amp;E1399&amp;G1399&amp;EDATE(J1399,0)</f>
        <v/>
      </c>
      <c r="Q1399" s="68">
        <f>IF(A1399=0,"",VLOOKUP($A1399,RESUMO!$A$8:$B$107,2,FALSE))</f>
        <v/>
      </c>
    </row>
    <row r="1400">
      <c r="A1400" s="52" t="n">
        <v>45265</v>
      </c>
      <c r="B1400" s="68" t="n">
        <v>3</v>
      </c>
      <c r="C1400" s="50" t="inlineStr">
        <is>
          <t>00394460000141</t>
        </is>
      </c>
      <c r="D1400" s="73" t="inlineStr">
        <is>
          <t>INSS/IRRF</t>
        </is>
      </c>
      <c r="E1400" s="74" t="inlineStr">
        <is>
          <t>DCTFWEB - INSS/IRRF - 11/2023</t>
        </is>
      </c>
      <c r="G1400" s="75" t="n">
        <v>6079.19</v>
      </c>
      <c r="I1400" s="75" t="n">
        <v>6079.19</v>
      </c>
      <c r="J1400" s="54" t="n">
        <v>45280</v>
      </c>
      <c r="K1400" s="54" t="inlineStr">
        <is>
          <t>MO</t>
        </is>
      </c>
      <c r="N1400">
        <f>IF(ISERROR(SEARCH("NF",E1400,1)),"NÃO","SIM")</f>
        <v/>
      </c>
      <c r="O1400">
        <f>IF($B1400=5,"SIM","")</f>
        <v/>
      </c>
      <c r="P1400" s="76">
        <f>A1400&amp;B1400&amp;C1400&amp;E1400&amp;G1400&amp;EDATE(J1400,0)</f>
        <v/>
      </c>
      <c r="Q1400" s="68">
        <f>IF(A1400=0,"",VLOOKUP($A1400,RESUMO!$A$8:$B$107,2,FALSE))</f>
        <v/>
      </c>
    </row>
    <row r="1401">
      <c r="A1401" s="52" t="n">
        <v>45265</v>
      </c>
      <c r="B1401" s="68" t="n">
        <v>3</v>
      </c>
      <c r="C1401" s="50" t="inlineStr">
        <is>
          <t>03562661000107</t>
        </is>
      </c>
      <c r="D1401" s="73" t="inlineStr">
        <is>
          <t>SAO JOSE DISTRIBUIDORA DE CIMENTO</t>
        </is>
      </c>
      <c r="E1401" s="74" t="inlineStr">
        <is>
          <t>CIMENTO - NF 124730</t>
        </is>
      </c>
      <c r="G1401" s="75" t="n">
        <v>2464</v>
      </c>
      <c r="I1401" s="75" t="n">
        <v>2464</v>
      </c>
      <c r="J1401" s="54" t="n">
        <v>45280</v>
      </c>
      <c r="K1401" s="54" t="inlineStr">
        <is>
          <t>MAT</t>
        </is>
      </c>
      <c r="N1401">
        <f>IF(ISERROR(SEARCH("NF",E1401,1)),"NÃO","SIM")</f>
        <v/>
      </c>
      <c r="O1401">
        <f>IF($B1401=5,"SIM","")</f>
        <v/>
      </c>
      <c r="P1401" s="76">
        <f>A1401&amp;B1401&amp;C1401&amp;E1401&amp;G1401&amp;EDATE(J1401,0)</f>
        <v/>
      </c>
      <c r="Q1401" s="68">
        <f>IF(A1401=0,"",VLOOKUP($A1401,RESUMO!$A$8:$B$107,2,FALSE))</f>
        <v/>
      </c>
    </row>
    <row r="1402">
      <c r="A1402" s="52" t="n">
        <v>45265</v>
      </c>
      <c r="B1402" s="68" t="n">
        <v>3</v>
      </c>
      <c r="C1402" s="50" t="inlineStr">
        <is>
          <t>12463472000160</t>
        </is>
      </c>
      <c r="D1402" s="73" t="inlineStr">
        <is>
          <t>IMA EPIS</t>
        </is>
      </c>
      <c r="E1402" s="74" t="inlineStr">
        <is>
          <t>LUVAS E BOTINAS - NF 112829</t>
        </is>
      </c>
      <c r="G1402" s="75" t="n">
        <v>507.5</v>
      </c>
      <c r="I1402" s="75" t="n">
        <v>507.5</v>
      </c>
      <c r="J1402" s="54" t="n">
        <v>45281</v>
      </c>
      <c r="K1402" s="54" t="inlineStr">
        <is>
          <t>MO</t>
        </is>
      </c>
      <c r="N1402">
        <f>IF(ISERROR(SEARCH("NF",E1402,1)),"NÃO","SIM")</f>
        <v/>
      </c>
      <c r="O1402">
        <f>IF($B1402=5,"SIM","")</f>
        <v/>
      </c>
      <c r="P1402" s="76">
        <f>A1402&amp;B1402&amp;C1402&amp;E1402&amp;G1402&amp;EDATE(J1402,0)</f>
        <v/>
      </c>
      <c r="Q1402" s="68">
        <f>IF(A1402=0,"",VLOOKUP($A1402,RESUMO!$A$8:$B$107,2,FALSE))</f>
        <v/>
      </c>
    </row>
    <row r="1403">
      <c r="A1403" s="52" t="n">
        <v>45265</v>
      </c>
      <c r="B1403" s="68" t="n">
        <v>5</v>
      </c>
      <c r="C1403" s="50" t="inlineStr">
        <is>
          <t>13113113100</t>
        </is>
      </c>
      <c r="D1403" s="73" t="inlineStr">
        <is>
          <t>IZAQUE DO VALE SANTOS ALOMBA</t>
        </is>
      </c>
      <c r="E1403" s="74" t="inlineStr">
        <is>
          <t>TRANSPORTE</t>
        </is>
      </c>
      <c r="G1403" s="75" t="n">
        <v>181</v>
      </c>
      <c r="I1403" s="75" t="n">
        <v>181</v>
      </c>
      <c r="J1403" s="54" t="n">
        <v>45250</v>
      </c>
      <c r="K1403" s="54" t="inlineStr">
        <is>
          <t>MO</t>
        </is>
      </c>
      <c r="N1403">
        <f>IF(ISERROR(SEARCH("NF",E1403,1)),"NÃO","SIM")</f>
        <v/>
      </c>
      <c r="O1403">
        <f>IF($B1403=5,"SIM","")</f>
        <v/>
      </c>
      <c r="P1403" s="76">
        <f>A1403&amp;B1403&amp;C1403&amp;E1403&amp;G1403&amp;EDATE(J1403,0)</f>
        <v/>
      </c>
      <c r="Q1403" s="68">
        <f>IF(A1403=0,"",VLOOKUP($A1403,RESUMO!$A$8:$B$107,2,FALSE))</f>
        <v/>
      </c>
    </row>
    <row r="1404">
      <c r="A1404" s="52" t="n">
        <v>45265</v>
      </c>
      <c r="B1404" s="68" t="n">
        <v>5</v>
      </c>
      <c r="C1404" s="50" t="inlineStr">
        <is>
          <t>00860887000198</t>
        </is>
      </c>
      <c r="D1404" s="73" t="inlineStr">
        <is>
          <t>BLOJAF</t>
        </is>
      </c>
      <c r="E1404" s="74" t="inlineStr">
        <is>
          <t>BLOCO DE CONCRETO - NF 216114</t>
        </is>
      </c>
      <c r="G1404" s="75" t="n">
        <v>1330</v>
      </c>
      <c r="I1404" s="75" t="n">
        <v>1330</v>
      </c>
      <c r="J1404" s="54" t="n">
        <v>45243</v>
      </c>
      <c r="K1404" s="54" t="inlineStr">
        <is>
          <t>MAT</t>
        </is>
      </c>
      <c r="N1404">
        <f>IF(ISERROR(SEARCH("NF",E1404,1)),"NÃO","SIM")</f>
        <v/>
      </c>
      <c r="O1404">
        <f>IF($B1404=5,"SIM","")</f>
        <v/>
      </c>
      <c r="P1404" s="76">
        <f>A1404&amp;B1404&amp;C1404&amp;E1404&amp;G1404&amp;EDATE(J1404,0)</f>
        <v/>
      </c>
      <c r="Q1404" s="68">
        <f>IF(A1404=0,"",VLOOKUP($A1404,RESUMO!$A$8:$B$107,2,FALSE))</f>
        <v/>
      </c>
    </row>
    <row r="1405">
      <c r="A1405" s="52" t="n">
        <v>45280</v>
      </c>
      <c r="B1405" s="68" t="n">
        <v>1</v>
      </c>
      <c r="C1405" s="50" t="inlineStr">
        <is>
          <t>12054582638</t>
        </is>
      </c>
      <c r="D1405" s="73" t="inlineStr">
        <is>
          <t>RODOLFO DIAS DA SILVA</t>
        </is>
      </c>
      <c r="E1405" s="74" t="inlineStr">
        <is>
          <t>SALÁRIO</t>
        </is>
      </c>
      <c r="G1405" s="75" t="n">
        <v>1052</v>
      </c>
      <c r="I1405" s="75" t="n">
        <v>1052</v>
      </c>
      <c r="J1405" s="54" t="n">
        <v>45280</v>
      </c>
      <c r="K1405" s="54" t="inlineStr">
        <is>
          <t>MO</t>
        </is>
      </c>
      <c r="L1405" s="68" t="inlineStr">
        <is>
          <t>PIX: 12054582638</t>
        </is>
      </c>
      <c r="N1405">
        <f>IF(ISERROR(SEARCH("NF",E1405,1)),"NÃO","SIM")</f>
        <v/>
      </c>
      <c r="O1405">
        <f>IF($B1405=5,"SIM","")</f>
        <v/>
      </c>
      <c r="P1405" s="76">
        <f>A1405&amp;B1405&amp;C1405&amp;E1405&amp;G1405&amp;EDATE(J1405,0)</f>
        <v/>
      </c>
      <c r="Q1405" s="68">
        <f>IF(A1405=0,"",VLOOKUP($A1405,RESUMO!$A$8:$B$107,2,FALSE))</f>
        <v/>
      </c>
    </row>
    <row r="1406">
      <c r="A1406" s="52" t="n">
        <v>45280</v>
      </c>
      <c r="B1406" s="68" t="n">
        <v>1</v>
      </c>
      <c r="C1406" s="50" t="inlineStr">
        <is>
          <t>42751357687</t>
        </is>
      </c>
      <c r="D1406" s="73" t="inlineStr">
        <is>
          <t>JOSÉ GERALDO LONGUINHO</t>
        </is>
      </c>
      <c r="E1406" s="74" t="inlineStr">
        <is>
          <t>SALÁRIO</t>
        </is>
      </c>
      <c r="G1406" s="75" t="n">
        <v>1052</v>
      </c>
      <c r="I1406" s="75" t="n">
        <v>1052</v>
      </c>
      <c r="J1406" s="54" t="n">
        <v>45280</v>
      </c>
      <c r="K1406" s="54" t="inlineStr">
        <is>
          <t>MO</t>
        </is>
      </c>
      <c r="L1406" s="68" t="inlineStr">
        <is>
          <t>PIX: 42751357687</t>
        </is>
      </c>
      <c r="N1406">
        <f>IF(ISERROR(SEARCH("NF",E1406,1)),"NÃO","SIM")</f>
        <v/>
      </c>
      <c r="O1406">
        <f>IF($B1406=5,"SIM","")</f>
        <v/>
      </c>
      <c r="P1406" s="76">
        <f>A1406&amp;B1406&amp;C1406&amp;E1406&amp;G1406&amp;EDATE(J1406,0)</f>
        <v/>
      </c>
      <c r="Q1406" s="68">
        <f>IF(A1406=0,"",VLOOKUP($A1406,RESUMO!$A$8:$B$107,2,FALSE))</f>
        <v/>
      </c>
    </row>
    <row r="1407">
      <c r="A1407" s="52" t="n">
        <v>45280</v>
      </c>
      <c r="B1407" s="68" t="n">
        <v>1</v>
      </c>
      <c r="C1407" s="50" t="inlineStr">
        <is>
          <t>18240824609</t>
        </is>
      </c>
      <c r="D1407" s="73" t="inlineStr">
        <is>
          <t>ITALO RAFAEL PINHO SANTOS</t>
        </is>
      </c>
      <c r="E1407" s="74" t="inlineStr">
        <is>
          <t>SALÁRIO</t>
        </is>
      </c>
      <c r="G1407" s="75" t="n">
        <v>872</v>
      </c>
      <c r="I1407" s="75" t="n">
        <v>872</v>
      </c>
      <c r="J1407" s="54" t="n">
        <v>45280</v>
      </c>
      <c r="K1407" s="54" t="inlineStr">
        <is>
          <t>MO</t>
        </is>
      </c>
      <c r="L1407" s="68" t="inlineStr">
        <is>
          <t>PIX: 18240824609</t>
        </is>
      </c>
      <c r="N1407">
        <f>IF(ISERROR(SEARCH("NF",E1407,1)),"NÃO","SIM")</f>
        <v/>
      </c>
      <c r="O1407">
        <f>IF($B1407=5,"SIM","")</f>
        <v/>
      </c>
      <c r="P1407" s="76">
        <f>A1407&amp;B1407&amp;C1407&amp;E1407&amp;G1407&amp;EDATE(J1407,0)</f>
        <v/>
      </c>
      <c r="Q1407" s="68">
        <f>IF(A1407=0,"",VLOOKUP($A1407,RESUMO!$A$8:$B$107,2,FALSE))</f>
        <v/>
      </c>
    </row>
    <row r="1408">
      <c r="A1408" s="52" t="n">
        <v>45280</v>
      </c>
      <c r="B1408" s="68" t="n">
        <v>1</v>
      </c>
      <c r="C1408" s="50" t="inlineStr">
        <is>
          <t>13034919662</t>
        </is>
      </c>
      <c r="D1408" s="73" t="inlineStr">
        <is>
          <t>DAVID LOPES DOS SANTOS</t>
        </is>
      </c>
      <c r="E1408" s="74" t="inlineStr">
        <is>
          <t>SALÁRIO</t>
        </is>
      </c>
      <c r="G1408" s="75" t="n">
        <v>1400</v>
      </c>
      <c r="I1408" s="75" t="n">
        <v>1400</v>
      </c>
      <c r="J1408" s="54" t="n">
        <v>45280</v>
      </c>
      <c r="K1408" s="54" t="inlineStr">
        <is>
          <t>MO</t>
        </is>
      </c>
      <c r="L1408" s="68" t="inlineStr">
        <is>
          <t>PIX: 13034919662</t>
        </is>
      </c>
      <c r="N1408">
        <f>IF(ISERROR(SEARCH("NF",E1408,1)),"NÃO","SIM")</f>
        <v/>
      </c>
      <c r="O1408">
        <f>IF($B1408=5,"SIM","")</f>
        <v/>
      </c>
      <c r="P1408" s="76">
        <f>A1408&amp;B1408&amp;C1408&amp;E1408&amp;G1408&amp;EDATE(J1408,0)</f>
        <v/>
      </c>
      <c r="Q1408" s="68">
        <f>IF(A1408=0,"",VLOOKUP($A1408,RESUMO!$A$8:$B$107,2,FALSE))</f>
        <v/>
      </c>
    </row>
    <row r="1409">
      <c r="A1409" s="52" t="n">
        <v>45280</v>
      </c>
      <c r="B1409" s="68" t="n">
        <v>1</v>
      </c>
      <c r="C1409" s="50" t="inlineStr">
        <is>
          <t>70248624679</t>
        </is>
      </c>
      <c r="D1409" s="73" t="inlineStr">
        <is>
          <t>PEDRO HENRIQUE LOPES DOS SANTOS</t>
        </is>
      </c>
      <c r="E1409" s="74" t="inlineStr">
        <is>
          <t>SALÁRIO</t>
        </is>
      </c>
      <c r="G1409" s="75" t="n">
        <v>1052</v>
      </c>
      <c r="I1409" s="75" t="n">
        <v>1052</v>
      </c>
      <c r="J1409" s="54" t="n">
        <v>45280</v>
      </c>
      <c r="K1409" s="54" t="inlineStr">
        <is>
          <t>MO</t>
        </is>
      </c>
      <c r="L1409" s="68" t="inlineStr">
        <is>
          <t>PIX: 70248624679</t>
        </is>
      </c>
      <c r="N1409">
        <f>IF(ISERROR(SEARCH("NF",E1409,1)),"NÃO","SIM")</f>
        <v/>
      </c>
      <c r="O1409">
        <f>IF($B1409=5,"SIM","")</f>
        <v/>
      </c>
      <c r="P1409" s="76">
        <f>A1409&amp;B1409&amp;C1409&amp;E1409&amp;G1409&amp;EDATE(J1409,0)</f>
        <v/>
      </c>
      <c r="Q1409" s="68">
        <f>IF(A1409=0,"",VLOOKUP($A1409,RESUMO!$A$8:$B$107,2,FALSE))</f>
        <v/>
      </c>
    </row>
    <row r="1410">
      <c r="A1410" s="52" t="n">
        <v>45280</v>
      </c>
      <c r="B1410" s="68" t="n">
        <v>1</v>
      </c>
      <c r="C1410" s="50" t="inlineStr">
        <is>
          <t>13113113100</t>
        </is>
      </c>
      <c r="D1410" s="73" t="inlineStr">
        <is>
          <t>IZAQUE DO VALE SANTOS ALOMBA</t>
        </is>
      </c>
      <c r="E1410" s="74" t="inlineStr">
        <is>
          <t>SALÁRIO</t>
        </is>
      </c>
      <c r="G1410" s="75" t="n">
        <v>612</v>
      </c>
      <c r="I1410" s="75" t="n">
        <v>612</v>
      </c>
      <c r="J1410" s="54" t="n">
        <v>45280</v>
      </c>
      <c r="K1410" s="54" t="inlineStr">
        <is>
          <t>MO</t>
        </is>
      </c>
      <c r="L1410" s="68" t="inlineStr">
        <is>
          <t>PIX: 31985754442</t>
        </is>
      </c>
      <c r="M1410" s="50" t="inlineStr">
        <is>
          <t>2ª PARCELA</t>
        </is>
      </c>
      <c r="N1410">
        <f>IF(ISERROR(SEARCH("NF",E1410,1)),"NÃO","SIM")</f>
        <v/>
      </c>
      <c r="O1410">
        <f>IF($B1410=5,"SIM","")</f>
        <v/>
      </c>
      <c r="P1410" s="76">
        <f>A1410&amp;B1410&amp;C1410&amp;E1410&amp;G1410&amp;EDATE(J1410,0)</f>
        <v/>
      </c>
      <c r="Q1410" s="68">
        <f>IF(A1410=0,"",VLOOKUP($A1410,RESUMO!$A$8:$B$107,2,FALSE))</f>
        <v/>
      </c>
    </row>
    <row r="1411">
      <c r="A1411" s="52" t="n">
        <v>45280</v>
      </c>
      <c r="B1411" s="68" t="n">
        <v>1</v>
      </c>
      <c r="C1411" s="50" t="inlineStr">
        <is>
          <t>12054582638</t>
        </is>
      </c>
      <c r="D1411" s="73" t="inlineStr">
        <is>
          <t>RODOLFO DIAS DA SILVA</t>
        </is>
      </c>
      <c r="E1411" s="74" t="inlineStr">
        <is>
          <t>13º SALÁRIO</t>
        </is>
      </c>
      <c r="G1411" s="75" t="n">
        <v>465.73</v>
      </c>
      <c r="I1411" s="75" t="n">
        <v>465.73</v>
      </c>
      <c r="J1411" s="54" t="n">
        <v>45280</v>
      </c>
      <c r="K1411" s="54" t="inlineStr">
        <is>
          <t>MO</t>
        </is>
      </c>
      <c r="L1411" s="68" t="inlineStr">
        <is>
          <t>PIX: 12054582638</t>
        </is>
      </c>
      <c r="M1411" s="50" t="inlineStr">
        <is>
          <t>2ª PARCELA</t>
        </is>
      </c>
      <c r="N1411">
        <f>IF(ISERROR(SEARCH("NF",E1411,1)),"NÃO","SIM")</f>
        <v/>
      </c>
      <c r="O1411">
        <f>IF($B1411=5,"SIM","")</f>
        <v/>
      </c>
      <c r="P1411" s="76">
        <f>A1411&amp;B1411&amp;C1411&amp;E1411&amp;G1411&amp;EDATE(J1411,0)</f>
        <v/>
      </c>
      <c r="Q1411" s="68">
        <f>IF(A1411=0,"",VLOOKUP($A1411,RESUMO!$A$8:$B$107,2,FALSE))</f>
        <v/>
      </c>
    </row>
    <row r="1412">
      <c r="A1412" s="52" t="n">
        <v>45280</v>
      </c>
      <c r="B1412" s="68" t="n">
        <v>1</v>
      </c>
      <c r="C1412" s="50" t="inlineStr">
        <is>
          <t>42751357687</t>
        </is>
      </c>
      <c r="D1412" s="73" t="inlineStr">
        <is>
          <t>JOSÉ GERALDO LONGUINHO</t>
        </is>
      </c>
      <c r="E1412" s="74" t="inlineStr">
        <is>
          <t>13º SALÁRIO</t>
        </is>
      </c>
      <c r="G1412" s="75" t="n">
        <v>648.8200000000001</v>
      </c>
      <c r="I1412" s="75" t="n">
        <v>648.8200000000001</v>
      </c>
      <c r="J1412" s="54" t="n">
        <v>45280</v>
      </c>
      <c r="K1412" s="54" t="inlineStr">
        <is>
          <t>MO</t>
        </is>
      </c>
      <c r="L1412" s="68" t="inlineStr">
        <is>
          <t>PIX: 42751357687</t>
        </is>
      </c>
      <c r="M1412" s="50" t="inlineStr">
        <is>
          <t>2ª PARCELA</t>
        </is>
      </c>
      <c r="N1412">
        <f>IF(ISERROR(SEARCH("NF",E1412,1)),"NÃO","SIM")</f>
        <v/>
      </c>
      <c r="O1412">
        <f>IF($B1412=5,"SIM","")</f>
        <v/>
      </c>
      <c r="P1412" s="76">
        <f>A1412&amp;B1412&amp;C1412&amp;E1412&amp;G1412&amp;EDATE(J1412,0)</f>
        <v/>
      </c>
      <c r="Q1412" s="68">
        <f>IF(A1412=0,"",VLOOKUP($A1412,RESUMO!$A$8:$B$107,2,FALSE))</f>
        <v/>
      </c>
    </row>
    <row r="1413">
      <c r="A1413" s="52" t="n">
        <v>45280</v>
      </c>
      <c r="B1413" s="68" t="n">
        <v>1</v>
      </c>
      <c r="C1413" s="50" t="inlineStr">
        <is>
          <t>18240824609</t>
        </is>
      </c>
      <c r="D1413" s="73" t="inlineStr">
        <is>
          <t>ITALO RAFAEL PINHO SANTOS</t>
        </is>
      </c>
      <c r="E1413" s="74" t="inlineStr">
        <is>
          <t>13º SALÁRIO</t>
        </is>
      </c>
      <c r="G1413" s="75" t="n">
        <v>463.25</v>
      </c>
      <c r="I1413" s="75" t="n">
        <v>463.25</v>
      </c>
      <c r="J1413" s="54" t="n">
        <v>45280</v>
      </c>
      <c r="K1413" s="54" t="inlineStr">
        <is>
          <t>MO</t>
        </is>
      </c>
      <c r="L1413" s="68" t="inlineStr">
        <is>
          <t>PIX: 18240824609</t>
        </is>
      </c>
      <c r="M1413" s="50" t="inlineStr">
        <is>
          <t>2ª PARCELA</t>
        </is>
      </c>
      <c r="N1413">
        <f>IF(ISERROR(SEARCH("NF",E1413,1)),"NÃO","SIM")</f>
        <v/>
      </c>
      <c r="O1413">
        <f>IF($B1413=5,"SIM","")</f>
        <v/>
      </c>
      <c r="P1413" s="76">
        <f>A1413&amp;B1413&amp;C1413&amp;E1413&amp;G1413&amp;EDATE(J1413,0)</f>
        <v/>
      </c>
      <c r="Q1413" s="68">
        <f>IF(A1413=0,"",VLOOKUP($A1413,RESUMO!$A$8:$B$107,2,FALSE))</f>
        <v/>
      </c>
    </row>
    <row r="1414">
      <c r="A1414" s="52" t="n">
        <v>45280</v>
      </c>
      <c r="B1414" s="68" t="n">
        <v>1</v>
      </c>
      <c r="C1414" s="50" t="inlineStr">
        <is>
          <t>13034919662</t>
        </is>
      </c>
      <c r="D1414" s="73" t="inlineStr">
        <is>
          <t>DAVID LOPES DOS SANTOS</t>
        </is>
      </c>
      <c r="E1414" s="74" t="inlineStr">
        <is>
          <t>13º SALÁRIO</t>
        </is>
      </c>
      <c r="G1414" s="75" t="n">
        <v>371.88</v>
      </c>
      <c r="I1414" s="75" t="n">
        <v>371.88</v>
      </c>
      <c r="J1414" s="54" t="n">
        <v>45280</v>
      </c>
      <c r="K1414" s="54" t="inlineStr">
        <is>
          <t>MO</t>
        </is>
      </c>
      <c r="L1414" s="68" t="inlineStr">
        <is>
          <t>PIX: 13034919662</t>
        </is>
      </c>
      <c r="M1414" s="50" t="inlineStr">
        <is>
          <t>2ª PARCELA</t>
        </is>
      </c>
      <c r="N1414">
        <f>IF(ISERROR(SEARCH("NF",E1414,1)),"NÃO","SIM")</f>
        <v/>
      </c>
      <c r="O1414">
        <f>IF($B1414=5,"SIM","")</f>
        <v/>
      </c>
      <c r="P1414" s="76">
        <f>A1414&amp;B1414&amp;C1414&amp;E1414&amp;G1414&amp;EDATE(J1414,0)</f>
        <v/>
      </c>
      <c r="Q1414" s="68">
        <f>IF(A1414=0,"",VLOOKUP($A1414,RESUMO!$A$8:$B$107,2,FALSE))</f>
        <v/>
      </c>
    </row>
    <row r="1415">
      <c r="A1415" s="52" t="n">
        <v>45280</v>
      </c>
      <c r="B1415" s="68" t="n">
        <v>1</v>
      </c>
      <c r="C1415" s="50" t="inlineStr">
        <is>
          <t>70248624679</t>
        </is>
      </c>
      <c r="D1415" s="73" t="inlineStr">
        <is>
          <t>PEDRO HENRIQUE LOPES DOS SANTOS</t>
        </is>
      </c>
      <c r="E1415" s="74" t="inlineStr">
        <is>
          <t>13º SALÁRIO</t>
        </is>
      </c>
      <c r="G1415" s="75" t="n">
        <v>186.29</v>
      </c>
      <c r="I1415" s="75" t="n">
        <v>186.29</v>
      </c>
      <c r="J1415" s="54" t="n">
        <v>45280</v>
      </c>
      <c r="K1415" s="54" t="inlineStr">
        <is>
          <t>MO</t>
        </is>
      </c>
      <c r="L1415" s="68" t="inlineStr">
        <is>
          <t>PIX: 70248624679</t>
        </is>
      </c>
      <c r="M1415" s="50" t="inlineStr">
        <is>
          <t>2ª PARCELA</t>
        </is>
      </c>
      <c r="N1415">
        <f>IF(ISERROR(SEARCH("NF",E1415,1)),"NÃO","SIM")</f>
        <v/>
      </c>
      <c r="O1415">
        <f>IF($B1415=5,"SIM","")</f>
        <v/>
      </c>
      <c r="P1415" s="76">
        <f>A1415&amp;B1415&amp;C1415&amp;E1415&amp;G1415&amp;EDATE(J1415,0)</f>
        <v/>
      </c>
      <c r="Q1415" s="68">
        <f>IF(A1415=0,"",VLOOKUP($A1415,RESUMO!$A$8:$B$107,2,FALSE))</f>
        <v/>
      </c>
    </row>
    <row r="1416">
      <c r="A1416" s="52" t="n">
        <v>45280</v>
      </c>
      <c r="B1416" s="68" t="n">
        <v>1</v>
      </c>
      <c r="C1416" s="50" t="inlineStr">
        <is>
          <t>13113113100</t>
        </is>
      </c>
      <c r="D1416" s="73" t="inlineStr">
        <is>
          <t>IZAQUE DO VALE SANTOS ALOMBA</t>
        </is>
      </c>
      <c r="E1416" s="74" t="inlineStr">
        <is>
          <t>13º SALÁRIO</t>
        </is>
      </c>
      <c r="G1416" s="75" t="n">
        <v>117.94</v>
      </c>
      <c r="I1416" s="75" t="n">
        <v>117.94</v>
      </c>
      <c r="J1416" s="54" t="n">
        <v>45280</v>
      </c>
      <c r="K1416" s="54" t="inlineStr">
        <is>
          <t>MO</t>
        </is>
      </c>
      <c r="L1416" s="68" t="inlineStr">
        <is>
          <t>PIX: 31985754442</t>
        </is>
      </c>
      <c r="M1416" s="50" t="inlineStr">
        <is>
          <t>2ª PARCELA</t>
        </is>
      </c>
      <c r="N1416">
        <f>IF(ISERROR(SEARCH("NF",E1416,1)),"NÃO","SIM")</f>
        <v/>
      </c>
      <c r="O1416">
        <f>IF($B1416=5,"SIM","")</f>
        <v/>
      </c>
      <c r="P1416" s="76">
        <f>A1416&amp;B1416&amp;C1416&amp;E1416&amp;G1416&amp;EDATE(J1416,0)</f>
        <v/>
      </c>
      <c r="Q1416" s="68">
        <f>IF(A1416=0,"",VLOOKUP($A1416,RESUMO!$A$8:$B$107,2,FALSE))</f>
        <v/>
      </c>
    </row>
    <row r="1417">
      <c r="A1417" s="52" t="n">
        <v>45280</v>
      </c>
      <c r="B1417" s="68" t="n">
        <v>2</v>
      </c>
      <c r="C1417" s="50" t="inlineStr">
        <is>
          <t>37052904870</t>
        </is>
      </c>
      <c r="D1417" s="73" t="inlineStr">
        <is>
          <t>VINICIUS SANTANA RINALDI</t>
        </is>
      </c>
      <c r="E1417" s="74" t="inlineStr">
        <is>
          <t>BRITA 1 E AREIA - PED. Nº 4233 / 4235 / 4251 / 4254</t>
        </is>
      </c>
      <c r="G1417" s="75" t="n">
        <v>5901.95</v>
      </c>
      <c r="I1417" s="75" t="n">
        <v>5901.95</v>
      </c>
      <c r="J1417" s="54" t="n">
        <v>45280</v>
      </c>
      <c r="K1417" s="54" t="inlineStr">
        <is>
          <t>MAT</t>
        </is>
      </c>
      <c r="L1417" s="68" t="inlineStr">
        <is>
          <t>C6 BANK    0001  19363893 - CPF: 37.052.904.8-70</t>
        </is>
      </c>
      <c r="N1417">
        <f>IF(ISERROR(SEARCH("NF",E1417,1)),"NÃO","SIM")</f>
        <v/>
      </c>
      <c r="O1417">
        <f>IF($B1417=5,"SIM","")</f>
        <v/>
      </c>
      <c r="P1417" s="76">
        <f>A1417&amp;B1417&amp;C1417&amp;E1417&amp;G1417&amp;EDATE(J1417,0)</f>
        <v/>
      </c>
      <c r="Q1417" s="68">
        <f>IF(A1417=0,"",VLOOKUP($A1417,RESUMO!$A$8:$B$107,2,FALSE))</f>
        <v/>
      </c>
    </row>
    <row r="1418">
      <c r="A1418" s="52" t="n">
        <v>45280</v>
      </c>
      <c r="B1418" s="68" t="n">
        <v>2</v>
      </c>
      <c r="C1418" s="50" t="inlineStr">
        <is>
          <t>05761924650</t>
        </is>
      </c>
      <c r="D1418" s="73" t="inlineStr">
        <is>
          <t>RENATO OLIVEIRA SANTOS</t>
        </is>
      </c>
      <c r="E1418" s="74" t="inlineStr">
        <is>
          <t>FOLHA DP- 13º SALÁRIO/2023</t>
        </is>
      </c>
      <c r="G1418" s="75" t="n">
        <v>660</v>
      </c>
      <c r="I1418" s="75" t="n">
        <v>660</v>
      </c>
      <c r="J1418" s="54" t="n">
        <v>45280</v>
      </c>
      <c r="K1418" s="54" t="inlineStr">
        <is>
          <t>MO</t>
        </is>
      </c>
      <c r="L1418" s="68" t="inlineStr">
        <is>
          <t>PIX: 05761924650</t>
        </is>
      </c>
      <c r="N1418">
        <f>IF(ISERROR(SEARCH("NF",E1418,1)),"NÃO","SIM")</f>
        <v/>
      </c>
      <c r="O1418">
        <f>IF($B1418=5,"SIM","")</f>
        <v/>
      </c>
      <c r="P1418" s="76">
        <f>A1418&amp;B1418&amp;C1418&amp;E1418&amp;G1418&amp;EDATE(J1418,0)</f>
        <v/>
      </c>
      <c r="Q1418" s="68">
        <f>IF(A1418=0,"",VLOOKUP($A1418,RESUMO!$A$8:$B$107,2,FALSE))</f>
        <v/>
      </c>
    </row>
    <row r="1419">
      <c r="A1419" s="52" t="n">
        <v>45280</v>
      </c>
      <c r="B1419" s="68" t="n">
        <v>3</v>
      </c>
      <c r="C1419" s="50" t="inlineStr">
        <is>
          <t>17281106000103</t>
        </is>
      </c>
      <c r="D1419" s="73" t="inlineStr">
        <is>
          <t>COPASA MG</t>
        </is>
      </c>
      <c r="E1419" s="74" t="inlineStr">
        <is>
          <t>COMPETENCIA 12/2023</t>
        </is>
      </c>
      <c r="G1419" s="75" t="n">
        <v>159.78</v>
      </c>
      <c r="I1419" s="75" t="n">
        <v>159.78</v>
      </c>
      <c r="J1419" s="54" t="n">
        <v>45279</v>
      </c>
      <c r="K1419" s="54" t="inlineStr">
        <is>
          <t>TP</t>
        </is>
      </c>
      <c r="N1419">
        <f>IF(ISERROR(SEARCH("NF",E1419,1)),"NÃO","SIM")</f>
        <v/>
      </c>
      <c r="O1419">
        <f>IF($B1419=5,"SIM","")</f>
        <v/>
      </c>
      <c r="P1419" s="76">
        <f>A1419&amp;B1419&amp;C1419&amp;E1419&amp;G1419&amp;EDATE(J1419,0)</f>
        <v/>
      </c>
      <c r="Q1419" s="68">
        <f>IF(A1419=0,"",VLOOKUP($A1419,RESUMO!$A$8:$B$107,2,FALSE))</f>
        <v/>
      </c>
    </row>
    <row r="1420">
      <c r="A1420" s="52" t="n">
        <v>45280</v>
      </c>
      <c r="B1420" s="68" t="n">
        <v>3</v>
      </c>
      <c r="C1420" s="50" t="inlineStr">
        <is>
          <t>27648990687</t>
        </is>
      </c>
      <c r="D1420" s="73" t="inlineStr">
        <is>
          <t>ROGÉRIO VASCONCELOS SANTOS</t>
        </is>
      </c>
      <c r="E1420" s="74" t="inlineStr">
        <is>
          <t>MHS SEGURANÇA E MEDICINA DO TRABALHO</t>
        </is>
      </c>
      <c r="G1420" s="75" t="n">
        <v>79.8</v>
      </c>
      <c r="I1420" s="75" t="n">
        <v>79.8</v>
      </c>
      <c r="J1420" s="54" t="n">
        <v>45280</v>
      </c>
      <c r="K1420" s="54" t="inlineStr">
        <is>
          <t>ADM</t>
        </is>
      </c>
      <c r="M1420" s="50" t="inlineStr">
        <is>
          <t>EVENTOS SST E-SOCIAL - 20/11</t>
        </is>
      </c>
      <c r="N1420">
        <f>IF(ISERROR(SEARCH("NF",E1420,1)),"NÃO","SIM")</f>
        <v/>
      </c>
      <c r="O1420">
        <f>IF($B1420=5,"SIM","")</f>
        <v/>
      </c>
      <c r="P1420" s="76">
        <f>A1420&amp;B1420&amp;C1420&amp;E1420&amp;G1420&amp;EDATE(J1420,0)</f>
        <v/>
      </c>
      <c r="Q1420" s="68">
        <f>IF(A1420=0,"",VLOOKUP($A1420,RESUMO!$A$8:$B$107,2,FALSE))</f>
        <v/>
      </c>
    </row>
    <row r="1421">
      <c r="A1421" s="52" t="n">
        <v>45280</v>
      </c>
      <c r="B1421" s="68" t="n">
        <v>3</v>
      </c>
      <c r="C1421" s="50" t="inlineStr">
        <is>
          <t>27648990687</t>
        </is>
      </c>
      <c r="D1421" s="73" t="inlineStr">
        <is>
          <t>ROGÉRIO VASCONCELOS SANTOS</t>
        </is>
      </c>
      <c r="E1421" s="74" t="inlineStr">
        <is>
          <t>DARF DCTFWEB - INSS/IRRF - 13/2023</t>
        </is>
      </c>
      <c r="G1421" s="75" t="n">
        <v>1876.54</v>
      </c>
      <c r="I1421" s="75" t="n">
        <v>1876.54</v>
      </c>
      <c r="J1421" s="54" t="n">
        <v>45280</v>
      </c>
      <c r="K1421" s="54" t="inlineStr">
        <is>
          <t>ADM</t>
        </is>
      </c>
      <c r="N1421">
        <f>IF(ISERROR(SEARCH("NF",E1421,1)),"NÃO","SIM")</f>
        <v/>
      </c>
      <c r="O1421">
        <f>IF($B1421=5,"SIM","")</f>
        <v/>
      </c>
      <c r="P1421" s="76">
        <f>A1421&amp;B1421&amp;C1421&amp;E1421&amp;G1421&amp;EDATE(J1421,0)</f>
        <v/>
      </c>
      <c r="Q1421" s="68">
        <f>IF(A1421=0,"",VLOOKUP($A1421,RESUMO!$A$8:$B$107,2,FALSE))</f>
        <v/>
      </c>
    </row>
    <row r="1422">
      <c r="A1422" s="52" t="n">
        <v>45280</v>
      </c>
      <c r="B1422" s="68" t="n">
        <v>3</v>
      </c>
      <c r="C1422" s="50" t="inlineStr">
        <is>
          <t>36245582000113</t>
        </is>
      </c>
      <c r="D1422" s="73" t="inlineStr">
        <is>
          <t>MHS SEGURANÇA E MEDICINA DO TRABALHO</t>
        </is>
      </c>
      <c r="E1422" s="74" t="inlineStr">
        <is>
          <t>ASOS - IZAQUE DO VALE SANTOS - NFSe 2023/1047</t>
        </is>
      </c>
      <c r="G1422" s="75" t="n">
        <v>144</v>
      </c>
      <c r="I1422" s="75" t="n">
        <v>144</v>
      </c>
      <c r="J1422" s="54" t="n">
        <v>45280</v>
      </c>
      <c r="K1422" s="54" t="inlineStr">
        <is>
          <t>MO</t>
        </is>
      </c>
      <c r="N1422">
        <f>IF(ISERROR(SEARCH("NF",E1422,1)),"NÃO","SIM")</f>
        <v/>
      </c>
      <c r="O1422">
        <f>IF($B1422=5,"SIM","")</f>
        <v/>
      </c>
      <c r="P1422" s="76">
        <f>A1422&amp;B1422&amp;C1422&amp;E1422&amp;G1422&amp;EDATE(J1422,0)</f>
        <v/>
      </c>
      <c r="Q1422" s="68">
        <f>IF(A1422=0,"",VLOOKUP($A1422,RESUMO!$A$8:$B$107,2,FALSE))</f>
        <v/>
      </c>
    </row>
    <row r="1423">
      <c r="A1423" s="52" t="n">
        <v>45280</v>
      </c>
      <c r="B1423" s="68" t="n">
        <v>3</v>
      </c>
      <c r="C1423" s="50" t="inlineStr">
        <is>
          <t>12463472000160</t>
        </is>
      </c>
      <c r="D1423" s="73" t="inlineStr">
        <is>
          <t>IMA EPIS</t>
        </is>
      </c>
      <c r="E1423" s="74" t="inlineStr">
        <is>
          <t>LUVAS E BOTINAS - NF 112829</t>
        </is>
      </c>
      <c r="G1423" s="75" t="n">
        <v>507.5</v>
      </c>
      <c r="I1423" s="75" t="n">
        <v>507.5</v>
      </c>
      <c r="J1423" s="54" t="n">
        <v>45281</v>
      </c>
      <c r="K1423" s="54" t="inlineStr">
        <is>
          <t>MO</t>
        </is>
      </c>
      <c r="N1423">
        <f>IF(ISERROR(SEARCH("NF",E1423,1)),"NÃO","SIM")</f>
        <v/>
      </c>
      <c r="O1423">
        <f>IF($B1423=5,"SIM","")</f>
        <v/>
      </c>
      <c r="P1423" s="76">
        <f>A1423&amp;B1423&amp;C1423&amp;E1423&amp;G1423&amp;EDATE(J1423,0)</f>
        <v/>
      </c>
      <c r="Q1423" s="68">
        <f>IF(A1423=0,"",VLOOKUP($A1423,RESUMO!$A$8:$B$107,2,FALSE))</f>
        <v/>
      </c>
    </row>
    <row r="1424">
      <c r="A1424" s="52" t="n">
        <v>45280</v>
      </c>
      <c r="B1424" s="68" t="n">
        <v>3</v>
      </c>
      <c r="C1424" s="50" t="inlineStr">
        <is>
          <t>07409393000130</t>
        </is>
      </c>
      <c r="D1424" s="73" t="inlineStr">
        <is>
          <t>LOCFER</t>
        </is>
      </c>
      <c r="E1424" s="74" t="inlineStr">
        <is>
          <t>SERRA DE BANCADA - NF 22756</t>
        </is>
      </c>
      <c r="G1424" s="75" t="n">
        <v>295</v>
      </c>
      <c r="I1424" s="75" t="n">
        <v>295</v>
      </c>
      <c r="J1424" s="54" t="n">
        <v>45284</v>
      </c>
      <c r="K1424" s="54" t="inlineStr">
        <is>
          <t>LOC</t>
        </is>
      </c>
      <c r="N1424">
        <f>IF(ISERROR(SEARCH("NF",E1424,1)),"NÃO","SIM")</f>
        <v/>
      </c>
      <c r="O1424">
        <f>IF($B1424=5,"SIM","")</f>
        <v/>
      </c>
      <c r="P1424" s="76">
        <f>A1424&amp;B1424&amp;C1424&amp;E1424&amp;G1424&amp;EDATE(J1424,0)</f>
        <v/>
      </c>
      <c r="Q1424" s="68">
        <f>IF(A1424=0,"",VLOOKUP($A1424,RESUMO!$A$8:$B$107,2,FALSE))</f>
        <v/>
      </c>
    </row>
    <row r="1425">
      <c r="A1425" s="52" t="n">
        <v>45280</v>
      </c>
      <c r="B1425" s="68" t="n">
        <v>3</v>
      </c>
      <c r="C1425" s="50" t="inlineStr">
        <is>
          <t>09227962000152</t>
        </is>
      </c>
      <c r="D1425" s="73" t="inlineStr">
        <is>
          <t xml:space="preserve">UNIÃO IMPERMEABILIZANTES </t>
        </is>
      </c>
      <c r="E1425" s="74" t="inlineStr">
        <is>
          <t>VIAMIX - NF 8280</t>
        </is>
      </c>
      <c r="G1425" s="75" t="n">
        <v>725</v>
      </c>
      <c r="I1425" s="75" t="n">
        <v>725</v>
      </c>
      <c r="J1425" s="54" t="n">
        <v>45286</v>
      </c>
      <c r="K1425" s="54" t="inlineStr">
        <is>
          <t>MAT</t>
        </is>
      </c>
      <c r="N1425">
        <f>IF(ISERROR(SEARCH("NF",E1425,1)),"NÃO","SIM")</f>
        <v/>
      </c>
      <c r="O1425">
        <f>IF($B1425=5,"SIM","")</f>
        <v/>
      </c>
      <c r="P1425" s="76">
        <f>A1425&amp;B1425&amp;C1425&amp;E1425&amp;G1425&amp;EDATE(J1425,0)</f>
        <v/>
      </c>
      <c r="Q1425" s="68">
        <f>IF(A1425=0,"",VLOOKUP($A1425,RESUMO!$A$8:$B$107,2,FALSE))</f>
        <v/>
      </c>
    </row>
    <row r="1426">
      <c r="A1426" s="52" t="n">
        <v>45280</v>
      </c>
      <c r="B1426" s="68" t="n">
        <v>3</v>
      </c>
      <c r="C1426" s="50" t="inlineStr">
        <is>
          <t>17155730000164</t>
        </is>
      </c>
      <c r="D1426" s="73" t="inlineStr">
        <is>
          <t>CEMIG</t>
        </is>
      </c>
      <c r="E1426" s="74" t="inlineStr">
        <is>
          <t>COMPETENCIA 11/2023</t>
        </is>
      </c>
      <c r="G1426" s="75" t="n">
        <v>202.83</v>
      </c>
      <c r="I1426" s="75" t="n">
        <v>202.83</v>
      </c>
      <c r="J1426" s="54" t="n">
        <v>45287</v>
      </c>
      <c r="K1426" s="54" t="inlineStr">
        <is>
          <t>TP</t>
        </is>
      </c>
      <c r="N1426">
        <f>IF(ISERROR(SEARCH("NF",E1426,1)),"NÃO","SIM")</f>
        <v/>
      </c>
      <c r="O1426">
        <f>IF($B1426=5,"SIM","")</f>
        <v/>
      </c>
      <c r="P1426" s="76">
        <f>A1426&amp;B1426&amp;C1426&amp;E1426&amp;G1426&amp;EDATE(J1426,0)</f>
        <v/>
      </c>
      <c r="Q1426" s="68">
        <f>IF(A1426=0,"",VLOOKUP($A1426,RESUMO!$A$8:$B$107,2,FALSE))</f>
        <v/>
      </c>
    </row>
    <row r="1427">
      <c r="A1427" s="52" t="n">
        <v>45280</v>
      </c>
      <c r="B1427" s="68" t="n">
        <v>3</v>
      </c>
      <c r="C1427" s="50" t="inlineStr">
        <is>
          <t>24654133000220</t>
        </is>
      </c>
      <c r="D1427" s="73" t="inlineStr">
        <is>
          <t xml:space="preserve">PLIMAX PERSONA </t>
        </is>
      </c>
      <c r="E1427" s="74" t="inlineStr">
        <is>
          <t>CESTAS BASICAS - NF 226914</t>
        </is>
      </c>
      <c r="G1427" s="75" t="n">
        <v>1459.02</v>
      </c>
      <c r="I1427" s="75" t="n">
        <v>1459.02</v>
      </c>
      <c r="J1427" s="54" t="n">
        <v>45288</v>
      </c>
      <c r="K1427" s="54" t="inlineStr">
        <is>
          <t>MO</t>
        </is>
      </c>
      <c r="N1427">
        <f>IF(ISERROR(SEARCH("NF",E1427,1)),"NÃO","SIM")</f>
        <v/>
      </c>
      <c r="O1427">
        <f>IF($B1427=5,"SIM","")</f>
        <v/>
      </c>
      <c r="P1427" s="76">
        <f>A1427&amp;B1427&amp;C1427&amp;E1427&amp;G1427&amp;EDATE(J1427,0)</f>
        <v/>
      </c>
      <c r="Q1427" s="68">
        <f>IF(A1427=0,"",VLOOKUP($A1427,RESUMO!$A$8:$B$107,2,FALSE))</f>
        <v/>
      </c>
    </row>
    <row r="1428">
      <c r="A1428" s="52" t="n">
        <v>45280</v>
      </c>
      <c r="B1428" s="68" t="n">
        <v>3</v>
      </c>
      <c r="C1428" s="50" t="inlineStr">
        <is>
          <t>38727707000177</t>
        </is>
      </c>
      <c r="D1428" s="73" t="inlineStr">
        <is>
          <t>SEGURO PASI</t>
        </is>
      </c>
      <c r="E1428" s="74" t="inlineStr">
        <is>
          <t>SEGURO COLABORADORES</t>
        </is>
      </c>
      <c r="G1428" s="75" t="n">
        <v>141.3</v>
      </c>
      <c r="I1428" s="75" t="n">
        <v>141.3</v>
      </c>
      <c r="J1428" s="54" t="n">
        <v>45291</v>
      </c>
      <c r="K1428" s="54" t="inlineStr">
        <is>
          <t>ADM</t>
        </is>
      </c>
      <c r="N1428">
        <f>IF(ISERROR(SEARCH("NF",E1428,1)),"NÃO","SIM")</f>
        <v/>
      </c>
      <c r="O1428">
        <f>IF($B1428=5,"SIM","")</f>
        <v/>
      </c>
      <c r="P1428" s="76">
        <f>A1428&amp;B1428&amp;C1428&amp;E1428&amp;G1428&amp;EDATE(J1428,0)</f>
        <v/>
      </c>
      <c r="Q1428" s="68">
        <f>IF(A1428=0,"",VLOOKUP($A1428,RESUMO!$A$8:$B$107,2,FALSE))</f>
        <v/>
      </c>
    </row>
    <row r="1429">
      <c r="A1429" s="52" t="n">
        <v>45280</v>
      </c>
      <c r="B1429" s="68" t="n">
        <v>3</v>
      </c>
      <c r="C1429" s="50" t="inlineStr">
        <is>
          <t>07409393000130</t>
        </is>
      </c>
      <c r="D1429" s="73" t="inlineStr">
        <is>
          <t>LOCFER</t>
        </is>
      </c>
      <c r="E1429" s="74" t="inlineStr">
        <is>
          <t>MANGOTE E MOTOR - NF 22875</t>
        </is>
      </c>
      <c r="G1429" s="75" t="n">
        <v>210</v>
      </c>
      <c r="I1429" s="75" t="n">
        <v>210</v>
      </c>
      <c r="J1429" s="54" t="n">
        <v>45294</v>
      </c>
      <c r="K1429" s="54" t="inlineStr">
        <is>
          <t>LOC</t>
        </is>
      </c>
      <c r="N1429">
        <f>IF(ISERROR(SEARCH("NF",E1429,1)),"NÃO","SIM")</f>
        <v/>
      </c>
      <c r="O1429">
        <f>IF($B1429=5,"SIM","")</f>
        <v/>
      </c>
      <c r="P1429" s="76">
        <f>A1429&amp;B1429&amp;C1429&amp;E1429&amp;G1429&amp;EDATE(J1429,0)</f>
        <v/>
      </c>
      <c r="Q1429" s="68">
        <f>IF(A1429=0,"",VLOOKUP($A1429,RESUMO!$A$8:$B$107,2,FALSE))</f>
        <v/>
      </c>
    </row>
    <row r="1430">
      <c r="A1430" s="52" t="n">
        <v>45280</v>
      </c>
      <c r="B1430" s="68" t="n">
        <v>3</v>
      </c>
      <c r="C1430" s="50" t="inlineStr">
        <is>
          <t>07409393000130</t>
        </is>
      </c>
      <c r="D1430" s="73" t="inlineStr">
        <is>
          <t>LOCFER</t>
        </is>
      </c>
      <c r="E1430" s="74" t="inlineStr">
        <is>
          <t>MÃO DE OBRA EM BETONEIRA - NFS-e 2023/74</t>
        </is>
      </c>
      <c r="G1430" s="75" t="n">
        <v>150</v>
      </c>
      <c r="I1430" s="75" t="n">
        <v>150</v>
      </c>
      <c r="J1430" s="54" t="n">
        <v>45302</v>
      </c>
      <c r="K1430" s="54" t="inlineStr">
        <is>
          <t>LOC</t>
        </is>
      </c>
      <c r="N1430">
        <f>IF(ISERROR(SEARCH("NF",E1430,1)),"NÃO","SIM")</f>
        <v/>
      </c>
      <c r="O1430">
        <f>IF($B1430=5,"SIM","")</f>
        <v/>
      </c>
      <c r="P1430" s="76">
        <f>A1430&amp;B1430&amp;C1430&amp;E1430&amp;G1430&amp;EDATE(J1430,0)</f>
        <v/>
      </c>
      <c r="Q1430" s="68">
        <f>IF(A1430=0,"",VLOOKUP($A1430,RESUMO!$A$8:$B$107,2,FALSE))</f>
        <v/>
      </c>
    </row>
    <row r="1431">
      <c r="A1431" s="52" t="n">
        <v>45280</v>
      </c>
      <c r="B1431" s="68" t="n">
        <v>5</v>
      </c>
      <c r="C1431" s="50" t="inlineStr">
        <is>
          <t>13535379000186</t>
        </is>
      </c>
      <c r="D1431" s="73" t="inlineStr">
        <is>
          <t>CONCRETARTE</t>
        </is>
      </c>
      <c r="E1431" s="74" t="inlineStr">
        <is>
          <t>FINCAPINO - NF 24686154</t>
        </is>
      </c>
      <c r="G1431" s="75" t="n">
        <v>99.90000000000001</v>
      </c>
      <c r="I1431" s="75" t="n">
        <v>99.90000000000001</v>
      </c>
      <c r="J1431" s="54" t="n">
        <v>45268</v>
      </c>
      <c r="K1431" s="54" t="inlineStr">
        <is>
          <t>MAT</t>
        </is>
      </c>
      <c r="N1431">
        <f>IF(ISERROR(SEARCH("NF",E1431,1)),"NÃO","SIM")</f>
        <v/>
      </c>
      <c r="O1431">
        <f>IF($B1431=5,"SIM","")</f>
        <v/>
      </c>
      <c r="P1431" s="76">
        <f>A1431&amp;B1431&amp;C1431&amp;E1431&amp;G1431&amp;EDATE(J1431,0)</f>
        <v/>
      </c>
      <c r="Q1431" s="68">
        <f>IF(A1431=0,"",VLOOKUP($A1431,RESUMO!$A$8:$B$107,2,FALSE))</f>
        <v/>
      </c>
    </row>
    <row r="1432">
      <c r="A1432" s="52" t="n">
        <v>45280</v>
      </c>
      <c r="B1432" s="68" t="n">
        <v>5</v>
      </c>
      <c r="C1432" s="50" t="inlineStr">
        <is>
          <t>05896435000341</t>
        </is>
      </c>
      <c r="D1432" s="73" t="inlineStr">
        <is>
          <t>WALSYWA</t>
        </is>
      </c>
      <c r="E1432" s="74" t="inlineStr">
        <is>
          <t>FERRAMENTA, FINCAPINO - NF 85883</t>
        </is>
      </c>
      <c r="G1432" s="75" t="n">
        <v>1170.74</v>
      </c>
      <c r="I1432" s="75" t="n">
        <v>1170.74</v>
      </c>
      <c r="J1432" s="54" t="n">
        <v>45266</v>
      </c>
      <c r="K1432" s="54" t="inlineStr">
        <is>
          <t>MAT</t>
        </is>
      </c>
      <c r="N1432">
        <f>IF(ISERROR(SEARCH("NF",E1432,1)),"NÃO","SIM")</f>
        <v/>
      </c>
      <c r="O1432">
        <f>IF($B1432=5,"SIM","")</f>
        <v/>
      </c>
      <c r="P1432" s="76">
        <f>A1432&amp;B1432&amp;C1432&amp;E1432&amp;G1432&amp;EDATE(J1432,0)</f>
        <v/>
      </c>
      <c r="Q1432" s="68">
        <f>IF(A1432=0,"",VLOOKUP($A1432,RESUMO!$A$8:$B$107,2,FALSE))</f>
        <v/>
      </c>
    </row>
    <row r="1433">
      <c r="A1433" s="52" t="n">
        <v>45296</v>
      </c>
      <c r="B1433" s="68" t="n">
        <v>1</v>
      </c>
      <c r="C1433" s="50" t="inlineStr">
        <is>
          <t>12054582638</t>
        </is>
      </c>
      <c r="D1433" s="73" t="inlineStr">
        <is>
          <t>RODOLFO DIAS DA SILVA</t>
        </is>
      </c>
      <c r="E1433" s="74" t="inlineStr">
        <is>
          <t>SALÁRIO</t>
        </is>
      </c>
      <c r="G1433" s="75" t="n">
        <v>1168.92</v>
      </c>
      <c r="I1433" s="75" t="n">
        <v>1168.92</v>
      </c>
      <c r="J1433" s="54" t="n">
        <v>45296</v>
      </c>
      <c r="K1433" s="54" t="inlineStr">
        <is>
          <t>MO</t>
        </is>
      </c>
      <c r="L1433" s="68" t="inlineStr">
        <is>
          <t>PIX: 12054582638</t>
        </is>
      </c>
      <c r="N1433">
        <f>IF(ISERROR(SEARCH("NF",E1433,1)),"NÃO","SIM")</f>
        <v/>
      </c>
      <c r="O1433">
        <f>IF($B1433=5,"SIM","")</f>
        <v/>
      </c>
      <c r="P1433" s="76">
        <f>A1433&amp;B1433&amp;C1433&amp;E1433&amp;G1433&amp;EDATE(J1433,0)</f>
        <v/>
      </c>
      <c r="Q1433" s="68">
        <f>IF(A1433=0,"",VLOOKUP($A1433,RESUMO!$A$8:$B$107,2,FALSE))</f>
        <v/>
      </c>
    </row>
    <row r="1434">
      <c r="A1434" s="52" t="n">
        <v>45296</v>
      </c>
      <c r="B1434" s="68" t="n">
        <v>1</v>
      </c>
      <c r="C1434" s="50" t="inlineStr">
        <is>
          <t>42751357687</t>
        </is>
      </c>
      <c r="D1434" s="73" t="inlineStr">
        <is>
          <t>JOSÉ GERALDO LONGUINHO</t>
        </is>
      </c>
      <c r="E1434" s="74" t="inlineStr">
        <is>
          <t>SALÁRIO</t>
        </is>
      </c>
      <c r="G1434" s="75" t="n">
        <v>1042</v>
      </c>
      <c r="I1434" s="75" t="n">
        <v>1042</v>
      </c>
      <c r="J1434" s="54" t="n">
        <v>45297</v>
      </c>
      <c r="K1434" s="54" t="inlineStr">
        <is>
          <t>MO</t>
        </is>
      </c>
      <c r="L1434" s="68" t="inlineStr">
        <is>
          <t>PIX: 42751357687</t>
        </is>
      </c>
      <c r="N1434">
        <f>IF(ISERROR(SEARCH("NF",E1434,1)),"NÃO","SIM")</f>
        <v/>
      </c>
      <c r="O1434">
        <f>IF($B1434=5,"SIM","")</f>
        <v/>
      </c>
      <c r="P1434" s="76">
        <f>A1434&amp;B1434&amp;C1434&amp;E1434&amp;G1434&amp;EDATE(J1434,0)</f>
        <v/>
      </c>
      <c r="Q1434" s="68">
        <f>IF(A1434=0,"",VLOOKUP($A1434,RESUMO!$A$8:$B$107,2,FALSE))</f>
        <v/>
      </c>
    </row>
    <row r="1435">
      <c r="A1435" s="52" t="n">
        <v>45296</v>
      </c>
      <c r="B1435" s="68" t="n">
        <v>1</v>
      </c>
      <c r="C1435" s="50" t="inlineStr">
        <is>
          <t>18240824609</t>
        </is>
      </c>
      <c r="D1435" s="73" t="inlineStr">
        <is>
          <t>ITALO RAFAEL PINHO SANTOS</t>
        </is>
      </c>
      <c r="E1435" s="74" t="inlineStr">
        <is>
          <t>SALÁRIO</t>
        </is>
      </c>
      <c r="G1435" s="75" t="n">
        <v>972.3</v>
      </c>
      <c r="I1435" s="75" t="n">
        <v>972.3</v>
      </c>
      <c r="J1435" s="54" t="n">
        <v>45298</v>
      </c>
      <c r="K1435" s="54" t="inlineStr">
        <is>
          <t>MO</t>
        </is>
      </c>
      <c r="L1435" s="68" t="inlineStr">
        <is>
          <t>PIX: 18240824609</t>
        </is>
      </c>
      <c r="N1435">
        <f>IF(ISERROR(SEARCH("NF",E1435,1)),"NÃO","SIM")</f>
        <v/>
      </c>
      <c r="O1435">
        <f>IF($B1435=5,"SIM","")</f>
        <v/>
      </c>
      <c r="P1435" s="76">
        <f>A1435&amp;B1435&amp;C1435&amp;E1435&amp;G1435&amp;EDATE(J1435,0)</f>
        <v/>
      </c>
      <c r="Q1435" s="68">
        <f>IF(A1435=0,"",VLOOKUP($A1435,RESUMO!$A$8:$B$107,2,FALSE))</f>
        <v/>
      </c>
    </row>
    <row r="1436">
      <c r="A1436" s="52" t="n">
        <v>45296</v>
      </c>
      <c r="B1436" s="68" t="n">
        <v>1</v>
      </c>
      <c r="C1436" s="50" t="inlineStr">
        <is>
          <t>13034919662</t>
        </is>
      </c>
      <c r="D1436" s="73" t="inlineStr">
        <is>
          <t>DAVID LOPES DOS SANTOS</t>
        </is>
      </c>
      <c r="E1436" s="74" t="inlineStr">
        <is>
          <t>SALÁRIO</t>
        </is>
      </c>
      <c r="G1436" s="75" t="n">
        <v>1486.2</v>
      </c>
      <c r="I1436" s="75" t="n">
        <v>1486.2</v>
      </c>
      <c r="J1436" s="54" t="n">
        <v>45299</v>
      </c>
      <c r="K1436" s="54" t="inlineStr">
        <is>
          <t>MO</t>
        </is>
      </c>
      <c r="L1436" s="68" t="inlineStr">
        <is>
          <t>PIX: 13034919662</t>
        </is>
      </c>
      <c r="N1436">
        <f>IF(ISERROR(SEARCH("NF",E1436,1)),"NÃO","SIM")</f>
        <v/>
      </c>
      <c r="O1436">
        <f>IF($B1436=5,"SIM","")</f>
        <v/>
      </c>
      <c r="P1436" s="76">
        <f>A1436&amp;B1436&amp;C1436&amp;E1436&amp;G1436&amp;EDATE(J1436,0)</f>
        <v/>
      </c>
      <c r="Q1436" s="68">
        <f>IF(A1436=0,"",VLOOKUP($A1436,RESUMO!$A$8:$B$107,2,FALSE))</f>
        <v/>
      </c>
    </row>
    <row r="1437">
      <c r="A1437" s="52" t="n">
        <v>45296</v>
      </c>
      <c r="B1437" s="68" t="n">
        <v>1</v>
      </c>
      <c r="C1437" s="50" t="inlineStr">
        <is>
          <t>70248624679</t>
        </is>
      </c>
      <c r="D1437" s="73" t="inlineStr">
        <is>
          <t>PEDRO HENRIQUE LOPES DOS SANTOS</t>
        </is>
      </c>
      <c r="E1437" s="74" t="inlineStr">
        <is>
          <t>SALÁRIO</t>
        </is>
      </c>
      <c r="G1437" s="75" t="n">
        <v>1168.92</v>
      </c>
      <c r="I1437" s="75" t="n">
        <v>1168.92</v>
      </c>
      <c r="J1437" s="54" t="n">
        <v>45300</v>
      </c>
      <c r="K1437" s="54" t="inlineStr">
        <is>
          <t>MO</t>
        </is>
      </c>
      <c r="L1437" s="68" t="inlineStr">
        <is>
          <t>PIX: 70248624679</t>
        </is>
      </c>
      <c r="N1437">
        <f>IF(ISERROR(SEARCH("NF",E1437,1)),"NÃO","SIM")</f>
        <v/>
      </c>
      <c r="O1437">
        <f>IF($B1437=5,"SIM","")</f>
        <v/>
      </c>
      <c r="P1437" s="76">
        <f>A1437&amp;B1437&amp;C1437&amp;E1437&amp;G1437&amp;EDATE(J1437,0)</f>
        <v/>
      </c>
      <c r="Q1437" s="68">
        <f>IF(A1437=0,"",VLOOKUP($A1437,RESUMO!$A$8:$B$107,2,FALSE))</f>
        <v/>
      </c>
    </row>
    <row r="1438">
      <c r="A1438" s="52" t="n">
        <v>45296</v>
      </c>
      <c r="B1438" s="68" t="n">
        <v>1</v>
      </c>
      <c r="C1438" s="50" t="inlineStr">
        <is>
          <t>13113113100</t>
        </is>
      </c>
      <c r="D1438" s="73" t="inlineStr">
        <is>
          <t>IZAQUE DO VALE SANTOS ALOMBA</t>
        </is>
      </c>
      <c r="E1438" s="74" t="inlineStr">
        <is>
          <t>SALÁRIO</t>
        </is>
      </c>
      <c r="G1438" s="75" t="n">
        <v>614.46</v>
      </c>
      <c r="I1438" s="75" t="n">
        <v>614.46</v>
      </c>
      <c r="J1438" s="54" t="n">
        <v>45301</v>
      </c>
      <c r="K1438" s="54" t="inlineStr">
        <is>
          <t>MO</t>
        </is>
      </c>
      <c r="L1438" s="68" t="inlineStr">
        <is>
          <t>PIX: 31985754442</t>
        </is>
      </c>
      <c r="N1438">
        <f>IF(ISERROR(SEARCH("NF",E1438,1)),"NÃO","SIM")</f>
        <v/>
      </c>
      <c r="O1438">
        <f>IF($B1438=5,"SIM","")</f>
        <v/>
      </c>
      <c r="P1438" s="76">
        <f>A1438&amp;B1438&amp;C1438&amp;E1438&amp;G1438&amp;EDATE(J1438,0)</f>
        <v/>
      </c>
      <c r="Q1438" s="68">
        <f>IF(A1438=0,"",VLOOKUP($A1438,RESUMO!$A$8:$B$107,2,FALSE))</f>
        <v/>
      </c>
    </row>
    <row r="1439">
      <c r="A1439" s="52" t="n">
        <v>45296</v>
      </c>
      <c r="B1439" s="68" t="n">
        <v>1</v>
      </c>
      <c r="C1439" s="50" t="inlineStr">
        <is>
          <t>12054582638</t>
        </is>
      </c>
      <c r="D1439" s="73" t="inlineStr">
        <is>
          <t>RODOLFO DIAS DA SILVA</t>
        </is>
      </c>
      <c r="E1439" s="74" t="inlineStr">
        <is>
          <t>TRANSPORTE</t>
        </is>
      </c>
      <c r="G1439" s="75" t="n">
        <v>32.4</v>
      </c>
      <c r="H1439" s="63" t="n">
        <v>18</v>
      </c>
      <c r="I1439" s="75" t="n">
        <v>583.1999999999999</v>
      </c>
      <c r="J1439" s="54" t="n">
        <v>45302</v>
      </c>
      <c r="K1439" s="54" t="inlineStr">
        <is>
          <t>MO</t>
        </is>
      </c>
      <c r="L1439" s="68" t="inlineStr">
        <is>
          <t>PIX: 12054582638</t>
        </is>
      </c>
      <c r="N1439">
        <f>IF(ISERROR(SEARCH("NF",E1439,1)),"NÃO","SIM")</f>
        <v/>
      </c>
      <c r="O1439">
        <f>IF($B1439=5,"SIM","")</f>
        <v/>
      </c>
      <c r="P1439" s="76">
        <f>A1439&amp;B1439&amp;C1439&amp;E1439&amp;G1439&amp;EDATE(J1439,0)</f>
        <v/>
      </c>
      <c r="Q1439" s="68">
        <f>IF(A1439=0,"",VLOOKUP($A1439,RESUMO!$A$8:$B$107,2,FALSE))</f>
        <v/>
      </c>
    </row>
    <row r="1440">
      <c r="A1440" s="52" t="n">
        <v>45296</v>
      </c>
      <c r="B1440" s="68" t="n">
        <v>1</v>
      </c>
      <c r="C1440" s="50" t="inlineStr">
        <is>
          <t>42751357687</t>
        </is>
      </c>
      <c r="D1440" s="73" t="inlineStr">
        <is>
          <t>JOSÉ GERALDO LONGUINHO</t>
        </is>
      </c>
      <c r="E1440" s="74" t="inlineStr">
        <is>
          <t>TRANSPORTE</t>
        </is>
      </c>
      <c r="G1440" s="75" t="n">
        <v>28.4</v>
      </c>
      <c r="H1440" s="63" t="n">
        <v>16</v>
      </c>
      <c r="I1440" s="75" t="n">
        <v>454.4</v>
      </c>
      <c r="J1440" s="54" t="n">
        <v>45303</v>
      </c>
      <c r="K1440" s="54" t="inlineStr">
        <is>
          <t>MO</t>
        </is>
      </c>
      <c r="L1440" s="68" t="inlineStr">
        <is>
          <t>PIX: 42751357687</t>
        </is>
      </c>
      <c r="N1440">
        <f>IF(ISERROR(SEARCH("NF",E1440,1)),"NÃO","SIM")</f>
        <v/>
      </c>
      <c r="O1440">
        <f>IF($B1440=5,"SIM","")</f>
        <v/>
      </c>
      <c r="P1440" s="76">
        <f>A1440&amp;B1440&amp;C1440&amp;E1440&amp;G1440&amp;EDATE(J1440,0)</f>
        <v/>
      </c>
      <c r="Q1440" s="68">
        <f>IF(A1440=0,"",VLOOKUP($A1440,RESUMO!$A$8:$B$107,2,FALSE))</f>
        <v/>
      </c>
    </row>
    <row r="1441">
      <c r="A1441" s="52" t="n">
        <v>45296</v>
      </c>
      <c r="B1441" s="68" t="n">
        <v>1</v>
      </c>
      <c r="C1441" s="50" t="inlineStr">
        <is>
          <t>18240824609</t>
        </is>
      </c>
      <c r="D1441" s="73" t="inlineStr">
        <is>
          <t>ITALO RAFAEL PINHO SANTOS</t>
        </is>
      </c>
      <c r="E1441" s="74" t="inlineStr">
        <is>
          <t>TRANSPORTE</t>
        </is>
      </c>
      <c r="G1441" s="75" t="n">
        <v>28.4</v>
      </c>
      <c r="H1441" s="63" t="n">
        <v>18</v>
      </c>
      <c r="I1441" s="75" t="n">
        <v>511.2</v>
      </c>
      <c r="J1441" s="54" t="n">
        <v>45304</v>
      </c>
      <c r="K1441" s="54" t="inlineStr">
        <is>
          <t>MO</t>
        </is>
      </c>
      <c r="L1441" s="68" t="inlineStr">
        <is>
          <t>PIX: 18240824609</t>
        </is>
      </c>
      <c r="N1441">
        <f>IF(ISERROR(SEARCH("NF",E1441,1)),"NÃO","SIM")</f>
        <v/>
      </c>
      <c r="O1441">
        <f>IF($B1441=5,"SIM","")</f>
        <v/>
      </c>
      <c r="P1441" s="76">
        <f>A1441&amp;B1441&amp;C1441&amp;E1441&amp;G1441&amp;EDATE(J1441,0)</f>
        <v/>
      </c>
      <c r="Q1441" s="68">
        <f>IF(A1441=0,"",VLOOKUP($A1441,RESUMO!$A$8:$B$107,2,FALSE))</f>
        <v/>
      </c>
    </row>
    <row r="1442">
      <c r="A1442" s="52" t="n">
        <v>45296</v>
      </c>
      <c r="B1442" s="68" t="n">
        <v>1</v>
      </c>
      <c r="C1442" s="50" t="inlineStr">
        <is>
          <t>13034919662</t>
        </is>
      </c>
      <c r="D1442" s="73" t="inlineStr">
        <is>
          <t>DAVID LOPES DOS SANTOS</t>
        </is>
      </c>
      <c r="E1442" s="74" t="inlineStr">
        <is>
          <t>TRANSPORTE</t>
        </is>
      </c>
      <c r="G1442" s="75" t="n">
        <v>37.3</v>
      </c>
      <c r="H1442" s="63" t="n">
        <v>19</v>
      </c>
      <c r="I1442" s="75" t="n">
        <v>708.6999999999999</v>
      </c>
      <c r="J1442" s="54" t="n">
        <v>45305</v>
      </c>
      <c r="K1442" s="54" t="inlineStr">
        <is>
          <t>MO</t>
        </is>
      </c>
      <c r="L1442" s="68" t="inlineStr">
        <is>
          <t>PIX: 13034919662</t>
        </is>
      </c>
      <c r="N1442">
        <f>IF(ISERROR(SEARCH("NF",E1442,1)),"NÃO","SIM")</f>
        <v/>
      </c>
      <c r="O1442">
        <f>IF($B1442=5,"SIM","")</f>
        <v/>
      </c>
      <c r="P1442" s="76">
        <f>A1442&amp;B1442&amp;C1442&amp;E1442&amp;G1442&amp;EDATE(J1442,0)</f>
        <v/>
      </c>
      <c r="Q1442" s="68">
        <f>IF(A1442=0,"",VLOOKUP($A1442,RESUMO!$A$8:$B$107,2,FALSE))</f>
        <v/>
      </c>
    </row>
    <row r="1443">
      <c r="A1443" s="52" t="n">
        <v>45296</v>
      </c>
      <c r="B1443" s="68" t="n">
        <v>1</v>
      </c>
      <c r="C1443" s="50" t="inlineStr">
        <is>
          <t>70248624679</t>
        </is>
      </c>
      <c r="D1443" s="73" t="inlineStr">
        <is>
          <t>PEDRO HENRIQUE LOPES DOS SANTOS</t>
        </is>
      </c>
      <c r="E1443" s="74" t="inlineStr">
        <is>
          <t>TRANSPORTE</t>
        </is>
      </c>
      <c r="G1443" s="75" t="n">
        <v>34.5</v>
      </c>
      <c r="H1443" s="63" t="n">
        <v>18</v>
      </c>
      <c r="I1443" s="75" t="n">
        <v>621</v>
      </c>
      <c r="J1443" s="54" t="n">
        <v>45306</v>
      </c>
      <c r="K1443" s="54" t="inlineStr">
        <is>
          <t>MO</t>
        </is>
      </c>
      <c r="L1443" s="68" t="inlineStr">
        <is>
          <t>PIX: 70248624679</t>
        </is>
      </c>
      <c r="N1443">
        <f>IF(ISERROR(SEARCH("NF",E1443,1)),"NÃO","SIM")</f>
        <v/>
      </c>
      <c r="O1443">
        <f>IF($B1443=5,"SIM","")</f>
        <v/>
      </c>
      <c r="P1443" s="76">
        <f>A1443&amp;B1443&amp;C1443&amp;E1443&amp;G1443&amp;EDATE(J1443,0)</f>
        <v/>
      </c>
      <c r="Q1443" s="68">
        <f>IF(A1443=0,"",VLOOKUP($A1443,RESUMO!$A$8:$B$107,2,FALSE))</f>
        <v/>
      </c>
    </row>
    <row r="1444">
      <c r="A1444" s="52" t="n">
        <v>45296</v>
      </c>
      <c r="B1444" s="68" t="n">
        <v>1</v>
      </c>
      <c r="C1444" s="50" t="inlineStr">
        <is>
          <t>13113113100</t>
        </is>
      </c>
      <c r="D1444" s="73" t="inlineStr">
        <is>
          <t>IZAQUE DO VALE SANTOS ALOMBA</t>
        </is>
      </c>
      <c r="E1444" s="74" t="inlineStr">
        <is>
          <t>TRANSPORTE</t>
        </is>
      </c>
      <c r="G1444" s="75" t="n">
        <v>34.5</v>
      </c>
      <c r="H1444" s="63" t="n">
        <v>17</v>
      </c>
      <c r="I1444" s="75" t="n">
        <v>586.5</v>
      </c>
      <c r="J1444" s="54" t="n">
        <v>45307</v>
      </c>
      <c r="K1444" s="54" t="inlineStr">
        <is>
          <t>MO</t>
        </is>
      </c>
      <c r="L1444" s="68" t="inlineStr">
        <is>
          <t>PIX: 31985754442</t>
        </is>
      </c>
      <c r="N1444">
        <f>IF(ISERROR(SEARCH("NF",E1444,1)),"NÃO","SIM")</f>
        <v/>
      </c>
      <c r="O1444">
        <f>IF($B1444=5,"SIM","")</f>
        <v/>
      </c>
      <c r="P1444" s="76">
        <f>A1444&amp;B1444&amp;C1444&amp;E1444&amp;G1444&amp;EDATE(J1444,0)</f>
        <v/>
      </c>
      <c r="Q1444" s="68">
        <f>IF(A1444=0,"",VLOOKUP($A1444,RESUMO!$A$8:$B$107,2,FALSE))</f>
        <v/>
      </c>
    </row>
    <row r="1445">
      <c r="A1445" s="52" t="n">
        <v>45296</v>
      </c>
      <c r="B1445" s="68" t="n">
        <v>1</v>
      </c>
      <c r="C1445" s="50" t="inlineStr">
        <is>
          <t>12054582638</t>
        </is>
      </c>
      <c r="D1445" s="73" t="inlineStr">
        <is>
          <t>RODOLFO DIAS DA SILVA</t>
        </is>
      </c>
      <c r="E1445" s="74" t="inlineStr">
        <is>
          <t>CAFÉ</t>
        </is>
      </c>
      <c r="G1445" s="75" t="n">
        <v>4</v>
      </c>
      <c r="H1445" s="63" t="n">
        <v>18</v>
      </c>
      <c r="I1445" s="75" t="n">
        <v>72</v>
      </c>
      <c r="J1445" s="54" t="n">
        <v>45308</v>
      </c>
      <c r="K1445" s="54" t="inlineStr">
        <is>
          <t>MO</t>
        </is>
      </c>
      <c r="L1445" s="68" t="inlineStr">
        <is>
          <t>PIX: 12054582638</t>
        </is>
      </c>
      <c r="N1445">
        <f>IF(ISERROR(SEARCH("NF",E1445,1)),"NÃO","SIM")</f>
        <v/>
      </c>
      <c r="O1445">
        <f>IF($B1445=5,"SIM","")</f>
        <v/>
      </c>
      <c r="P1445" s="76">
        <f>A1445&amp;B1445&amp;C1445&amp;E1445&amp;G1445&amp;EDATE(J1445,0)</f>
        <v/>
      </c>
      <c r="Q1445" s="68">
        <f>IF(A1445=0,"",VLOOKUP($A1445,RESUMO!$A$8:$B$107,2,FALSE))</f>
        <v/>
      </c>
    </row>
    <row r="1446">
      <c r="A1446" s="52" t="n">
        <v>45296</v>
      </c>
      <c r="B1446" s="68" t="n">
        <v>1</v>
      </c>
      <c r="C1446" s="50" t="inlineStr">
        <is>
          <t>42751357687</t>
        </is>
      </c>
      <c r="D1446" s="73" t="inlineStr">
        <is>
          <t>JOSÉ GERALDO LONGUINHO</t>
        </is>
      </c>
      <c r="E1446" s="74" t="inlineStr">
        <is>
          <t>CAFÉ</t>
        </is>
      </c>
      <c r="G1446" s="75" t="n">
        <v>4</v>
      </c>
      <c r="H1446" s="63" t="n">
        <v>16</v>
      </c>
      <c r="I1446" s="75" t="n">
        <v>64</v>
      </c>
      <c r="J1446" s="54" t="n">
        <v>45309</v>
      </c>
      <c r="K1446" s="54" t="inlineStr">
        <is>
          <t>MO</t>
        </is>
      </c>
      <c r="L1446" s="68" t="inlineStr">
        <is>
          <t>PIX: 42751357687</t>
        </is>
      </c>
      <c r="N1446">
        <f>IF(ISERROR(SEARCH("NF",E1446,1)),"NÃO","SIM")</f>
        <v/>
      </c>
      <c r="O1446">
        <f>IF($B1446=5,"SIM","")</f>
        <v/>
      </c>
      <c r="P1446" s="76">
        <f>A1446&amp;B1446&amp;C1446&amp;E1446&amp;G1446&amp;EDATE(J1446,0)</f>
        <v/>
      </c>
      <c r="Q1446" s="68">
        <f>IF(A1446=0,"",VLOOKUP($A1446,RESUMO!$A$8:$B$107,2,FALSE))</f>
        <v/>
      </c>
    </row>
    <row r="1447">
      <c r="A1447" s="52" t="n">
        <v>45296</v>
      </c>
      <c r="B1447" s="68" t="n">
        <v>1</v>
      </c>
      <c r="C1447" s="50" t="inlineStr">
        <is>
          <t>18240824609</t>
        </is>
      </c>
      <c r="D1447" s="73" t="inlineStr">
        <is>
          <t>ITALO RAFAEL PINHO SANTOS</t>
        </is>
      </c>
      <c r="E1447" s="74" t="inlineStr">
        <is>
          <t>CAFÉ</t>
        </is>
      </c>
      <c r="G1447" s="75" t="n">
        <v>4</v>
      </c>
      <c r="H1447" s="63" t="n">
        <v>18</v>
      </c>
      <c r="I1447" s="75" t="n">
        <v>72</v>
      </c>
      <c r="J1447" s="54" t="n">
        <v>45310</v>
      </c>
      <c r="K1447" s="54" t="inlineStr">
        <is>
          <t>MO</t>
        </is>
      </c>
      <c r="L1447" s="68" t="inlineStr">
        <is>
          <t>PIX: 18240824609</t>
        </is>
      </c>
      <c r="N1447">
        <f>IF(ISERROR(SEARCH("NF",E1447,1)),"NÃO","SIM")</f>
        <v/>
      </c>
      <c r="O1447">
        <f>IF($B1447=5,"SIM","")</f>
        <v/>
      </c>
      <c r="P1447" s="76">
        <f>A1447&amp;B1447&amp;C1447&amp;E1447&amp;G1447&amp;EDATE(J1447,0)</f>
        <v/>
      </c>
      <c r="Q1447" s="68">
        <f>IF(A1447=0,"",VLOOKUP($A1447,RESUMO!$A$8:$B$107,2,FALSE))</f>
        <v/>
      </c>
    </row>
    <row r="1448">
      <c r="A1448" s="52" t="n">
        <v>45296</v>
      </c>
      <c r="B1448" s="68" t="n">
        <v>1</v>
      </c>
      <c r="C1448" s="50" t="inlineStr">
        <is>
          <t>13034919662</t>
        </is>
      </c>
      <c r="D1448" s="73" t="inlineStr">
        <is>
          <t>DAVID LOPES DOS SANTOS</t>
        </is>
      </c>
      <c r="E1448" s="74" t="inlineStr">
        <is>
          <t>CAFÉ</t>
        </is>
      </c>
      <c r="G1448" s="75" t="n">
        <v>4</v>
      </c>
      <c r="H1448" s="63" t="n">
        <v>19</v>
      </c>
      <c r="I1448" s="75" t="n">
        <v>76</v>
      </c>
      <c r="J1448" s="54" t="n">
        <v>45311</v>
      </c>
      <c r="K1448" s="54" t="inlineStr">
        <is>
          <t>MO</t>
        </is>
      </c>
      <c r="L1448" s="68" t="inlineStr">
        <is>
          <t>PIX: 13034919662</t>
        </is>
      </c>
      <c r="N1448">
        <f>IF(ISERROR(SEARCH("NF",E1448,1)),"NÃO","SIM")</f>
        <v/>
      </c>
      <c r="O1448">
        <f>IF($B1448=5,"SIM","")</f>
        <v/>
      </c>
      <c r="P1448" s="76">
        <f>A1448&amp;B1448&amp;C1448&amp;E1448&amp;G1448&amp;EDATE(J1448,0)</f>
        <v/>
      </c>
      <c r="Q1448" s="68">
        <f>IF(A1448=0,"",VLOOKUP($A1448,RESUMO!$A$8:$B$107,2,FALSE))</f>
        <v/>
      </c>
    </row>
    <row r="1449">
      <c r="A1449" s="52" t="n">
        <v>45296</v>
      </c>
      <c r="B1449" s="68" t="n">
        <v>1</v>
      </c>
      <c r="C1449" s="50" t="inlineStr">
        <is>
          <t>70248624679</t>
        </is>
      </c>
      <c r="D1449" s="73" t="inlineStr">
        <is>
          <t>PEDRO HENRIQUE LOPES DOS SANTOS</t>
        </is>
      </c>
      <c r="E1449" s="74" t="inlineStr">
        <is>
          <t>CAFÉ</t>
        </is>
      </c>
      <c r="G1449" s="75" t="n">
        <v>4</v>
      </c>
      <c r="H1449" s="63" t="n">
        <v>18</v>
      </c>
      <c r="I1449" s="75" t="n">
        <v>72</v>
      </c>
      <c r="J1449" s="54" t="n">
        <v>45312</v>
      </c>
      <c r="K1449" s="54" t="inlineStr">
        <is>
          <t>MO</t>
        </is>
      </c>
      <c r="L1449" s="68" t="inlineStr">
        <is>
          <t>PIX: 70248624679</t>
        </is>
      </c>
      <c r="N1449">
        <f>IF(ISERROR(SEARCH("NF",E1449,1)),"NÃO","SIM")</f>
        <v/>
      </c>
      <c r="O1449">
        <f>IF($B1449=5,"SIM","")</f>
        <v/>
      </c>
      <c r="P1449" s="76">
        <f>A1449&amp;B1449&amp;C1449&amp;E1449&amp;G1449&amp;EDATE(J1449,0)</f>
        <v/>
      </c>
      <c r="Q1449" s="68">
        <f>IF(A1449=0,"",VLOOKUP($A1449,RESUMO!$A$8:$B$107,2,FALSE))</f>
        <v/>
      </c>
    </row>
    <row r="1450">
      <c r="A1450" s="52" t="n">
        <v>45296</v>
      </c>
      <c r="B1450" s="68" t="n">
        <v>1</v>
      </c>
      <c r="C1450" s="50" t="inlineStr">
        <is>
          <t>13113113100</t>
        </is>
      </c>
      <c r="D1450" s="73" t="inlineStr">
        <is>
          <t>IZAQUE DO VALE SANTOS ALOMBA</t>
        </is>
      </c>
      <c r="E1450" s="74" t="inlineStr">
        <is>
          <t>CAFÉ</t>
        </is>
      </c>
      <c r="G1450" s="75" t="n">
        <v>4</v>
      </c>
      <c r="H1450" s="63" t="n">
        <v>17</v>
      </c>
      <c r="I1450" s="75" t="n">
        <v>68</v>
      </c>
      <c r="J1450" s="54" t="n">
        <v>45313</v>
      </c>
      <c r="K1450" s="54" t="inlineStr">
        <is>
          <t>MO</t>
        </is>
      </c>
      <c r="L1450" s="68" t="inlineStr">
        <is>
          <t>PIX: 31985754442</t>
        </is>
      </c>
      <c r="N1450">
        <f>IF(ISERROR(SEARCH("NF",E1450,1)),"NÃO","SIM")</f>
        <v/>
      </c>
      <c r="O1450">
        <f>IF($B1450=5,"SIM","")</f>
        <v/>
      </c>
      <c r="P1450" s="76">
        <f>A1450&amp;B1450&amp;C1450&amp;E1450&amp;G1450&amp;EDATE(J1450,0)</f>
        <v/>
      </c>
      <c r="Q1450" s="68">
        <f>IF(A1450=0,"",VLOOKUP($A1450,RESUMO!$A$8:$B$107,2,FALSE))</f>
        <v/>
      </c>
    </row>
    <row r="1451">
      <c r="A1451" s="52" t="n">
        <v>45296</v>
      </c>
      <c r="B1451" s="68" t="n">
        <v>3</v>
      </c>
      <c r="C1451" s="50" t="inlineStr">
        <is>
          <t>00360305000104</t>
        </is>
      </c>
      <c r="D1451" s="73" t="inlineStr">
        <is>
          <t>FGTS</t>
        </is>
      </c>
      <c r="E1451" s="74" t="inlineStr">
        <is>
          <t>FGTS - 12/2023</t>
        </is>
      </c>
      <c r="G1451" s="75" t="n">
        <v>1315.97</v>
      </c>
      <c r="I1451" s="75" t="n">
        <v>1315.97</v>
      </c>
      <c r="J1451" s="54" t="n">
        <v>45298</v>
      </c>
      <c r="K1451" s="54" t="inlineStr">
        <is>
          <t>MO</t>
        </is>
      </c>
      <c r="N1451">
        <f>IF(ISERROR(SEARCH("NF",E1451,1)),"NÃO","SIM")</f>
        <v/>
      </c>
      <c r="O1451">
        <f>IF($B1451=5,"SIM","")</f>
        <v/>
      </c>
      <c r="P1451" s="76">
        <f>A1451&amp;B1451&amp;C1451&amp;E1451&amp;G1451&amp;EDATE(J1451,0)</f>
        <v/>
      </c>
      <c r="Q1451" s="68">
        <f>IF(A1451=0,"",VLOOKUP($A1451,RESUMO!$A$8:$B$107,2,FALSE))</f>
        <v/>
      </c>
    </row>
    <row r="1452">
      <c r="A1452" s="52" t="n">
        <v>45296</v>
      </c>
      <c r="B1452" s="68" t="n">
        <v>3</v>
      </c>
      <c r="C1452" s="50" t="inlineStr">
        <is>
          <t>27648990687</t>
        </is>
      </c>
      <c r="D1452" s="73" t="inlineStr">
        <is>
          <t>ROGÉRIO VASCONCELOS SANTOS</t>
        </is>
      </c>
      <c r="E1452" s="74" t="inlineStr">
        <is>
          <t>MOTOBOY OBRA - 12/2023</t>
        </is>
      </c>
      <c r="G1452" s="75" t="n">
        <v>115</v>
      </c>
      <c r="I1452" s="75" t="n">
        <v>115</v>
      </c>
      <c r="J1452" s="54" t="n">
        <v>45299</v>
      </c>
      <c r="K1452" s="54" t="inlineStr">
        <is>
          <t>ADM</t>
        </is>
      </c>
      <c r="N1452">
        <f>IF(ISERROR(SEARCH("NF",E1452,1)),"NÃO","SIM")</f>
        <v/>
      </c>
      <c r="O1452">
        <f>IF($B1452=5,"SIM","")</f>
        <v/>
      </c>
      <c r="P1452" s="76">
        <f>A1452&amp;B1452&amp;C1452&amp;E1452&amp;G1452&amp;EDATE(J1452,0)</f>
        <v/>
      </c>
      <c r="Q1452" s="68">
        <f>IF(A1452=0,"",VLOOKUP($A1452,RESUMO!$A$8:$B$107,2,FALSE))</f>
        <v/>
      </c>
    </row>
    <row r="1453">
      <c r="A1453" s="52" t="n">
        <v>45296</v>
      </c>
      <c r="B1453" s="68" t="n">
        <v>3</v>
      </c>
      <c r="C1453" s="50" t="inlineStr">
        <is>
          <t>27648990687</t>
        </is>
      </c>
      <c r="D1453" s="73" t="inlineStr">
        <is>
          <t>ROGÉRIO VASCONCELOS SANTOS</t>
        </is>
      </c>
      <c r="E1453" s="74" t="inlineStr">
        <is>
          <t>MHS SEGURANÇA E MEDICINA DO TRABALHO</t>
        </is>
      </c>
      <c r="G1453" s="75" t="n">
        <v>245</v>
      </c>
      <c r="I1453" s="75" t="n">
        <v>245</v>
      </c>
      <c r="J1453" s="54" t="n">
        <v>45299</v>
      </c>
      <c r="K1453" s="54" t="inlineStr">
        <is>
          <t>ADM</t>
        </is>
      </c>
      <c r="M1453" s="50" t="inlineStr">
        <is>
          <t>MENSALIDADE 01/2024</t>
        </is>
      </c>
      <c r="N1453">
        <f>IF(ISERROR(SEARCH("NF",E1453,1)),"NÃO","SIM")</f>
        <v/>
      </c>
      <c r="O1453">
        <f>IF($B1453=5,"SIM","")</f>
        <v/>
      </c>
      <c r="P1453" s="76">
        <f>A1453&amp;B1453&amp;C1453&amp;E1453&amp;G1453&amp;EDATE(J1453,0)</f>
        <v/>
      </c>
      <c r="Q1453" s="68">
        <f>IF(A1453=0,"",VLOOKUP($A1453,RESUMO!$A$8:$B$107,2,FALSE))</f>
        <v/>
      </c>
    </row>
    <row r="1454">
      <c r="A1454" s="52" t="n">
        <v>45296</v>
      </c>
      <c r="B1454" s="68" t="n">
        <v>3</v>
      </c>
      <c r="C1454" s="50" t="inlineStr">
        <is>
          <t>05761924650</t>
        </is>
      </c>
      <c r="D1454" s="73" t="inlineStr">
        <is>
          <t>RENATO OLIVEIRA SANTOS</t>
        </is>
      </c>
      <c r="E1454" s="74" t="inlineStr">
        <is>
          <t>FOLHA DP- 12/2023</t>
        </is>
      </c>
      <c r="G1454" s="75" t="n">
        <v>660</v>
      </c>
      <c r="I1454" s="75" t="n">
        <v>660</v>
      </c>
      <c r="J1454" s="54" t="n">
        <v>45299</v>
      </c>
      <c r="K1454" s="54" t="inlineStr">
        <is>
          <t>MO</t>
        </is>
      </c>
      <c r="N1454">
        <f>IF(ISERROR(SEARCH("NF",E1454,1)),"NÃO","SIM")</f>
        <v/>
      </c>
      <c r="O1454">
        <f>IF($B1454=5,"SIM","")</f>
        <v/>
      </c>
      <c r="P1454" s="76">
        <f>A1454&amp;B1454&amp;C1454&amp;E1454&amp;G1454&amp;EDATE(J1454,0)</f>
        <v/>
      </c>
      <c r="Q1454" s="68">
        <f>IF(A1454=0,"",VLOOKUP($A1454,RESUMO!$A$8:$B$107,2,FALSE))</f>
        <v/>
      </c>
    </row>
    <row r="1455">
      <c r="A1455" s="52" t="n">
        <v>45296</v>
      </c>
      <c r="B1455" s="68" t="n">
        <v>3</v>
      </c>
      <c r="C1455" s="50" t="inlineStr">
        <is>
          <t>32392731000116</t>
        </is>
      </c>
      <c r="D1455" s="73" t="inlineStr">
        <is>
          <t xml:space="preserve">EMPÓRIO DA CONSTRUÇÃO 040 EIRELI </t>
        </is>
      </c>
      <c r="E1455" s="74" t="inlineStr">
        <is>
          <t>MATERIAIS DIVERSOS - NF 1267</t>
        </is>
      </c>
      <c r="G1455" s="75" t="n">
        <v>316.9</v>
      </c>
      <c r="I1455" s="75" t="n">
        <v>316.9</v>
      </c>
      <c r="J1455" s="54" t="n">
        <v>45303</v>
      </c>
      <c r="K1455" s="54" t="inlineStr">
        <is>
          <t>MAT</t>
        </is>
      </c>
      <c r="N1455">
        <f>IF(ISERROR(SEARCH("NF",E1455,1)),"NÃO","SIM")</f>
        <v/>
      </c>
      <c r="O1455">
        <f>IF($B1455=5,"SIM","")</f>
        <v/>
      </c>
      <c r="P1455" s="76">
        <f>A1455&amp;B1455&amp;C1455&amp;E1455&amp;G1455&amp;EDATE(J1455,0)</f>
        <v/>
      </c>
      <c r="Q1455" s="68">
        <f>IF(A1455=0,"",VLOOKUP($A1455,RESUMO!$A$8:$B$107,2,FALSE))</f>
        <v/>
      </c>
    </row>
    <row r="1456">
      <c r="A1456" s="52" t="n">
        <v>45296</v>
      </c>
      <c r="B1456" s="68" t="n">
        <v>3</v>
      </c>
      <c r="C1456" s="50" t="inlineStr">
        <is>
          <t>07409393000130</t>
        </is>
      </c>
      <c r="D1456" s="73" t="inlineStr">
        <is>
          <t>LOCFER</t>
        </is>
      </c>
      <c r="E1456" s="74" t="inlineStr">
        <is>
          <t>GUINCHO E MARTELO - NF 23006</t>
        </is>
      </c>
      <c r="G1456" s="75" t="n">
        <v>600</v>
      </c>
      <c r="I1456" s="75" t="n">
        <v>600</v>
      </c>
      <c r="J1456" s="54" t="n">
        <v>45308</v>
      </c>
      <c r="K1456" s="54" t="inlineStr">
        <is>
          <t>LOC</t>
        </is>
      </c>
      <c r="N1456">
        <f>IF(ISERROR(SEARCH("NF",E1456,1)),"NÃO","SIM")</f>
        <v/>
      </c>
      <c r="O1456">
        <f>IF($B1456=5,"SIM","")</f>
        <v/>
      </c>
      <c r="P1456" s="76">
        <f>A1456&amp;B1456&amp;C1456&amp;E1456&amp;G1456&amp;EDATE(J1456,0)</f>
        <v/>
      </c>
      <c r="Q1456" s="68">
        <f>IF(A1456=0,"",VLOOKUP($A1456,RESUMO!$A$8:$B$107,2,FALSE))</f>
        <v/>
      </c>
    </row>
    <row r="1457">
      <c r="A1457" s="52" t="n">
        <v>45296</v>
      </c>
      <c r="B1457" s="68" t="n">
        <v>3</v>
      </c>
      <c r="C1457" s="50" t="inlineStr">
        <is>
          <t>02697297000111</t>
        </is>
      </c>
      <c r="D1457" s="73" t="inlineStr">
        <is>
          <t>UNIVERSO ELÉTRICO LTDA</t>
        </is>
      </c>
      <c r="E1457" s="74" t="inlineStr">
        <is>
          <t>CABO FLEXIVEL - NF 281442</t>
        </is>
      </c>
      <c r="G1457" s="75" t="n">
        <v>373</v>
      </c>
      <c r="I1457" s="75" t="n">
        <v>373</v>
      </c>
      <c r="J1457" s="54" t="n">
        <v>45310</v>
      </c>
      <c r="K1457" s="54" t="inlineStr">
        <is>
          <t>MAT</t>
        </is>
      </c>
      <c r="N1457">
        <f>IF(ISERROR(SEARCH("NF",E1457,1)),"NÃO","SIM")</f>
        <v/>
      </c>
      <c r="O1457">
        <f>IF($B1457=5,"SIM","")</f>
        <v/>
      </c>
      <c r="P1457" s="76">
        <f>A1457&amp;B1457&amp;C1457&amp;E1457&amp;G1457&amp;EDATE(J1457,0)</f>
        <v/>
      </c>
      <c r="Q1457" s="68">
        <f>IF(A1457=0,"",VLOOKUP($A1457,RESUMO!$A$8:$B$107,2,FALSE))</f>
        <v/>
      </c>
    </row>
    <row r="1458">
      <c r="A1458" s="52" t="n">
        <v>45296</v>
      </c>
      <c r="B1458" s="68" t="n">
        <v>3</v>
      </c>
      <c r="C1458" s="50" t="inlineStr">
        <is>
          <t>24654133000220</t>
        </is>
      </c>
      <c r="D1458" s="73" t="inlineStr">
        <is>
          <t xml:space="preserve">PLIMAX PERSONA </t>
        </is>
      </c>
      <c r="E1458" s="74" t="inlineStr">
        <is>
          <t>CESTA DE NATAL - NF 228817</t>
        </is>
      </c>
      <c r="G1458" s="75" t="n">
        <v>532.4400000000001</v>
      </c>
      <c r="I1458" s="75" t="n">
        <v>532.4400000000001</v>
      </c>
      <c r="J1458" s="54" t="n">
        <v>45311</v>
      </c>
      <c r="K1458" s="54" t="inlineStr">
        <is>
          <t>MO</t>
        </is>
      </c>
      <c r="N1458">
        <f>IF(ISERROR(SEARCH("NF",E1458,1)),"NÃO","SIM")</f>
        <v/>
      </c>
      <c r="O1458">
        <f>IF($B1458=5,"SIM","")</f>
        <v/>
      </c>
      <c r="P1458" s="76">
        <f>A1458&amp;B1458&amp;C1458&amp;E1458&amp;G1458&amp;EDATE(J1458,0)</f>
        <v/>
      </c>
      <c r="Q1458" s="68">
        <f>IF(A1458=0,"",VLOOKUP($A1458,RESUMO!$A$8:$B$107,2,FALSE))</f>
        <v/>
      </c>
    </row>
    <row r="1459">
      <c r="A1459" s="52" t="n">
        <v>45296</v>
      </c>
      <c r="B1459" s="68" t="n">
        <v>3</v>
      </c>
      <c r="C1459" s="50" t="inlineStr">
        <is>
          <t>00394460000141</t>
        </is>
      </c>
      <c r="D1459" s="73" t="inlineStr">
        <is>
          <t>INSS/IRRF</t>
        </is>
      </c>
      <c r="E1459" s="74" t="inlineStr">
        <is>
          <t>DCTFWEB - INSS/IRRF - 12/2023</t>
        </is>
      </c>
      <c r="G1459" s="75" t="n">
        <v>5413</v>
      </c>
      <c r="I1459" s="75" t="n">
        <v>5413</v>
      </c>
      <c r="J1459" s="54" t="n">
        <v>45310</v>
      </c>
      <c r="K1459" s="54" t="inlineStr">
        <is>
          <t>MO</t>
        </is>
      </c>
      <c r="N1459">
        <f>IF(ISERROR(SEARCH("NF",E1459,1)),"NÃO","SIM")</f>
        <v/>
      </c>
      <c r="O1459">
        <f>IF($B1459=5,"SIM","")</f>
        <v/>
      </c>
      <c r="P1459" s="76">
        <f>A1459&amp;B1459&amp;C1459&amp;E1459&amp;G1459&amp;EDATE(J1459,0)</f>
        <v/>
      </c>
      <c r="Q1459" s="68">
        <f>IF(A1459=0,"",VLOOKUP($A1459,RESUMO!$A$8:$B$107,2,FALSE))</f>
        <v/>
      </c>
    </row>
    <row r="1460">
      <c r="A1460" s="52" t="n">
        <v>45296</v>
      </c>
      <c r="B1460" s="68" t="n">
        <v>5</v>
      </c>
      <c r="C1460" s="50" t="inlineStr">
        <is>
          <t>23452261000148</t>
        </is>
      </c>
      <c r="D1460" s="73" t="inlineStr">
        <is>
          <t>CERAMICA BRAUNAS LTDA</t>
        </is>
      </c>
      <c r="E1460" s="74" t="inlineStr">
        <is>
          <t>TIJOLOS - NF 63641</t>
        </is>
      </c>
      <c r="G1460" s="75" t="n">
        <v>1763</v>
      </c>
      <c r="I1460" s="75" t="n">
        <v>1763</v>
      </c>
      <c r="J1460" s="54" t="n">
        <v>45286</v>
      </c>
      <c r="K1460" s="54" t="inlineStr">
        <is>
          <t>MAT</t>
        </is>
      </c>
      <c r="N1460">
        <f>IF(ISERROR(SEARCH("NF",E1460,1)),"NÃO","SIM")</f>
        <v/>
      </c>
      <c r="O1460">
        <f>IF($B1460=5,"SIM","")</f>
        <v/>
      </c>
      <c r="P1460" s="76">
        <f>A1460&amp;B1460&amp;C1460&amp;E1460&amp;G1460&amp;EDATE(J1460,0)</f>
        <v/>
      </c>
      <c r="Q1460" s="68">
        <f>IF(A1460=0,"",VLOOKUP($A1460,RESUMO!$A$8:$B$107,2,FALSE))</f>
        <v/>
      </c>
    </row>
    <row r="1461">
      <c r="A1461" s="52" t="n">
        <v>45296</v>
      </c>
      <c r="B1461" s="68" t="n">
        <v>5</v>
      </c>
      <c r="C1461" s="50" t="inlineStr">
        <is>
          <t>23452261000148</t>
        </is>
      </c>
      <c r="D1461" s="73" t="inlineStr">
        <is>
          <t>CERAMICA BRAUNAS LTDA</t>
        </is>
      </c>
      <c r="E1461" s="74" t="inlineStr">
        <is>
          <t>FRETE BRAUNAS</t>
        </is>
      </c>
      <c r="G1461" s="75" t="n">
        <v>300</v>
      </c>
      <c r="I1461" s="75" t="n">
        <v>300</v>
      </c>
      <c r="J1461" s="54" t="n">
        <v>45286</v>
      </c>
      <c r="K1461" s="54" t="inlineStr">
        <is>
          <t>MAT</t>
        </is>
      </c>
      <c r="N1461">
        <f>IF(ISERROR(SEARCH("NF",E1461,1)),"NÃO","SIM")</f>
        <v/>
      </c>
      <c r="O1461">
        <f>IF($B1461=5,"SIM","")</f>
        <v/>
      </c>
      <c r="P1461" s="76">
        <f>A1461&amp;B1461&amp;C1461&amp;E1461&amp;G1461&amp;EDATE(J1461,0)</f>
        <v/>
      </c>
      <c r="Q1461" s="68">
        <f>IF(A1461=0,"",VLOOKUP($A1461,RESUMO!$A$8:$B$107,2,FALSE))</f>
        <v/>
      </c>
    </row>
    <row r="1462">
      <c r="A1462" s="52" t="n">
        <v>45296</v>
      </c>
      <c r="B1462" s="68" t="n">
        <v>5</v>
      </c>
      <c r="C1462" s="50" t="inlineStr">
        <is>
          <t>23452261000148</t>
        </is>
      </c>
      <c r="D1462" s="73" t="inlineStr">
        <is>
          <t>CERAMICA BRAUNAS LTDA</t>
        </is>
      </c>
      <c r="E1462" s="74" t="inlineStr">
        <is>
          <t>FRETE BRAUNAS</t>
        </is>
      </c>
      <c r="G1462" s="75" t="n">
        <v>300</v>
      </c>
      <c r="I1462" s="75" t="n">
        <v>300</v>
      </c>
      <c r="J1462" s="54" t="n">
        <v>45279</v>
      </c>
      <c r="K1462" s="54" t="inlineStr">
        <is>
          <t>MAT</t>
        </is>
      </c>
      <c r="N1462">
        <f>IF(ISERROR(SEARCH("NF",E1462,1)),"NÃO","SIM")</f>
        <v/>
      </c>
      <c r="O1462">
        <f>IF($B1462=5,"SIM","")</f>
        <v/>
      </c>
      <c r="P1462" s="76">
        <f>A1462&amp;B1462&amp;C1462&amp;E1462&amp;G1462&amp;EDATE(J1462,0)</f>
        <v/>
      </c>
      <c r="Q1462" s="68">
        <f>IF(A1462=0,"",VLOOKUP($A1462,RESUMO!$A$8:$B$107,2,FALSE))</f>
        <v/>
      </c>
    </row>
    <row r="1463">
      <c r="A1463" s="52" t="n">
        <v>45296</v>
      </c>
      <c r="B1463" s="68" t="n">
        <v>5</v>
      </c>
      <c r="C1463" s="50" t="inlineStr">
        <is>
          <t>23452261000148</t>
        </is>
      </c>
      <c r="D1463" s="73" t="inlineStr">
        <is>
          <t>CERAMICA BRAUNAS LTDA</t>
        </is>
      </c>
      <c r="E1463" s="74" t="inlineStr">
        <is>
          <t>TIJOLOS - NF 63563</t>
        </is>
      </c>
      <c r="G1463" s="75" t="n">
        <v>1554</v>
      </c>
      <c r="I1463" s="75" t="n">
        <v>1554</v>
      </c>
      <c r="J1463" s="54" t="n">
        <v>45279</v>
      </c>
      <c r="K1463" s="54" t="inlineStr">
        <is>
          <t>MAT</t>
        </is>
      </c>
      <c r="N1463">
        <f>IF(ISERROR(SEARCH("NF",E1463,1)),"NÃO","SIM")</f>
        <v/>
      </c>
      <c r="O1463">
        <f>IF($B1463=5,"SIM","")</f>
        <v/>
      </c>
      <c r="P1463" s="76">
        <f>A1463&amp;B1463&amp;C1463&amp;E1463&amp;G1463&amp;EDATE(J1463,0)</f>
        <v/>
      </c>
      <c r="Q1463" s="68">
        <f>IF(A1463=0,"",VLOOKUP($A1463,RESUMO!$A$8:$B$107,2,FALSE))</f>
        <v/>
      </c>
    </row>
    <row r="1464">
      <c r="A1464" s="52" t="n">
        <v>45296</v>
      </c>
      <c r="B1464" s="68" t="n">
        <v>5</v>
      </c>
      <c r="C1464" s="50" t="inlineStr">
        <is>
          <t>42841924000594</t>
        </is>
      </c>
      <c r="D1464" s="73" t="inlineStr">
        <is>
          <t>AÇO SANTA CLARA</t>
        </is>
      </c>
      <c r="E1464" s="74" t="inlineStr">
        <is>
          <t>AÇO SANTA CLARA - NF 56033</t>
        </is>
      </c>
      <c r="G1464" s="75" t="n">
        <v>13000</v>
      </c>
      <c r="I1464" s="75" t="n">
        <v>13000</v>
      </c>
      <c r="J1464" s="54" t="n">
        <v>45266</v>
      </c>
      <c r="K1464" s="54" t="inlineStr">
        <is>
          <t>MAT</t>
        </is>
      </c>
      <c r="N1464">
        <f>IF(ISERROR(SEARCH("NF",E1464,1)),"NÃO","SIM")</f>
        <v/>
      </c>
      <c r="O1464">
        <f>IF($B1464=5,"SIM","")</f>
        <v/>
      </c>
      <c r="P1464" s="76">
        <f>A1464&amp;B1464&amp;C1464&amp;E1464&amp;G1464&amp;EDATE(J1464,0)</f>
        <v/>
      </c>
      <c r="Q1464" s="68">
        <f>IF(A1464=0,"",VLOOKUP($A1464,RESUMO!$A$8:$B$107,2,FALSE))</f>
        <v/>
      </c>
    </row>
    <row r="1465">
      <c r="A1465" s="52" t="n">
        <v>45311</v>
      </c>
      <c r="B1465" s="68" t="n">
        <v>1</v>
      </c>
      <c r="C1465" s="50" t="inlineStr">
        <is>
          <t>12054582638</t>
        </is>
      </c>
      <c r="D1465" s="73" t="inlineStr">
        <is>
          <t>RODOLFO DIAS DA SILVA</t>
        </is>
      </c>
      <c r="E1465" s="74" t="inlineStr">
        <is>
          <t>SALÁRIO</t>
        </is>
      </c>
      <c r="G1465" s="75" t="n">
        <v>1052</v>
      </c>
      <c r="I1465" s="75" t="n">
        <v>1052</v>
      </c>
      <c r="J1465" s="54" t="n">
        <v>45311</v>
      </c>
      <c r="K1465" s="54" t="inlineStr">
        <is>
          <t>MO</t>
        </is>
      </c>
      <c r="L1465" s="68" t="inlineStr">
        <is>
          <t>PIX: 12054582638</t>
        </is>
      </c>
      <c r="N1465">
        <f>IF(ISERROR(SEARCH("NF",E1465,1)),"NÃO","SIM")</f>
        <v/>
      </c>
      <c r="O1465">
        <f>IF($B1465=5,"SIM","")</f>
        <v/>
      </c>
      <c r="P1465" s="76">
        <f>A1465&amp;B1465&amp;C1465&amp;E1465&amp;G1465&amp;EDATE(J1465,0)</f>
        <v/>
      </c>
      <c r="Q1465" s="68">
        <f>IF(A1465=0,"",VLOOKUP($A1465,RESUMO!$A$8:$B$107,2,FALSE))</f>
        <v/>
      </c>
    </row>
    <row r="1466">
      <c r="A1466" s="52" t="n">
        <v>45311</v>
      </c>
      <c r="B1466" s="68" t="n">
        <v>1</v>
      </c>
      <c r="C1466" s="50" t="inlineStr">
        <is>
          <t>42751357687</t>
        </is>
      </c>
      <c r="D1466" s="73" t="inlineStr">
        <is>
          <t>JOSÉ GERALDO LONGUINHO</t>
        </is>
      </c>
      <c r="E1466" s="74" t="inlineStr">
        <is>
          <t>SALÁRIO</t>
        </is>
      </c>
      <c r="G1466" s="75" t="n">
        <v>1052</v>
      </c>
      <c r="I1466" s="75" t="n">
        <v>1052</v>
      </c>
      <c r="J1466" s="54" t="n">
        <v>45311</v>
      </c>
      <c r="K1466" s="54" t="inlineStr">
        <is>
          <t>MO</t>
        </is>
      </c>
      <c r="L1466" s="68" t="inlineStr">
        <is>
          <t>PIX: 42751357687</t>
        </is>
      </c>
      <c r="N1466">
        <f>IF(ISERROR(SEARCH("NF",E1466,1)),"NÃO","SIM")</f>
        <v/>
      </c>
      <c r="O1466">
        <f>IF($B1466=5,"SIM","")</f>
        <v/>
      </c>
      <c r="P1466" s="76">
        <f>A1466&amp;B1466&amp;C1466&amp;E1466&amp;G1466&amp;EDATE(J1466,0)</f>
        <v/>
      </c>
      <c r="Q1466" s="68">
        <f>IF(A1466=0,"",VLOOKUP($A1466,RESUMO!$A$8:$B$107,2,FALSE))</f>
        <v/>
      </c>
    </row>
    <row r="1467">
      <c r="A1467" s="52" t="n">
        <v>45311</v>
      </c>
      <c r="B1467" s="68" t="n">
        <v>1</v>
      </c>
      <c r="C1467" s="50" t="inlineStr">
        <is>
          <t>18240824609</t>
        </is>
      </c>
      <c r="D1467" s="73" t="inlineStr">
        <is>
          <t>ITALO RAFAEL PINHO SANTOS</t>
        </is>
      </c>
      <c r="E1467" s="74" t="inlineStr">
        <is>
          <t>SALÁRIO</t>
        </is>
      </c>
      <c r="G1467" s="75" t="n">
        <v>872</v>
      </c>
      <c r="I1467" s="75" t="n">
        <v>872</v>
      </c>
      <c r="J1467" s="54" t="n">
        <v>45311</v>
      </c>
      <c r="K1467" s="54" t="inlineStr">
        <is>
          <t>MO</t>
        </is>
      </c>
      <c r="L1467" s="68" t="inlineStr">
        <is>
          <t>PIX: 18240824609</t>
        </is>
      </c>
      <c r="N1467">
        <f>IF(ISERROR(SEARCH("NF",E1467,1)),"NÃO","SIM")</f>
        <v/>
      </c>
      <c r="O1467">
        <f>IF($B1467=5,"SIM","")</f>
        <v/>
      </c>
      <c r="P1467" s="76">
        <f>A1467&amp;B1467&amp;C1467&amp;E1467&amp;G1467&amp;EDATE(J1467,0)</f>
        <v/>
      </c>
      <c r="Q1467" s="68">
        <f>IF(A1467=0,"",VLOOKUP($A1467,RESUMO!$A$8:$B$107,2,FALSE))</f>
        <v/>
      </c>
    </row>
    <row r="1468">
      <c r="A1468" s="52" t="n">
        <v>45311</v>
      </c>
      <c r="B1468" s="68" t="n">
        <v>1</v>
      </c>
      <c r="C1468" s="50" t="inlineStr">
        <is>
          <t>13034919662</t>
        </is>
      </c>
      <c r="D1468" s="73" t="inlineStr">
        <is>
          <t>DAVID LOPES DOS SANTOS</t>
        </is>
      </c>
      <c r="E1468" s="74" t="inlineStr">
        <is>
          <t>SALÁRIO</t>
        </is>
      </c>
      <c r="G1468" s="75" t="n">
        <v>1400</v>
      </c>
      <c r="I1468" s="75" t="n">
        <v>1400</v>
      </c>
      <c r="J1468" s="54" t="n">
        <v>45311</v>
      </c>
      <c r="K1468" s="54" t="inlineStr">
        <is>
          <t>MO</t>
        </is>
      </c>
      <c r="L1468" s="68" t="inlineStr">
        <is>
          <t>PIX: 13034919662</t>
        </is>
      </c>
      <c r="N1468">
        <f>IF(ISERROR(SEARCH("NF",E1468,1)),"NÃO","SIM")</f>
        <v/>
      </c>
      <c r="O1468">
        <f>IF($B1468=5,"SIM","")</f>
        <v/>
      </c>
      <c r="P1468" s="76">
        <f>A1468&amp;B1468&amp;C1468&amp;E1468&amp;G1468&amp;EDATE(J1468,0)</f>
        <v/>
      </c>
      <c r="Q1468" s="68">
        <f>IF(A1468=0,"",VLOOKUP($A1468,RESUMO!$A$8:$B$107,2,FALSE))</f>
        <v/>
      </c>
    </row>
    <row r="1469">
      <c r="A1469" s="52" t="n">
        <v>45311</v>
      </c>
      <c r="B1469" s="68" t="n">
        <v>1</v>
      </c>
      <c r="C1469" s="50" t="inlineStr">
        <is>
          <t>70248624679</t>
        </is>
      </c>
      <c r="D1469" s="73" t="inlineStr">
        <is>
          <t>PEDRO HENRIQUE LOPES DOS SANTOS</t>
        </is>
      </c>
      <c r="E1469" s="74" t="inlineStr">
        <is>
          <t>SALÁRIO</t>
        </is>
      </c>
      <c r="G1469" s="75" t="n">
        <v>1052</v>
      </c>
      <c r="I1469" s="75" t="n">
        <v>1052</v>
      </c>
      <c r="J1469" s="54" t="n">
        <v>45311</v>
      </c>
      <c r="K1469" s="54" t="inlineStr">
        <is>
          <t>MO</t>
        </is>
      </c>
      <c r="L1469" s="68" t="inlineStr">
        <is>
          <t>PIX: 70248624679</t>
        </is>
      </c>
      <c r="N1469">
        <f>IF(ISERROR(SEARCH("NF",E1469,1)),"NÃO","SIM")</f>
        <v/>
      </c>
      <c r="O1469">
        <f>IF($B1469=5,"SIM","")</f>
        <v/>
      </c>
      <c r="P1469" s="76">
        <f>A1469&amp;B1469&amp;C1469&amp;E1469&amp;G1469&amp;EDATE(J1469,0)</f>
        <v/>
      </c>
      <c r="Q1469" s="68">
        <f>IF(A1469=0,"",VLOOKUP($A1469,RESUMO!$A$8:$B$107,2,FALSE))</f>
        <v/>
      </c>
    </row>
    <row r="1470">
      <c r="A1470" s="52" t="n">
        <v>45311</v>
      </c>
      <c r="B1470" s="68" t="n">
        <v>1</v>
      </c>
      <c r="C1470" s="50" t="inlineStr">
        <is>
          <t>13113113100</t>
        </is>
      </c>
      <c r="D1470" s="73" t="inlineStr">
        <is>
          <t>IZAQUE DO VALE SANTOS ALOMBA</t>
        </is>
      </c>
      <c r="E1470" s="74" t="inlineStr">
        <is>
          <t>SALÁRIO</t>
        </is>
      </c>
      <c r="G1470" s="75" t="n">
        <v>612</v>
      </c>
      <c r="I1470" s="75" t="n">
        <v>612</v>
      </c>
      <c r="J1470" s="54" t="n">
        <v>45311</v>
      </c>
      <c r="K1470" s="54" t="inlineStr">
        <is>
          <t>MO</t>
        </is>
      </c>
      <c r="L1470" s="68" t="inlineStr">
        <is>
          <t>PIX: 31985754442</t>
        </is>
      </c>
      <c r="N1470">
        <f>IF(ISERROR(SEARCH("NF",E1470,1)),"NÃO","SIM")</f>
        <v/>
      </c>
      <c r="O1470">
        <f>IF($B1470=5,"SIM","")</f>
        <v/>
      </c>
      <c r="P1470" s="76">
        <f>A1470&amp;B1470&amp;C1470&amp;E1470&amp;G1470&amp;EDATE(J1470,0)</f>
        <v/>
      </c>
      <c r="Q1470" s="68">
        <f>IF(A1470=0,"",VLOOKUP($A1470,RESUMO!$A$8:$B$107,2,FALSE))</f>
        <v/>
      </c>
    </row>
    <row r="1471">
      <c r="A1471" s="52" t="n">
        <v>45311</v>
      </c>
      <c r="B1471" s="68" t="n">
        <v>2</v>
      </c>
      <c r="C1471" s="50" t="inlineStr">
        <is>
          <t>37052904870</t>
        </is>
      </c>
      <c r="D1471" s="73" t="inlineStr">
        <is>
          <t>VINICIUS SANTANA RINALDI</t>
        </is>
      </c>
      <c r="E1471" s="74" t="inlineStr">
        <is>
          <t>AREIA - PED. Nº 4371</t>
        </is>
      </c>
      <c r="G1471" s="75" t="n">
        <v>1398.6</v>
      </c>
      <c r="I1471" s="75" t="n">
        <v>1398.6</v>
      </c>
      <c r="J1471" s="54" t="n">
        <v>45311</v>
      </c>
      <c r="K1471" s="54" t="inlineStr">
        <is>
          <t>MAT</t>
        </is>
      </c>
      <c r="L1471" s="68" t="inlineStr">
        <is>
          <t>C6 BANK    0001  19363893 - CPF: 37.052.904.8-70</t>
        </is>
      </c>
      <c r="N1471">
        <f>IF(ISERROR(SEARCH("NF",E1471,1)),"NÃO","SIM")</f>
        <v/>
      </c>
      <c r="O1471">
        <f>IF($B1471=5,"SIM","")</f>
        <v/>
      </c>
      <c r="P1471" s="76">
        <f>A1471&amp;B1471&amp;C1471&amp;E1471&amp;G1471&amp;EDATE(J1471,0)</f>
        <v/>
      </c>
      <c r="Q1471" s="68">
        <f>IF(A1471=0,"",VLOOKUP($A1471,RESUMO!$A$8:$B$107,2,FALSE))</f>
        <v/>
      </c>
    </row>
    <row r="1472">
      <c r="A1472" s="52" t="n">
        <v>45311</v>
      </c>
      <c r="B1472" s="68" t="n">
        <v>3</v>
      </c>
      <c r="C1472" s="50" t="inlineStr">
        <is>
          <t>17281106000103</t>
        </is>
      </c>
      <c r="D1472" s="73" t="inlineStr">
        <is>
          <t>COPASA MG</t>
        </is>
      </c>
      <c r="E1472" s="74" t="inlineStr">
        <is>
          <t>COMPETENCIA 01/2024</t>
        </is>
      </c>
      <c r="G1472" s="75" t="n">
        <v>100.88</v>
      </c>
      <c r="I1472" s="75" t="n">
        <v>100.88</v>
      </c>
      <c r="J1472" s="54" t="n">
        <v>45311</v>
      </c>
      <c r="K1472" s="54" t="inlineStr">
        <is>
          <t>TP</t>
        </is>
      </c>
      <c r="N1472">
        <f>IF(ISERROR(SEARCH("NF",E1472,1)),"NÃO","SIM")</f>
        <v/>
      </c>
      <c r="O1472">
        <f>IF($B1472=5,"SIM","")</f>
        <v/>
      </c>
      <c r="P1472" s="76">
        <f>A1472&amp;B1472&amp;C1472&amp;E1472&amp;G1472&amp;EDATE(J1472,0)</f>
        <v/>
      </c>
      <c r="Q1472" s="68">
        <f>IF(A1472=0,"",VLOOKUP($A1472,RESUMO!$A$8:$B$107,2,FALSE))</f>
        <v/>
      </c>
    </row>
    <row r="1473">
      <c r="A1473" s="52" t="n">
        <v>45311</v>
      </c>
      <c r="B1473" s="68" t="n">
        <v>3</v>
      </c>
      <c r="C1473" s="50" t="inlineStr">
        <is>
          <t>23452261000148</t>
        </is>
      </c>
      <c r="D1473" s="73" t="inlineStr">
        <is>
          <t>CERAMICA BRAUNAS LTDA</t>
        </is>
      </c>
      <c r="E1473" s="74" t="inlineStr">
        <is>
          <t>TIJOLOS E FRETE - NF 63821 / 4718</t>
        </is>
      </c>
      <c r="G1473" s="75" t="n">
        <v>2063</v>
      </c>
      <c r="I1473" s="75" t="n">
        <v>2063</v>
      </c>
      <c r="J1473" s="54" t="n">
        <v>45311</v>
      </c>
      <c r="K1473" s="54" t="inlineStr">
        <is>
          <t>MAT</t>
        </is>
      </c>
      <c r="N1473">
        <f>IF(ISERROR(SEARCH("NF",E1473,1)),"NÃO","SIM")</f>
        <v/>
      </c>
      <c r="O1473">
        <f>IF($B1473=5,"SIM","")</f>
        <v/>
      </c>
      <c r="P1473" s="76">
        <f>A1473&amp;B1473&amp;C1473&amp;E1473&amp;G1473&amp;EDATE(J1473,0)</f>
        <v/>
      </c>
      <c r="Q1473" s="68">
        <f>IF(A1473=0,"",VLOOKUP($A1473,RESUMO!$A$8:$B$107,2,FALSE))</f>
        <v/>
      </c>
    </row>
    <row r="1474">
      <c r="A1474" s="52" t="n">
        <v>45311</v>
      </c>
      <c r="B1474" s="68" t="n">
        <v>3</v>
      </c>
      <c r="C1474" s="50" t="inlineStr">
        <is>
          <t>27648990687</t>
        </is>
      </c>
      <c r="D1474" s="73" t="inlineStr">
        <is>
          <t>ROGÉRIO VASCONCELOS SANTOS</t>
        </is>
      </c>
      <c r="E1474" s="74" t="inlineStr">
        <is>
          <t>MHS SEGURANÇA E MEDICINA DO TRABALHO</t>
        </is>
      </c>
      <c r="G1474" s="75" t="n">
        <v>79.8</v>
      </c>
      <c r="I1474" s="75" t="n">
        <v>79.8</v>
      </c>
      <c r="J1474" s="54" t="n">
        <v>45314</v>
      </c>
      <c r="K1474" s="54" t="inlineStr">
        <is>
          <t>ADM</t>
        </is>
      </c>
      <c r="M1474" s="50" t="inlineStr">
        <is>
          <t>EVENTOS SST E-SOCIAL - 20/12</t>
        </is>
      </c>
      <c r="N1474">
        <f>IF(ISERROR(SEARCH("NF",E1474,1)),"NÃO","SIM")</f>
        <v/>
      </c>
      <c r="O1474">
        <f>IF($B1474=5,"SIM","")</f>
        <v/>
      </c>
      <c r="P1474" s="76">
        <f>A1474&amp;B1474&amp;C1474&amp;E1474&amp;G1474&amp;EDATE(J1474,0)</f>
        <v/>
      </c>
      <c r="Q1474" s="68">
        <f>IF(A1474=0,"",VLOOKUP($A1474,RESUMO!$A$8:$B$107,2,FALSE))</f>
        <v/>
      </c>
    </row>
    <row r="1475">
      <c r="A1475" s="52" t="n">
        <v>45311</v>
      </c>
      <c r="B1475" s="68" t="n">
        <v>3</v>
      </c>
      <c r="C1475" s="50" t="inlineStr">
        <is>
          <t>07409393000130</t>
        </is>
      </c>
      <c r="D1475" s="73" t="inlineStr">
        <is>
          <t>LOCFER</t>
        </is>
      </c>
      <c r="E1475" s="74" t="inlineStr">
        <is>
          <t>SERRA DE BANCADA - NF 23054</t>
        </is>
      </c>
      <c r="G1475" s="75" t="n">
        <v>295</v>
      </c>
      <c r="I1475" s="75" t="n">
        <v>295</v>
      </c>
      <c r="J1475" s="54" t="n">
        <v>45314</v>
      </c>
      <c r="K1475" s="54" t="inlineStr">
        <is>
          <t>LOC</t>
        </is>
      </c>
      <c r="N1475">
        <f>IF(ISERROR(SEARCH("NF",E1475,1)),"NÃO","SIM")</f>
        <v/>
      </c>
      <c r="O1475">
        <f>IF($B1475=5,"SIM","")</f>
        <v/>
      </c>
      <c r="P1475" s="76">
        <f>A1475&amp;B1475&amp;C1475&amp;E1475&amp;G1475&amp;EDATE(J1475,0)</f>
        <v/>
      </c>
      <c r="Q1475" s="68">
        <f>IF(A1475=0,"",VLOOKUP($A1475,RESUMO!$A$8:$B$107,2,FALSE))</f>
        <v/>
      </c>
    </row>
    <row r="1476">
      <c r="A1476" s="52" t="n">
        <v>45311</v>
      </c>
      <c r="B1476" s="68" t="n">
        <v>3</v>
      </c>
      <c r="C1476" s="50" t="inlineStr">
        <is>
          <t>24654133000220</t>
        </is>
      </c>
      <c r="D1476" s="73" t="inlineStr">
        <is>
          <t xml:space="preserve">PLIMAX PERSONA </t>
        </is>
      </c>
      <c r="E1476" s="74" t="inlineStr">
        <is>
          <t>CESTAS BASICAS - NF 230154</t>
        </is>
      </c>
      <c r="G1476" s="75" t="n">
        <v>1473.42</v>
      </c>
      <c r="I1476" s="75" t="n">
        <v>1473.42</v>
      </c>
      <c r="J1476" s="54" t="n">
        <v>45319</v>
      </c>
      <c r="K1476" s="54" t="inlineStr">
        <is>
          <t>MO</t>
        </is>
      </c>
      <c r="N1476">
        <f>IF(ISERROR(SEARCH("NF",E1476,1)),"NÃO","SIM")</f>
        <v/>
      </c>
      <c r="O1476">
        <f>IF($B1476=5,"SIM","")</f>
        <v/>
      </c>
      <c r="P1476" s="76">
        <f>A1476&amp;B1476&amp;C1476&amp;E1476&amp;G1476&amp;EDATE(J1476,0)</f>
        <v/>
      </c>
      <c r="Q1476" s="68">
        <f>IF(A1476=0,"",VLOOKUP($A1476,RESUMO!$A$8:$B$107,2,FALSE))</f>
        <v/>
      </c>
    </row>
    <row r="1477">
      <c r="A1477" s="52" t="n">
        <v>45311</v>
      </c>
      <c r="B1477" s="68" t="n">
        <v>3</v>
      </c>
      <c r="C1477" s="50" t="inlineStr">
        <is>
          <t>03562661000107</t>
        </is>
      </c>
      <c r="D1477" s="73" t="inlineStr">
        <is>
          <t>SAO JOSE DISTRIBUIDORA DE CIMENTO</t>
        </is>
      </c>
      <c r="E1477" s="74" t="inlineStr">
        <is>
          <t>CIMENTO - NF 125606</t>
        </is>
      </c>
      <c r="G1477" s="75" t="n">
        <v>2464</v>
      </c>
      <c r="I1477" s="75" t="n">
        <v>2464</v>
      </c>
      <c r="J1477" s="54" t="n">
        <v>45322</v>
      </c>
      <c r="K1477" s="54" t="inlineStr">
        <is>
          <t>MAT</t>
        </is>
      </c>
      <c r="N1477">
        <f>IF(ISERROR(SEARCH("NF",E1477,1)),"NÃO","SIM")</f>
        <v/>
      </c>
      <c r="O1477">
        <f>IF($B1477=5,"SIM","")</f>
        <v/>
      </c>
      <c r="P1477" s="76">
        <f>A1477&amp;B1477&amp;C1477&amp;E1477&amp;G1477&amp;EDATE(J1477,0)</f>
        <v/>
      </c>
      <c r="Q1477" s="68">
        <f>IF(A1477=0,"",VLOOKUP($A1477,RESUMO!$A$8:$B$107,2,FALSE))</f>
        <v/>
      </c>
    </row>
    <row r="1478">
      <c r="A1478" s="52" t="n">
        <v>45311</v>
      </c>
      <c r="B1478" s="68" t="n">
        <v>3</v>
      </c>
      <c r="C1478" s="50" t="inlineStr">
        <is>
          <t>38727707000177</t>
        </is>
      </c>
      <c r="D1478" s="73" t="inlineStr">
        <is>
          <t>SEGURO PASI</t>
        </is>
      </c>
      <c r="E1478" s="74" t="inlineStr">
        <is>
          <t>SEGURO COLABORADORES</t>
        </is>
      </c>
      <c r="G1478" s="75" t="n">
        <v>117.75</v>
      </c>
      <c r="I1478" s="75" t="n">
        <v>117.75</v>
      </c>
      <c r="J1478" s="54" t="n">
        <v>45322</v>
      </c>
      <c r="K1478" s="54" t="inlineStr">
        <is>
          <t>ADM</t>
        </is>
      </c>
      <c r="N1478">
        <f>IF(ISERROR(SEARCH("NF",E1478,1)),"NÃO","SIM")</f>
        <v/>
      </c>
      <c r="O1478">
        <f>IF($B1478=5,"SIM","")</f>
        <v/>
      </c>
      <c r="P1478" s="76">
        <f>A1478&amp;B1478&amp;C1478&amp;E1478&amp;G1478&amp;EDATE(J1478,0)</f>
        <v/>
      </c>
      <c r="Q1478" s="68">
        <f>IF(A1478=0,"",VLOOKUP($A1478,RESUMO!$A$8:$B$107,2,FALSE))</f>
        <v/>
      </c>
    </row>
    <row r="1479">
      <c r="A1479" s="52" t="n">
        <v>45311</v>
      </c>
      <c r="B1479" s="68" t="n">
        <v>3</v>
      </c>
      <c r="C1479" s="50" t="inlineStr">
        <is>
          <t>07409393000130</t>
        </is>
      </c>
      <c r="D1479" s="73" t="inlineStr">
        <is>
          <t>LOCFER</t>
        </is>
      </c>
      <c r="E1479" s="74" t="inlineStr">
        <is>
          <t>MANGOTE E MOTOR - NF 23166</t>
        </is>
      </c>
      <c r="G1479" s="75" t="n">
        <v>210</v>
      </c>
      <c r="I1479" s="75" t="n">
        <v>210</v>
      </c>
      <c r="J1479" s="54" t="n">
        <v>45325</v>
      </c>
      <c r="K1479" s="54" t="inlineStr">
        <is>
          <t>LOC</t>
        </is>
      </c>
      <c r="N1479">
        <f>IF(ISERROR(SEARCH("NF",E1479,1)),"NÃO","SIM")</f>
        <v/>
      </c>
      <c r="O1479">
        <f>IF($B1479=5,"SIM","")</f>
        <v/>
      </c>
      <c r="P1479" s="76">
        <f>A1479&amp;B1479&amp;C1479&amp;E1479&amp;G1479&amp;EDATE(J1479,0)</f>
        <v/>
      </c>
      <c r="Q1479" s="68">
        <f>IF(A1479=0,"",VLOOKUP($A1479,RESUMO!$A$8:$B$107,2,FALSE))</f>
        <v/>
      </c>
    </row>
    <row r="1480">
      <c r="A1480" s="52" t="n">
        <v>45311</v>
      </c>
      <c r="B1480" s="68" t="n">
        <v>3</v>
      </c>
      <c r="C1480" s="50" t="inlineStr">
        <is>
          <t>14285160000139</t>
        </is>
      </c>
      <c r="D1480" s="73" t="inlineStr">
        <is>
          <t xml:space="preserve">ABRIL UNIFORMES </t>
        </is>
      </c>
      <c r="E1480" s="74" t="inlineStr">
        <is>
          <t>UNIFORMES - NF 5795</t>
        </is>
      </c>
      <c r="G1480" s="75" t="n">
        <v>483</v>
      </c>
      <c r="I1480" s="75" t="n">
        <v>483</v>
      </c>
      <c r="J1480" s="54" t="n">
        <v>45330</v>
      </c>
      <c r="K1480" s="54" t="inlineStr">
        <is>
          <t>MO</t>
        </is>
      </c>
      <c r="N1480">
        <f>IF(ISERROR(SEARCH("NF",E1480,1)),"NÃO","SIM")</f>
        <v/>
      </c>
      <c r="O1480">
        <f>IF($B1480=5,"SIM","")</f>
        <v/>
      </c>
      <c r="P1480" s="76">
        <f>A1480&amp;B1480&amp;C1480&amp;E1480&amp;G1480&amp;EDATE(J1480,0)</f>
        <v/>
      </c>
      <c r="Q1480" s="68">
        <f>IF(A1480=0,"",VLOOKUP($A1480,RESUMO!$A$8:$B$107,2,FALSE))</f>
        <v/>
      </c>
    </row>
    <row r="1481">
      <c r="A1481" s="52" t="n">
        <v>45311</v>
      </c>
      <c r="B1481" s="68" t="n">
        <v>5</v>
      </c>
      <c r="C1481" s="50" t="inlineStr">
        <is>
          <t>23452261000148</t>
        </is>
      </c>
      <c r="D1481" s="73" t="inlineStr">
        <is>
          <t>CERAMICA BRAUNAS LTDA</t>
        </is>
      </c>
      <c r="E1481" s="74" t="inlineStr">
        <is>
          <t>TIJOLOS - AGUARDANDO NF</t>
        </is>
      </c>
      <c r="G1481" s="75" t="n">
        <v>3825</v>
      </c>
      <c r="I1481" s="75" t="n">
        <v>3825</v>
      </c>
      <c r="J1481" s="54" t="n">
        <v>45306</v>
      </c>
      <c r="K1481" s="54" t="inlineStr">
        <is>
          <t>MAT</t>
        </is>
      </c>
      <c r="N1481">
        <f>IF(ISERROR(SEARCH("NF",E1481,1)),"NÃO","SIM")</f>
        <v/>
      </c>
      <c r="O1481">
        <f>IF($B1481=5,"SIM","")</f>
        <v/>
      </c>
      <c r="P1481" s="76">
        <f>A1481&amp;B1481&amp;C1481&amp;E1481&amp;G1481&amp;EDATE(J1481,0)</f>
        <v/>
      </c>
      <c r="Q1481" s="68">
        <f>IF(A1481=0,"",VLOOKUP($A1481,RESUMO!$A$8:$B$107,2,FALSE))</f>
        <v/>
      </c>
    </row>
    <row r="1482">
      <c r="A1482" s="52" t="n">
        <v>45327</v>
      </c>
      <c r="B1482" s="68" t="n">
        <v>1</v>
      </c>
      <c r="C1482" s="50" t="inlineStr">
        <is>
          <t>12054582638</t>
        </is>
      </c>
      <c r="D1482" s="73" t="inlineStr">
        <is>
          <t>RODOLFO DIAS DA SILVA</t>
        </is>
      </c>
      <c r="E1482" s="74" t="inlineStr">
        <is>
          <t>SALÁRIO</t>
        </is>
      </c>
      <c r="G1482" s="75" t="n">
        <v>1202.93</v>
      </c>
      <c r="I1482" s="75" t="n">
        <v>1202.93</v>
      </c>
      <c r="J1482" s="54" t="n">
        <v>45328</v>
      </c>
      <c r="K1482" s="54" t="inlineStr">
        <is>
          <t>MO</t>
        </is>
      </c>
      <c r="L1482" s="68" t="inlineStr">
        <is>
          <t>PIX: 12054582638</t>
        </is>
      </c>
      <c r="N1482">
        <f>IF(ISERROR(SEARCH("NF",E1482,1)),"NÃO","SIM")</f>
        <v/>
      </c>
      <c r="O1482">
        <f>IF($B1482=5,"SIM","")</f>
        <v/>
      </c>
      <c r="P1482" s="76">
        <f>A1482&amp;B1482&amp;C1482&amp;E1482&amp;G1482&amp;EDATE(J1482,0)</f>
        <v/>
      </c>
      <c r="Q1482" s="68">
        <f>IF(A1482=0,"",VLOOKUP($A1482,RESUMO!$A$8:$B$107,2,FALSE))</f>
        <v/>
      </c>
    </row>
    <row r="1483">
      <c r="A1483" s="52" t="n">
        <v>45327</v>
      </c>
      <c r="B1483" s="68" t="n">
        <v>1</v>
      </c>
      <c r="C1483" s="50" t="inlineStr">
        <is>
          <t>42751357687</t>
        </is>
      </c>
      <c r="D1483" s="73" t="inlineStr">
        <is>
          <t>JOSÉ GERALDO LONGUINHO</t>
        </is>
      </c>
      <c r="E1483" s="74" t="inlineStr">
        <is>
          <t>SALÁRIO</t>
        </is>
      </c>
      <c r="G1483" s="75" t="n">
        <v>1202.93</v>
      </c>
      <c r="I1483" s="75" t="n">
        <v>1202.93</v>
      </c>
      <c r="J1483" s="54" t="n">
        <v>45328</v>
      </c>
      <c r="K1483" s="54" t="inlineStr">
        <is>
          <t>MO</t>
        </is>
      </c>
      <c r="L1483" s="68" t="inlineStr">
        <is>
          <t>PIX: 42751357687</t>
        </is>
      </c>
      <c r="N1483">
        <f>IF(ISERROR(SEARCH("NF",E1483,1)),"NÃO","SIM")</f>
        <v/>
      </c>
      <c r="O1483">
        <f>IF($B1483=5,"SIM","")</f>
        <v/>
      </c>
      <c r="P1483" s="76">
        <f>A1483&amp;B1483&amp;C1483&amp;E1483&amp;G1483&amp;EDATE(J1483,0)</f>
        <v/>
      </c>
      <c r="Q1483" s="68">
        <f>IF(A1483=0,"",VLOOKUP($A1483,RESUMO!$A$8:$B$107,2,FALSE))</f>
        <v/>
      </c>
    </row>
    <row r="1484">
      <c r="A1484" s="52" t="n">
        <v>45327</v>
      </c>
      <c r="B1484" s="68" t="n">
        <v>1</v>
      </c>
      <c r="C1484" s="50" t="inlineStr">
        <is>
          <t>18240824609</t>
        </is>
      </c>
      <c r="D1484" s="73" t="inlineStr">
        <is>
          <t>ITALO RAFAEL PINHO SANTOS</t>
        </is>
      </c>
      <c r="E1484" s="74" t="inlineStr">
        <is>
          <t>SALÁRIO</t>
        </is>
      </c>
      <c r="G1484" s="75" t="n">
        <v>955.64</v>
      </c>
      <c r="I1484" s="75" t="n">
        <v>955.64</v>
      </c>
      <c r="J1484" s="54" t="n">
        <v>45328</v>
      </c>
      <c r="K1484" s="54" t="inlineStr">
        <is>
          <t>MO</t>
        </is>
      </c>
      <c r="L1484" s="68" t="inlineStr">
        <is>
          <t>PIX: 18240824609</t>
        </is>
      </c>
      <c r="N1484">
        <f>IF(ISERROR(SEARCH("NF",E1484,1)),"NÃO","SIM")</f>
        <v/>
      </c>
      <c r="O1484">
        <f>IF($B1484=5,"SIM","")</f>
        <v/>
      </c>
      <c r="P1484" s="76">
        <f>A1484&amp;B1484&amp;C1484&amp;E1484&amp;G1484&amp;EDATE(J1484,0)</f>
        <v/>
      </c>
      <c r="Q1484" s="68">
        <f>IF(A1484=0,"",VLOOKUP($A1484,RESUMO!$A$8:$B$107,2,FALSE))</f>
        <v/>
      </c>
    </row>
    <row r="1485">
      <c r="A1485" s="52" t="n">
        <v>45327</v>
      </c>
      <c r="B1485" s="68" t="n">
        <v>1</v>
      </c>
      <c r="C1485" s="50" t="inlineStr">
        <is>
          <t>13034919662</t>
        </is>
      </c>
      <c r="D1485" s="73" t="inlineStr">
        <is>
          <t>DAVID LOPES DOS SANTOS</t>
        </is>
      </c>
      <c r="E1485" s="74" t="inlineStr">
        <is>
          <t>SALÁRIO</t>
        </is>
      </c>
      <c r="G1485" s="75" t="n">
        <v>1178.36</v>
      </c>
      <c r="I1485" s="75" t="n">
        <v>1178.36</v>
      </c>
      <c r="J1485" s="54" t="n">
        <v>45328</v>
      </c>
      <c r="K1485" s="54" t="inlineStr">
        <is>
          <t>MO</t>
        </is>
      </c>
      <c r="L1485" s="68" t="inlineStr">
        <is>
          <t>PIX: 13034919662</t>
        </is>
      </c>
      <c r="N1485">
        <f>IF(ISERROR(SEARCH("NF",E1485,1)),"NÃO","SIM")</f>
        <v/>
      </c>
      <c r="O1485">
        <f>IF($B1485=5,"SIM","")</f>
        <v/>
      </c>
      <c r="P1485" s="76">
        <f>A1485&amp;B1485&amp;C1485&amp;E1485&amp;G1485&amp;EDATE(J1485,0)</f>
        <v/>
      </c>
      <c r="Q1485" s="68">
        <f>IF(A1485=0,"",VLOOKUP($A1485,RESUMO!$A$8:$B$107,2,FALSE))</f>
        <v/>
      </c>
    </row>
    <row r="1486">
      <c r="A1486" s="52" t="n">
        <v>45327</v>
      </c>
      <c r="B1486" s="68" t="n">
        <v>1</v>
      </c>
      <c r="C1486" s="50" t="inlineStr">
        <is>
          <t>70248624679</t>
        </is>
      </c>
      <c r="D1486" s="73" t="inlineStr">
        <is>
          <t>PEDRO HENRIQUE LOPES DOS SANTOS</t>
        </is>
      </c>
      <c r="E1486" s="74" t="inlineStr">
        <is>
          <t>SALÁRIO</t>
        </is>
      </c>
      <c r="G1486" s="75" t="n">
        <v>1043.38</v>
      </c>
      <c r="I1486" s="75" t="n">
        <v>1043.38</v>
      </c>
      <c r="J1486" s="54" t="n">
        <v>45328</v>
      </c>
      <c r="K1486" s="54" t="inlineStr">
        <is>
          <t>MO</t>
        </is>
      </c>
      <c r="L1486" s="68" t="inlineStr">
        <is>
          <t>PIX: 70248624679</t>
        </is>
      </c>
      <c r="N1486">
        <f>IF(ISERROR(SEARCH("NF",E1486,1)),"NÃO","SIM")</f>
        <v/>
      </c>
      <c r="O1486">
        <f>IF($B1486=5,"SIM","")</f>
        <v/>
      </c>
      <c r="P1486" s="76">
        <f>A1486&amp;B1486&amp;C1486&amp;E1486&amp;G1486&amp;EDATE(J1486,0)</f>
        <v/>
      </c>
      <c r="Q1486" s="68">
        <f>IF(A1486=0,"",VLOOKUP($A1486,RESUMO!$A$8:$B$107,2,FALSE))</f>
        <v/>
      </c>
    </row>
    <row r="1487">
      <c r="A1487" s="52" t="n">
        <v>45327</v>
      </c>
      <c r="B1487" s="68" t="n">
        <v>1</v>
      </c>
      <c r="C1487" s="50" t="inlineStr">
        <is>
          <t>13113113100</t>
        </is>
      </c>
      <c r="D1487" s="73" t="inlineStr">
        <is>
          <t>IZAQUE DO VALE SANTOS ALOMBA</t>
        </is>
      </c>
      <c r="E1487" s="74" t="inlineStr">
        <is>
          <t>SALÁRIO</t>
        </is>
      </c>
      <c r="G1487" s="75" t="n">
        <v>378.68</v>
      </c>
      <c r="I1487" s="75" t="n">
        <v>378.68</v>
      </c>
      <c r="J1487" s="54" t="n">
        <v>45328</v>
      </c>
      <c r="K1487" s="54" t="inlineStr">
        <is>
          <t>MO</t>
        </is>
      </c>
      <c r="L1487" s="68" t="inlineStr">
        <is>
          <t>PIX: 31985754442</t>
        </is>
      </c>
      <c r="N1487">
        <f>IF(ISERROR(SEARCH("NF",E1487,1)),"NÃO","SIM")</f>
        <v/>
      </c>
      <c r="O1487">
        <f>IF($B1487=5,"SIM","")</f>
        <v/>
      </c>
      <c r="P1487" s="76">
        <f>A1487&amp;B1487&amp;C1487&amp;E1487&amp;G1487&amp;EDATE(J1487,0)</f>
        <v/>
      </c>
      <c r="Q1487" s="68">
        <f>IF(A1487=0,"",VLOOKUP($A1487,RESUMO!$A$8:$B$107,2,FALSE))</f>
        <v/>
      </c>
    </row>
    <row r="1488">
      <c r="A1488" s="52" t="n">
        <v>45327</v>
      </c>
      <c r="B1488" s="68" t="n">
        <v>1</v>
      </c>
      <c r="C1488" s="50" t="inlineStr">
        <is>
          <t>12054582638</t>
        </is>
      </c>
      <c r="D1488" s="73" t="inlineStr">
        <is>
          <t>RODOLFO DIAS DA SILVA</t>
        </is>
      </c>
      <c r="E1488" s="74" t="inlineStr">
        <is>
          <t>TRANSPORTE</t>
        </is>
      </c>
      <c r="G1488" s="75" t="n">
        <v>32.4</v>
      </c>
      <c r="H1488" s="63" t="n">
        <v>21</v>
      </c>
      <c r="I1488" s="75" t="n">
        <v>680.4</v>
      </c>
      <c r="J1488" s="54" t="n">
        <v>45328</v>
      </c>
      <c r="K1488" s="54" t="inlineStr">
        <is>
          <t>MO</t>
        </is>
      </c>
      <c r="L1488" s="68" t="inlineStr">
        <is>
          <t>PIX: 12054582638</t>
        </is>
      </c>
      <c r="N1488">
        <f>IF(ISERROR(SEARCH("NF",E1488,1)),"NÃO","SIM")</f>
        <v/>
      </c>
      <c r="O1488">
        <f>IF($B1488=5,"SIM","")</f>
        <v/>
      </c>
      <c r="P1488" s="76">
        <f>A1488&amp;B1488&amp;C1488&amp;E1488&amp;G1488&amp;EDATE(J1488,0)</f>
        <v/>
      </c>
      <c r="Q1488" s="68">
        <f>IF(A1488=0,"",VLOOKUP($A1488,RESUMO!$A$8:$B$107,2,FALSE))</f>
        <v/>
      </c>
    </row>
    <row r="1489">
      <c r="A1489" s="52" t="n">
        <v>45327</v>
      </c>
      <c r="B1489" s="68" t="n">
        <v>1</v>
      </c>
      <c r="C1489" s="50" t="inlineStr">
        <is>
          <t>42751357687</t>
        </is>
      </c>
      <c r="D1489" s="73" t="inlineStr">
        <is>
          <t>JOSÉ GERALDO LONGUINHO</t>
        </is>
      </c>
      <c r="E1489" s="74" t="inlineStr">
        <is>
          <t>TRANSPORTE</t>
        </is>
      </c>
      <c r="G1489" s="75" t="n">
        <v>28.4</v>
      </c>
      <c r="H1489" s="63" t="n">
        <v>11</v>
      </c>
      <c r="I1489" s="75" t="n">
        <v>312.4</v>
      </c>
      <c r="J1489" s="54" t="n">
        <v>45328</v>
      </c>
      <c r="K1489" s="54" t="inlineStr">
        <is>
          <t>MO</t>
        </is>
      </c>
      <c r="L1489" s="68" t="inlineStr">
        <is>
          <t>PIX: 42751357687</t>
        </is>
      </c>
      <c r="N1489">
        <f>IF(ISERROR(SEARCH("NF",E1489,1)),"NÃO","SIM")</f>
        <v/>
      </c>
      <c r="O1489">
        <f>IF($B1489=5,"SIM","")</f>
        <v/>
      </c>
      <c r="P1489" s="76">
        <f>A1489&amp;B1489&amp;C1489&amp;E1489&amp;G1489&amp;EDATE(J1489,0)</f>
        <v/>
      </c>
      <c r="Q1489" s="68">
        <f>IF(A1489=0,"",VLOOKUP($A1489,RESUMO!$A$8:$B$107,2,FALSE))</f>
        <v/>
      </c>
    </row>
    <row r="1490">
      <c r="A1490" s="52" t="n">
        <v>45327</v>
      </c>
      <c r="B1490" s="68" t="n">
        <v>1</v>
      </c>
      <c r="C1490" s="50" t="inlineStr">
        <is>
          <t>18240824609</t>
        </is>
      </c>
      <c r="D1490" s="73" t="inlineStr">
        <is>
          <t>ITALO RAFAEL PINHO SANTOS</t>
        </is>
      </c>
      <c r="E1490" s="74" t="inlineStr">
        <is>
          <t>TRANSPORTE</t>
        </is>
      </c>
      <c r="G1490" s="75" t="n">
        <v>28.4</v>
      </c>
      <c r="H1490" s="63" t="n">
        <v>17</v>
      </c>
      <c r="I1490" s="75" t="n">
        <v>482.8</v>
      </c>
      <c r="J1490" s="54" t="n">
        <v>45328</v>
      </c>
      <c r="K1490" s="54" t="inlineStr">
        <is>
          <t>MO</t>
        </is>
      </c>
      <c r="L1490" s="68" t="inlineStr">
        <is>
          <t>PIX: 18240824609</t>
        </is>
      </c>
      <c r="N1490">
        <f>IF(ISERROR(SEARCH("NF",E1490,1)),"NÃO","SIM")</f>
        <v/>
      </c>
      <c r="O1490">
        <f>IF($B1490=5,"SIM","")</f>
        <v/>
      </c>
      <c r="P1490" s="76">
        <f>A1490&amp;B1490&amp;C1490&amp;E1490&amp;G1490&amp;EDATE(J1490,0)</f>
        <v/>
      </c>
      <c r="Q1490" s="68">
        <f>IF(A1490=0,"",VLOOKUP($A1490,RESUMO!$A$8:$B$107,2,FALSE))</f>
        <v/>
      </c>
    </row>
    <row r="1491">
      <c r="A1491" s="52" t="n">
        <v>45327</v>
      </c>
      <c r="B1491" s="68" t="n">
        <v>1</v>
      </c>
      <c r="C1491" s="50" t="inlineStr">
        <is>
          <t>13034919662</t>
        </is>
      </c>
      <c r="D1491" s="73" t="inlineStr">
        <is>
          <t>DAVID LOPES DOS SANTOS</t>
        </is>
      </c>
      <c r="E1491" s="74" t="inlineStr">
        <is>
          <t>TRANSPORTE</t>
        </is>
      </c>
      <c r="G1491" s="75" t="n">
        <v>37.3</v>
      </c>
      <c r="H1491" s="63" t="n">
        <v>19</v>
      </c>
      <c r="I1491" s="75" t="n">
        <v>708.6999999999999</v>
      </c>
      <c r="J1491" s="54" t="n">
        <v>45328</v>
      </c>
      <c r="K1491" s="54" t="inlineStr">
        <is>
          <t>MO</t>
        </is>
      </c>
      <c r="L1491" s="68" t="inlineStr">
        <is>
          <t>PIX: 13034919662</t>
        </is>
      </c>
      <c r="N1491">
        <f>IF(ISERROR(SEARCH("NF",E1491,1)),"NÃO","SIM")</f>
        <v/>
      </c>
      <c r="O1491">
        <f>IF($B1491=5,"SIM","")</f>
        <v/>
      </c>
      <c r="P1491" s="76">
        <f>A1491&amp;B1491&amp;C1491&amp;E1491&amp;G1491&amp;EDATE(J1491,0)</f>
        <v/>
      </c>
      <c r="Q1491" s="68">
        <f>IF(A1491=0,"",VLOOKUP($A1491,RESUMO!$A$8:$B$107,2,FALSE))</f>
        <v/>
      </c>
    </row>
    <row r="1492">
      <c r="A1492" s="52" t="n">
        <v>45327</v>
      </c>
      <c r="B1492" s="68" t="n">
        <v>1</v>
      </c>
      <c r="C1492" s="50" t="inlineStr">
        <is>
          <t>70248624679</t>
        </is>
      </c>
      <c r="D1492" s="73" t="inlineStr">
        <is>
          <t>PEDRO HENRIQUE LOPES DOS SANTOS</t>
        </is>
      </c>
      <c r="E1492" s="74" t="inlineStr">
        <is>
          <t>TRANSPORTE</t>
        </is>
      </c>
      <c r="G1492" s="75" t="n">
        <v>34.5</v>
      </c>
      <c r="H1492" s="63" t="n">
        <v>20</v>
      </c>
      <c r="I1492" s="75" t="n">
        <v>690</v>
      </c>
      <c r="J1492" s="54" t="n">
        <v>45328</v>
      </c>
      <c r="K1492" s="54" t="inlineStr">
        <is>
          <t>MO</t>
        </is>
      </c>
      <c r="L1492" s="68" t="inlineStr">
        <is>
          <t>PIX: 70248624679</t>
        </is>
      </c>
      <c r="N1492">
        <f>IF(ISERROR(SEARCH("NF",E1492,1)),"NÃO","SIM")</f>
        <v/>
      </c>
      <c r="O1492">
        <f>IF($B1492=5,"SIM","")</f>
        <v/>
      </c>
      <c r="P1492" s="76">
        <f>A1492&amp;B1492&amp;C1492&amp;E1492&amp;G1492&amp;EDATE(J1492,0)</f>
        <v/>
      </c>
      <c r="Q1492" s="68">
        <f>IF(A1492=0,"",VLOOKUP($A1492,RESUMO!$A$8:$B$107,2,FALSE))</f>
        <v/>
      </c>
    </row>
    <row r="1493">
      <c r="A1493" s="52" t="n">
        <v>45327</v>
      </c>
      <c r="B1493" s="68" t="n">
        <v>1</v>
      </c>
      <c r="C1493" s="50" t="inlineStr">
        <is>
          <t>13113113100</t>
        </is>
      </c>
      <c r="D1493" s="73" t="inlineStr">
        <is>
          <t>IZAQUE DO VALE SANTOS ALOMBA</t>
        </is>
      </c>
      <c r="E1493" s="74" t="inlineStr">
        <is>
          <t>TRANSPORTE</t>
        </is>
      </c>
      <c r="G1493" s="75" t="n">
        <v>34.5</v>
      </c>
      <c r="H1493" s="63" t="n">
        <v>16</v>
      </c>
      <c r="I1493" s="75" t="n">
        <v>552</v>
      </c>
      <c r="J1493" s="54" t="n">
        <v>45328</v>
      </c>
      <c r="K1493" s="54" t="inlineStr">
        <is>
          <t>MO</t>
        </is>
      </c>
      <c r="L1493" s="68" t="inlineStr">
        <is>
          <t>PIX: 31985754442</t>
        </is>
      </c>
      <c r="N1493">
        <f>IF(ISERROR(SEARCH("NF",E1493,1)),"NÃO","SIM")</f>
        <v/>
      </c>
      <c r="O1493">
        <f>IF($B1493=5,"SIM","")</f>
        <v/>
      </c>
      <c r="P1493" s="76">
        <f>A1493&amp;B1493&amp;C1493&amp;E1493&amp;G1493&amp;EDATE(J1493,0)</f>
        <v/>
      </c>
      <c r="Q1493" s="68">
        <f>IF(A1493=0,"",VLOOKUP($A1493,RESUMO!$A$8:$B$107,2,FALSE))</f>
        <v/>
      </c>
    </row>
    <row r="1494">
      <c r="A1494" s="52" t="n">
        <v>45327</v>
      </c>
      <c r="B1494" s="68" t="n">
        <v>1</v>
      </c>
      <c r="C1494" s="50" t="inlineStr">
        <is>
          <t>12054582638</t>
        </is>
      </c>
      <c r="D1494" s="73" t="inlineStr">
        <is>
          <t>RODOLFO DIAS DA SILVA</t>
        </is>
      </c>
      <c r="G1494" s="75" t="n">
        <v>4</v>
      </c>
      <c r="H1494" s="63" t="n">
        <v>21</v>
      </c>
      <c r="I1494" s="75" t="n">
        <v>84</v>
      </c>
      <c r="J1494" s="54" t="n">
        <v>45328</v>
      </c>
      <c r="K1494" s="54" t="inlineStr">
        <is>
          <t>MO</t>
        </is>
      </c>
      <c r="L1494" s="68" t="inlineStr">
        <is>
          <t>PIX: 12054582638</t>
        </is>
      </c>
      <c r="N1494">
        <f>IF(ISERROR(SEARCH("NF",E1494,1)),"NÃO","SIM")</f>
        <v/>
      </c>
      <c r="O1494">
        <f>IF($B1494=5,"SIM","")</f>
        <v/>
      </c>
      <c r="P1494" s="76">
        <f>A1494&amp;B1494&amp;C1494&amp;E1494&amp;G1494&amp;EDATE(J1494,0)</f>
        <v/>
      </c>
      <c r="Q1494" s="68">
        <f>IF(A1494=0,"",VLOOKUP($A1494,RESUMO!$A$8:$B$107,2,FALSE))</f>
        <v/>
      </c>
    </row>
    <row r="1495">
      <c r="A1495" s="52" t="n">
        <v>45327</v>
      </c>
      <c r="B1495" s="68" t="n">
        <v>1</v>
      </c>
      <c r="C1495" s="50" t="inlineStr">
        <is>
          <t>42751357687</t>
        </is>
      </c>
      <c r="D1495" s="73" t="inlineStr">
        <is>
          <t>JOSÉ GERALDO LONGUINHO</t>
        </is>
      </c>
      <c r="G1495" s="75" t="n">
        <v>4</v>
      </c>
      <c r="H1495" s="63" t="n">
        <v>11</v>
      </c>
      <c r="I1495" s="75" t="n">
        <v>44</v>
      </c>
      <c r="J1495" s="54" t="n">
        <v>45328</v>
      </c>
      <c r="K1495" s="54" t="inlineStr">
        <is>
          <t>MO</t>
        </is>
      </c>
      <c r="L1495" s="68" t="inlineStr">
        <is>
          <t>PIX: 42751357687</t>
        </is>
      </c>
      <c r="N1495">
        <f>IF(ISERROR(SEARCH("NF",E1495,1)),"NÃO","SIM")</f>
        <v/>
      </c>
      <c r="O1495">
        <f>IF($B1495=5,"SIM","")</f>
        <v/>
      </c>
      <c r="P1495" s="76">
        <f>A1495&amp;B1495&amp;C1495&amp;E1495&amp;G1495&amp;EDATE(J1495,0)</f>
        <v/>
      </c>
      <c r="Q1495" s="68">
        <f>IF(A1495=0,"",VLOOKUP($A1495,RESUMO!$A$8:$B$107,2,FALSE))</f>
        <v/>
      </c>
    </row>
    <row r="1496">
      <c r="A1496" s="52" t="n">
        <v>45327</v>
      </c>
      <c r="B1496" s="68" t="n">
        <v>1</v>
      </c>
      <c r="C1496" s="50" t="inlineStr">
        <is>
          <t>18240824609</t>
        </is>
      </c>
      <c r="D1496" s="73" t="inlineStr">
        <is>
          <t>ITALO RAFAEL PINHO SANTOS</t>
        </is>
      </c>
      <c r="G1496" s="75" t="n">
        <v>4</v>
      </c>
      <c r="H1496" s="63" t="n">
        <v>17</v>
      </c>
      <c r="I1496" s="75" t="n">
        <v>68</v>
      </c>
      <c r="J1496" s="54" t="n">
        <v>45328</v>
      </c>
      <c r="K1496" s="54" t="inlineStr">
        <is>
          <t>MO</t>
        </is>
      </c>
      <c r="L1496" s="68" t="inlineStr">
        <is>
          <t>PIX: 18240824609</t>
        </is>
      </c>
      <c r="N1496">
        <f>IF(ISERROR(SEARCH("NF",E1496,1)),"NÃO","SIM")</f>
        <v/>
      </c>
      <c r="O1496">
        <f>IF($B1496=5,"SIM","")</f>
        <v/>
      </c>
      <c r="P1496" s="76">
        <f>A1496&amp;B1496&amp;C1496&amp;E1496&amp;G1496&amp;EDATE(J1496,0)</f>
        <v/>
      </c>
      <c r="Q1496" s="68">
        <f>IF(A1496=0,"",VLOOKUP($A1496,RESUMO!$A$8:$B$107,2,FALSE))</f>
        <v/>
      </c>
    </row>
    <row r="1497">
      <c r="A1497" s="52" t="n">
        <v>45327</v>
      </c>
      <c r="B1497" s="68" t="n">
        <v>1</v>
      </c>
      <c r="C1497" s="50" t="inlineStr">
        <is>
          <t>13034919662</t>
        </is>
      </c>
      <c r="D1497" s="73" t="inlineStr">
        <is>
          <t>DAVID LOPES DOS SANTOS</t>
        </is>
      </c>
      <c r="G1497" s="75" t="n">
        <v>4</v>
      </c>
      <c r="H1497" s="63" t="n">
        <v>19</v>
      </c>
      <c r="I1497" s="75" t="n">
        <v>76</v>
      </c>
      <c r="J1497" s="54" t="n">
        <v>45328</v>
      </c>
      <c r="K1497" s="54" t="inlineStr">
        <is>
          <t>MO</t>
        </is>
      </c>
      <c r="L1497" s="68" t="inlineStr">
        <is>
          <t>PIX: 13034919662</t>
        </is>
      </c>
      <c r="N1497">
        <f>IF(ISERROR(SEARCH("NF",E1497,1)),"NÃO","SIM")</f>
        <v/>
      </c>
      <c r="O1497">
        <f>IF($B1497=5,"SIM","")</f>
        <v/>
      </c>
      <c r="P1497" s="76">
        <f>A1497&amp;B1497&amp;C1497&amp;E1497&amp;G1497&amp;EDATE(J1497,0)</f>
        <v/>
      </c>
      <c r="Q1497" s="68">
        <f>IF(A1497=0,"",VLOOKUP($A1497,RESUMO!$A$8:$B$107,2,FALSE))</f>
        <v/>
      </c>
    </row>
    <row r="1498">
      <c r="A1498" s="52" t="n">
        <v>45327</v>
      </c>
      <c r="B1498" s="68" t="n">
        <v>1</v>
      </c>
      <c r="C1498" s="50" t="inlineStr">
        <is>
          <t>70248624679</t>
        </is>
      </c>
      <c r="D1498" s="73" t="inlineStr">
        <is>
          <t>PEDRO HENRIQUE LOPES DOS SANTOS</t>
        </is>
      </c>
      <c r="G1498" s="75" t="n">
        <v>4</v>
      </c>
      <c r="H1498" s="63" t="n">
        <v>20</v>
      </c>
      <c r="I1498" s="75" t="n">
        <v>80</v>
      </c>
      <c r="J1498" s="54" t="n">
        <v>45328</v>
      </c>
      <c r="K1498" s="54" t="inlineStr">
        <is>
          <t>MO</t>
        </is>
      </c>
      <c r="L1498" s="68" t="inlineStr">
        <is>
          <t>PIX: 70248624679</t>
        </is>
      </c>
      <c r="N1498">
        <f>IF(ISERROR(SEARCH("NF",E1498,1)),"NÃO","SIM")</f>
        <v/>
      </c>
      <c r="O1498">
        <f>IF($B1498=5,"SIM","")</f>
        <v/>
      </c>
      <c r="P1498" s="76">
        <f>A1498&amp;B1498&amp;C1498&amp;E1498&amp;G1498&amp;EDATE(J1498,0)</f>
        <v/>
      </c>
      <c r="Q1498" s="68">
        <f>IF(A1498=0,"",VLOOKUP($A1498,RESUMO!$A$8:$B$107,2,FALSE))</f>
        <v/>
      </c>
    </row>
    <row r="1499">
      <c r="A1499" s="52" t="n">
        <v>45327</v>
      </c>
      <c r="B1499" s="68" t="n">
        <v>1</v>
      </c>
      <c r="C1499" s="50" t="inlineStr">
        <is>
          <t>13113113100</t>
        </is>
      </c>
      <c r="D1499" s="73" t="inlineStr">
        <is>
          <t>IZAQUE DO VALE SANTOS ALOMBA</t>
        </is>
      </c>
      <c r="G1499" s="75" t="n">
        <v>4</v>
      </c>
      <c r="H1499" s="63" t="n">
        <v>16</v>
      </c>
      <c r="I1499" s="75" t="n">
        <v>64</v>
      </c>
      <c r="J1499" s="54" t="n">
        <v>45328</v>
      </c>
      <c r="K1499" s="54" t="inlineStr">
        <is>
          <t>MO</t>
        </is>
      </c>
      <c r="L1499" s="68" t="inlineStr">
        <is>
          <t>PIX: 31985754442</t>
        </is>
      </c>
      <c r="N1499">
        <f>IF(ISERROR(SEARCH("NF",E1499,1)),"NÃO","SIM")</f>
        <v/>
      </c>
      <c r="O1499">
        <f>IF($B1499=5,"SIM","")</f>
        <v/>
      </c>
      <c r="P1499" s="76">
        <f>A1499&amp;B1499&amp;C1499&amp;E1499&amp;G1499&amp;EDATE(J1499,0)</f>
        <v/>
      </c>
      <c r="Q1499" s="68">
        <f>IF(A1499=0,"",VLOOKUP($A1499,RESUMO!$A$8:$B$107,2,FALSE))</f>
        <v/>
      </c>
    </row>
    <row r="1500">
      <c r="A1500" s="52" t="n">
        <v>45327</v>
      </c>
      <c r="B1500" s="68" t="n">
        <v>2</v>
      </c>
      <c r="C1500" s="50" t="inlineStr">
        <is>
          <t>37052904870</t>
        </is>
      </c>
      <c r="D1500" s="73" t="inlineStr">
        <is>
          <t>VINICIUS SANTANA RINALDI</t>
        </is>
      </c>
      <c r="E1500" s="74" t="inlineStr">
        <is>
          <t>AREIA - PED. Nº 4198</t>
        </is>
      </c>
      <c r="G1500" s="75" t="n">
        <v>1367.72</v>
      </c>
      <c r="I1500" s="75" t="n">
        <v>1367.72</v>
      </c>
      <c r="J1500" s="54" t="n">
        <v>45328</v>
      </c>
      <c r="K1500" s="54" t="inlineStr">
        <is>
          <t>MAT</t>
        </is>
      </c>
      <c r="L1500" s="68" t="inlineStr">
        <is>
          <t>C6 BANK    0001  19363893 - CPF: 37.052.904.8-70</t>
        </is>
      </c>
      <c r="N1500">
        <f>IF(ISERROR(SEARCH("NF",E1500,1)),"NÃO","SIM")</f>
        <v/>
      </c>
      <c r="O1500">
        <f>IF($B1500=5,"SIM","")</f>
        <v/>
      </c>
      <c r="P1500" s="76">
        <f>A1500&amp;B1500&amp;C1500&amp;E1500&amp;G1500&amp;EDATE(J1500,0)</f>
        <v/>
      </c>
      <c r="Q1500" s="68">
        <f>IF(A1500=0,"",VLOOKUP($A1500,RESUMO!$A$8:$B$107,2,FALSE))</f>
        <v/>
      </c>
    </row>
    <row r="1501">
      <c r="A1501" s="52" t="n">
        <v>45327</v>
      </c>
      <c r="B1501" s="68" t="n">
        <v>3</v>
      </c>
      <c r="C1501" s="50" t="inlineStr">
        <is>
          <t>27648990687</t>
        </is>
      </c>
      <c r="D1501" s="73" t="inlineStr">
        <is>
          <t>ROGÉRIO VASCONCELOS SANTOS</t>
        </is>
      </c>
      <c r="E1501" s="74" t="inlineStr">
        <is>
          <t>MOTOBOY OBRA - 01/2024</t>
        </is>
      </c>
      <c r="G1501" s="75" t="n">
        <v>115</v>
      </c>
      <c r="I1501" s="75" t="n">
        <v>115</v>
      </c>
      <c r="J1501" s="54" t="n">
        <v>45328</v>
      </c>
      <c r="K1501" s="54" t="inlineStr">
        <is>
          <t>ADM</t>
        </is>
      </c>
      <c r="N1501">
        <f>IF(ISERROR(SEARCH("NF",E1501,1)),"NÃO","SIM")</f>
        <v/>
      </c>
      <c r="O1501">
        <f>IF($B1501=5,"SIM","")</f>
        <v/>
      </c>
      <c r="P1501" s="76">
        <f>A1501&amp;B1501&amp;C1501&amp;E1501&amp;G1501&amp;EDATE(J1501,0)</f>
        <v/>
      </c>
      <c r="Q1501" s="68">
        <f>IF(A1501=0,"",VLOOKUP($A1501,RESUMO!$A$8:$B$107,2,FALSE))</f>
        <v/>
      </c>
    </row>
    <row r="1502">
      <c r="A1502" s="52" t="n">
        <v>45327</v>
      </c>
      <c r="B1502" s="68" t="n">
        <v>3</v>
      </c>
      <c r="C1502" s="50" t="inlineStr">
        <is>
          <t>27648990687</t>
        </is>
      </c>
      <c r="D1502" s="73" t="inlineStr">
        <is>
          <t>ROGÉRIO VASCONCELOS SANTOS</t>
        </is>
      </c>
      <c r="E1502" s="74" t="inlineStr">
        <is>
          <t>MHS SEGURANÇA E MEDICINA DO TRABALHO</t>
        </is>
      </c>
      <c r="G1502" s="75" t="n">
        <v>245</v>
      </c>
      <c r="I1502" s="75" t="n">
        <v>245</v>
      </c>
      <c r="J1502" s="54" t="n">
        <v>45328</v>
      </c>
      <c r="K1502" s="54" t="inlineStr">
        <is>
          <t>ADM</t>
        </is>
      </c>
      <c r="M1502" s="50" t="inlineStr">
        <is>
          <t>MENSALIDADE 02/2024</t>
        </is>
      </c>
      <c r="N1502">
        <f>IF(ISERROR(SEARCH("NF",E1502,1)),"NÃO","SIM")</f>
        <v/>
      </c>
      <c r="O1502">
        <f>IF($B1502=5,"SIM","")</f>
        <v/>
      </c>
      <c r="P1502" s="76">
        <f>A1502&amp;B1502&amp;C1502&amp;E1502&amp;G1502&amp;EDATE(J1502,0)</f>
        <v/>
      </c>
      <c r="Q1502" s="68">
        <f>IF(A1502=0,"",VLOOKUP($A1502,RESUMO!$A$8:$B$107,2,FALSE))</f>
        <v/>
      </c>
    </row>
    <row r="1503">
      <c r="A1503" s="52" t="n">
        <v>45327</v>
      </c>
      <c r="B1503" s="68" t="n">
        <v>3</v>
      </c>
      <c r="C1503" s="50" t="inlineStr">
        <is>
          <t>05761924650</t>
        </is>
      </c>
      <c r="D1503" s="73" t="inlineStr">
        <is>
          <t>RENATO OLIVEIRA SANTOS</t>
        </is>
      </c>
      <c r="E1503" s="74" t="inlineStr">
        <is>
          <t>FOLHA DP- 01/2024</t>
        </is>
      </c>
      <c r="G1503" s="75" t="n">
        <v>706</v>
      </c>
      <c r="I1503" s="75" t="n">
        <v>706</v>
      </c>
      <c r="J1503" s="54" t="n">
        <v>45328</v>
      </c>
      <c r="K1503" s="54" t="inlineStr">
        <is>
          <t>MO</t>
        </is>
      </c>
      <c r="N1503">
        <f>IF(ISERROR(SEARCH("NF",E1503,1)),"NÃO","SIM")</f>
        <v/>
      </c>
      <c r="O1503">
        <f>IF($B1503=5,"SIM","")</f>
        <v/>
      </c>
      <c r="P1503" s="76">
        <f>A1503&amp;B1503&amp;C1503&amp;E1503&amp;G1503&amp;EDATE(J1503,0)</f>
        <v/>
      </c>
      <c r="Q1503" s="68">
        <f>IF(A1503=0,"",VLOOKUP($A1503,RESUMO!$A$8:$B$107,2,FALSE))</f>
        <v/>
      </c>
    </row>
    <row r="1504">
      <c r="A1504" s="52" t="n">
        <v>45327</v>
      </c>
      <c r="B1504" s="68" t="n">
        <v>3</v>
      </c>
      <c r="C1504" s="50" t="inlineStr">
        <is>
          <t>00360305000104</t>
        </is>
      </c>
      <c r="D1504" s="73" t="inlineStr">
        <is>
          <t>FGTS</t>
        </is>
      </c>
      <c r="E1504" s="74" t="inlineStr">
        <is>
          <t>FGTS - 01/2024</t>
        </is>
      </c>
      <c r="G1504" s="75" t="n">
        <v>1085.74</v>
      </c>
      <c r="I1504" s="75" t="n">
        <v>1085.74</v>
      </c>
      <c r="J1504" s="54" t="n">
        <v>45329</v>
      </c>
      <c r="K1504" s="54" t="inlineStr">
        <is>
          <t>MO</t>
        </is>
      </c>
      <c r="N1504">
        <f>IF(ISERROR(SEARCH("NF",E1504,1)),"NÃO","SIM")</f>
        <v/>
      </c>
      <c r="O1504">
        <f>IF($B1504=5,"SIM","")</f>
        <v/>
      </c>
      <c r="P1504" s="76">
        <f>A1504&amp;B1504&amp;C1504&amp;E1504&amp;G1504&amp;EDATE(J1504,0)</f>
        <v/>
      </c>
      <c r="Q1504" s="68">
        <f>IF(A1504=0,"",VLOOKUP($A1504,RESUMO!$A$8:$B$107,2,FALSE))</f>
        <v/>
      </c>
    </row>
    <row r="1505">
      <c r="A1505" s="52" t="n">
        <v>45327</v>
      </c>
      <c r="B1505" s="68" t="n">
        <v>3</v>
      </c>
      <c r="C1505" s="50" t="inlineStr">
        <is>
          <t>07409393000130</t>
        </is>
      </c>
      <c r="D1505" s="73" t="inlineStr">
        <is>
          <t>LOCFER</t>
        </is>
      </c>
      <c r="E1505" s="74" t="inlineStr">
        <is>
          <t>GUINCHO E MARTELO - NF 23295</t>
        </is>
      </c>
      <c r="G1505" s="75" t="n">
        <v>600</v>
      </c>
      <c r="I1505" s="75" t="n">
        <v>600</v>
      </c>
      <c r="J1505" s="54" t="n">
        <v>45339</v>
      </c>
      <c r="K1505" s="54" t="inlineStr">
        <is>
          <t>LOC</t>
        </is>
      </c>
      <c r="N1505">
        <f>IF(ISERROR(SEARCH("NF",E1505,1)),"NÃO","SIM")</f>
        <v/>
      </c>
      <c r="O1505">
        <f>IF($B1505=5,"SIM","")</f>
        <v/>
      </c>
      <c r="P1505" s="76">
        <f>A1505&amp;B1505&amp;C1505&amp;E1505&amp;G1505&amp;EDATE(J1505,0)</f>
        <v/>
      </c>
      <c r="Q1505" s="68">
        <f>IF(A1505=0,"",VLOOKUP($A1505,RESUMO!$A$8:$B$107,2,FALSE))</f>
        <v/>
      </c>
    </row>
    <row r="1506">
      <c r="A1506" s="52" t="n">
        <v>45327</v>
      </c>
      <c r="B1506" s="68" t="n">
        <v>3</v>
      </c>
      <c r="C1506" s="50" t="inlineStr">
        <is>
          <t>00394460000141</t>
        </is>
      </c>
      <c r="D1506" s="73" t="inlineStr">
        <is>
          <t>INSS/IRRF</t>
        </is>
      </c>
      <c r="E1506" s="74" t="inlineStr">
        <is>
          <t>DCTFWEB - INSS/IRRF - 01/2024</t>
        </is>
      </c>
      <c r="G1506" s="75" t="n">
        <v>4868.01</v>
      </c>
      <c r="I1506" s="75" t="n">
        <v>4868.01</v>
      </c>
      <c r="J1506" s="54" t="n">
        <v>45342</v>
      </c>
      <c r="K1506" s="54" t="inlineStr">
        <is>
          <t>MO</t>
        </is>
      </c>
      <c r="N1506">
        <f>IF(ISERROR(SEARCH("NF",E1506,1)),"NÃO","SIM")</f>
        <v/>
      </c>
      <c r="O1506">
        <f>IF($B1506=5,"SIM","")</f>
        <v/>
      </c>
      <c r="P1506" s="76">
        <f>A1506&amp;B1506&amp;C1506&amp;E1506&amp;G1506&amp;EDATE(J1506,0)</f>
        <v/>
      </c>
      <c r="Q1506" s="68">
        <f>IF(A1506=0,"",VLOOKUP($A1506,RESUMO!$A$8:$B$107,2,FALSE))</f>
        <v/>
      </c>
    </row>
    <row r="1507">
      <c r="A1507" s="52" t="n">
        <v>45327</v>
      </c>
      <c r="B1507" s="68" t="n">
        <v>3</v>
      </c>
      <c r="C1507" s="50" t="inlineStr">
        <is>
          <t>07409393000130</t>
        </is>
      </c>
      <c r="D1507" s="73" t="inlineStr">
        <is>
          <t>LOCFER</t>
        </is>
      </c>
      <c r="E1507" s="74" t="inlineStr">
        <is>
          <t>SERRA DE BANCADA - NF 23352</t>
        </is>
      </c>
      <c r="G1507" s="75" t="n">
        <v>295</v>
      </c>
      <c r="I1507" s="75" t="n">
        <v>295</v>
      </c>
      <c r="J1507" s="54" t="n">
        <v>45345</v>
      </c>
      <c r="K1507" s="54" t="inlineStr">
        <is>
          <t>LOC</t>
        </is>
      </c>
      <c r="N1507">
        <f>IF(ISERROR(SEARCH("NF",E1507,1)),"NÃO","SIM")</f>
        <v/>
      </c>
      <c r="O1507">
        <f>IF($B1507=5,"SIM","")</f>
        <v/>
      </c>
      <c r="P1507" s="76">
        <f>A1507&amp;B1507&amp;C1507&amp;E1507&amp;G1507&amp;EDATE(J1507,0)</f>
        <v/>
      </c>
      <c r="Q1507" s="68">
        <f>IF(A1507=0,"",VLOOKUP($A1507,RESUMO!$A$8:$B$107,2,FALSE))</f>
        <v/>
      </c>
    </row>
    <row r="1508">
      <c r="A1508" s="52" t="n">
        <v>45342</v>
      </c>
      <c r="B1508" s="68" t="n">
        <v>1</v>
      </c>
      <c r="C1508" s="50" t="inlineStr">
        <is>
          <t>12054582638</t>
        </is>
      </c>
      <c r="D1508" s="73" t="inlineStr">
        <is>
          <t>RODOLFO DIAS DA SILVA</t>
        </is>
      </c>
      <c r="E1508" s="74" t="inlineStr">
        <is>
          <t>SALÁRIO</t>
        </is>
      </c>
      <c r="G1508" s="75" t="n">
        <v>1052</v>
      </c>
      <c r="I1508" s="75" t="n">
        <v>1052</v>
      </c>
      <c r="J1508" s="54" t="n">
        <v>45342</v>
      </c>
      <c r="K1508" s="54" t="inlineStr">
        <is>
          <t>MO</t>
        </is>
      </c>
      <c r="L1508" s="68" t="inlineStr">
        <is>
          <t>PIX: 12054582638</t>
        </is>
      </c>
      <c r="N1508">
        <f>IF(ISERROR(SEARCH("NF",E1508,1)),"NÃO","SIM")</f>
        <v/>
      </c>
      <c r="O1508">
        <f>IF($B1508=5,"SIM","")</f>
        <v/>
      </c>
      <c r="P1508" s="76">
        <f>A1508&amp;B1508&amp;C1508&amp;E1508&amp;G1508&amp;EDATE(J1508,0)</f>
        <v/>
      </c>
      <c r="Q1508" s="68">
        <f>IF(A1508=0,"",VLOOKUP($A1508,RESUMO!$A$8:$B$107,2,FALSE))</f>
        <v/>
      </c>
    </row>
    <row r="1509">
      <c r="A1509" s="52" t="n">
        <v>45342</v>
      </c>
      <c r="B1509" s="68" t="n">
        <v>1</v>
      </c>
      <c r="C1509" s="50" t="inlineStr">
        <is>
          <t>42751357687</t>
        </is>
      </c>
      <c r="D1509" s="73" t="inlineStr">
        <is>
          <t>JOSÉ GERALDO LONGUINHO</t>
        </is>
      </c>
      <c r="E1509" s="74" t="inlineStr">
        <is>
          <t>SALÁRIO</t>
        </is>
      </c>
      <c r="G1509" s="75" t="n">
        <v>1052</v>
      </c>
      <c r="I1509" s="75" t="n">
        <v>1052</v>
      </c>
      <c r="J1509" s="54" t="n">
        <v>45342</v>
      </c>
      <c r="K1509" s="54" t="inlineStr">
        <is>
          <t>MO</t>
        </is>
      </c>
      <c r="L1509" s="68" t="inlineStr">
        <is>
          <t>PIX: 42751357687</t>
        </is>
      </c>
      <c r="N1509">
        <f>IF(ISERROR(SEARCH("NF",E1509,1)),"NÃO","SIM")</f>
        <v/>
      </c>
      <c r="O1509">
        <f>IF($B1509=5,"SIM","")</f>
        <v/>
      </c>
      <c r="P1509" s="76">
        <f>A1509&amp;B1509&amp;C1509&amp;E1509&amp;G1509&amp;EDATE(J1509,0)</f>
        <v/>
      </c>
      <c r="Q1509" s="68">
        <f>IF(A1509=0,"",VLOOKUP($A1509,RESUMO!$A$8:$B$107,2,FALSE))</f>
        <v/>
      </c>
    </row>
    <row r="1510">
      <c r="A1510" s="52" t="n">
        <v>45342</v>
      </c>
      <c r="B1510" s="68" t="n">
        <v>1</v>
      </c>
      <c r="C1510" s="50" t="inlineStr">
        <is>
          <t>18240824609</t>
        </is>
      </c>
      <c r="D1510" s="73" t="inlineStr">
        <is>
          <t>ITALO RAFAEL PINHO SANTOS</t>
        </is>
      </c>
      <c r="E1510" s="74" t="inlineStr">
        <is>
          <t>SALÁRIO</t>
        </is>
      </c>
      <c r="G1510" s="75" t="n">
        <v>872</v>
      </c>
      <c r="I1510" s="75" t="n">
        <v>872</v>
      </c>
      <c r="J1510" s="54" t="n">
        <v>45342</v>
      </c>
      <c r="K1510" s="54" t="inlineStr">
        <is>
          <t>MO</t>
        </is>
      </c>
      <c r="L1510" s="68" t="inlineStr">
        <is>
          <t>PIX: 18240824609</t>
        </is>
      </c>
      <c r="N1510">
        <f>IF(ISERROR(SEARCH("NF",E1510,1)),"NÃO","SIM")</f>
        <v/>
      </c>
      <c r="O1510">
        <f>IF($B1510=5,"SIM","")</f>
        <v/>
      </c>
      <c r="P1510" s="76">
        <f>A1510&amp;B1510&amp;C1510&amp;E1510&amp;G1510&amp;EDATE(J1510,0)</f>
        <v/>
      </c>
      <c r="Q1510" s="68">
        <f>IF(A1510=0,"",VLOOKUP($A1510,RESUMO!$A$8:$B$107,2,FALSE))</f>
        <v/>
      </c>
    </row>
    <row r="1511">
      <c r="A1511" s="52" t="n">
        <v>45342</v>
      </c>
      <c r="B1511" s="68" t="n">
        <v>1</v>
      </c>
      <c r="C1511" s="50" t="inlineStr">
        <is>
          <t>13034919662</t>
        </is>
      </c>
      <c r="D1511" s="73" t="inlineStr">
        <is>
          <t>DAVID LOPES DOS SANTOS</t>
        </is>
      </c>
      <c r="E1511" s="74" t="inlineStr">
        <is>
          <t>SALÁRIO</t>
        </is>
      </c>
      <c r="G1511" s="75" t="n">
        <v>1400</v>
      </c>
      <c r="I1511" s="75" t="n">
        <v>1400</v>
      </c>
      <c r="J1511" s="54" t="n">
        <v>45342</v>
      </c>
      <c r="K1511" s="54" t="inlineStr">
        <is>
          <t>MO</t>
        </is>
      </c>
      <c r="L1511" s="68" t="inlineStr">
        <is>
          <t>PIX: 13034919662</t>
        </is>
      </c>
      <c r="N1511">
        <f>IF(ISERROR(SEARCH("NF",E1511,1)),"NÃO","SIM")</f>
        <v/>
      </c>
      <c r="O1511">
        <f>IF($B1511=5,"SIM","")</f>
        <v/>
      </c>
      <c r="P1511" s="76">
        <f>A1511&amp;B1511&amp;C1511&amp;E1511&amp;G1511&amp;EDATE(J1511,0)</f>
        <v/>
      </c>
      <c r="Q1511" s="68">
        <f>IF(A1511=0,"",VLOOKUP($A1511,RESUMO!$A$8:$B$107,2,FALSE))</f>
        <v/>
      </c>
    </row>
    <row r="1512">
      <c r="A1512" s="52" t="n">
        <v>45342</v>
      </c>
      <c r="B1512" s="68" t="n">
        <v>1</v>
      </c>
      <c r="C1512" s="50" t="inlineStr">
        <is>
          <t>70248624679</t>
        </is>
      </c>
      <c r="D1512" s="73" t="inlineStr">
        <is>
          <t>PEDRO HENRIQUE LOPES DOS SANTOS</t>
        </is>
      </c>
      <c r="E1512" s="74" t="inlineStr">
        <is>
          <t>SALÁRIO</t>
        </is>
      </c>
      <c r="G1512" s="75" t="n">
        <v>1052</v>
      </c>
      <c r="I1512" s="75" t="n">
        <v>1052</v>
      </c>
      <c r="J1512" s="54" t="n">
        <v>45342</v>
      </c>
      <c r="K1512" s="54" t="inlineStr">
        <is>
          <t>MO</t>
        </is>
      </c>
      <c r="L1512" s="68" t="inlineStr">
        <is>
          <t>PIX: 70248624679</t>
        </is>
      </c>
      <c r="N1512">
        <f>IF(ISERROR(SEARCH("NF",E1512,1)),"NÃO","SIM")</f>
        <v/>
      </c>
      <c r="O1512">
        <f>IF($B1512=5,"SIM","")</f>
        <v/>
      </c>
      <c r="P1512" s="76">
        <f>A1512&amp;B1512&amp;C1512&amp;E1512&amp;G1512&amp;EDATE(J1512,0)</f>
        <v/>
      </c>
      <c r="Q1512" s="68">
        <f>IF(A1512=0,"",VLOOKUP($A1512,RESUMO!$A$8:$B$107,2,FALSE))</f>
        <v/>
      </c>
    </row>
    <row r="1513">
      <c r="A1513" s="52" t="n">
        <v>45342</v>
      </c>
      <c r="B1513" s="68" t="n">
        <v>2</v>
      </c>
      <c r="C1513" s="50" t="inlineStr">
        <is>
          <t>37052904870</t>
        </is>
      </c>
      <c r="D1513" s="73" t="inlineStr">
        <is>
          <t>VINICIUS SANTANA RINALDI</t>
        </is>
      </c>
      <c r="E1513" s="74" t="inlineStr">
        <is>
          <t>AREIA - PED. Nº 4431</t>
        </is>
      </c>
      <c r="G1513" s="75" t="n">
        <v>1355.95</v>
      </c>
      <c r="I1513" s="75" t="n">
        <v>1355.95</v>
      </c>
      <c r="J1513" s="54" t="n">
        <v>45342</v>
      </c>
      <c r="K1513" s="54" t="inlineStr">
        <is>
          <t>MAT</t>
        </is>
      </c>
      <c r="L1513" s="68" t="inlineStr">
        <is>
          <t>C6 BANK    0001  19363893 - CPF: 37.052.904.8-70</t>
        </is>
      </c>
      <c r="N1513">
        <f>IF(ISERROR(SEARCH("NF",E1513,1)),"NÃO","SIM")</f>
        <v/>
      </c>
      <c r="O1513">
        <f>IF($B1513=5,"SIM","")</f>
        <v/>
      </c>
      <c r="P1513" s="76">
        <f>A1513&amp;B1513&amp;C1513&amp;E1513&amp;G1513&amp;EDATE(J1513,0)</f>
        <v/>
      </c>
      <c r="Q1513" s="68">
        <f>IF(A1513=0,"",VLOOKUP($A1513,RESUMO!$A$8:$B$107,2,FALSE))</f>
        <v/>
      </c>
    </row>
    <row r="1514">
      <c r="A1514" s="52" t="n">
        <v>45342</v>
      </c>
      <c r="B1514" s="68" t="n">
        <v>3</v>
      </c>
      <c r="C1514" s="50" t="inlineStr">
        <is>
          <t>17281106000103</t>
        </is>
      </c>
      <c r="D1514" s="73" t="inlineStr">
        <is>
          <t>COPASA MG</t>
        </is>
      </c>
      <c r="E1514" s="74" t="inlineStr">
        <is>
          <t>COMPETENCIA 02/2024</t>
        </is>
      </c>
      <c r="G1514" s="75" t="n">
        <v>114.98</v>
      </c>
      <c r="I1514" s="75" t="n">
        <v>114.98</v>
      </c>
      <c r="J1514" s="54" t="n">
        <v>45339</v>
      </c>
      <c r="K1514" s="54" t="inlineStr">
        <is>
          <t>TP</t>
        </is>
      </c>
      <c r="N1514">
        <f>IF(ISERROR(SEARCH("NF",E1514,1)),"NÃO","SIM")</f>
        <v/>
      </c>
      <c r="O1514">
        <f>IF($B1514=5,"SIM","")</f>
        <v/>
      </c>
      <c r="P1514" s="76">
        <f>A1514&amp;B1514&amp;C1514&amp;E1514&amp;G1514&amp;EDATE(J1514,0)</f>
        <v/>
      </c>
      <c r="Q1514" s="68">
        <f>IF(A1514=0,"",VLOOKUP($A1514,RESUMO!$A$8:$B$107,2,FALSE))</f>
        <v/>
      </c>
    </row>
    <row r="1515">
      <c r="A1515" s="52" t="n">
        <v>45342</v>
      </c>
      <c r="B1515" s="68" t="n">
        <v>3</v>
      </c>
      <c r="C1515" s="50" t="inlineStr">
        <is>
          <t>23452261000148</t>
        </is>
      </c>
      <c r="D1515" s="73" t="inlineStr">
        <is>
          <t>CERAMICA BRAUNAS LTDA</t>
        </is>
      </c>
      <c r="E1515" s="74" t="inlineStr">
        <is>
          <t>TIJOLOS - NF 101369</t>
        </is>
      </c>
      <c r="G1515" s="75" t="n">
        <v>2040</v>
      </c>
      <c r="I1515" s="75" t="n">
        <v>2040</v>
      </c>
      <c r="J1515" s="54" t="n">
        <v>45342</v>
      </c>
      <c r="K1515" s="54" t="inlineStr">
        <is>
          <t>MAT</t>
        </is>
      </c>
      <c r="N1515">
        <f>IF(ISERROR(SEARCH("NF",E1515,1)),"NÃO","SIM")</f>
        <v/>
      </c>
      <c r="O1515">
        <f>IF($B1515=5,"SIM","")</f>
        <v/>
      </c>
      <c r="P1515" s="76">
        <f>A1515&amp;B1515&amp;C1515&amp;E1515&amp;G1515&amp;EDATE(J1515,0)</f>
        <v/>
      </c>
      <c r="Q1515" s="68">
        <f>IF(A1515=0,"",VLOOKUP($A1515,RESUMO!$A$8:$B$107,2,FALSE))</f>
        <v/>
      </c>
    </row>
    <row r="1516">
      <c r="A1516" s="52" t="n">
        <v>45342</v>
      </c>
      <c r="B1516" s="68" t="n">
        <v>3</v>
      </c>
      <c r="C1516" s="50" t="inlineStr">
        <is>
          <t>27648990687</t>
        </is>
      </c>
      <c r="D1516" s="73" t="inlineStr">
        <is>
          <t>ROGÉRIO VASCONCELOS SANTOS</t>
        </is>
      </c>
      <c r="E1516" s="74" t="inlineStr">
        <is>
          <t>MHS SEGURANÇA E MEDICINA DO TRABALHO</t>
        </is>
      </c>
      <c r="G1516" s="75" t="n">
        <v>68.40000000000001</v>
      </c>
      <c r="I1516" s="75" t="n">
        <v>68.40000000000001</v>
      </c>
      <c r="J1516" s="54" t="n">
        <v>45343</v>
      </c>
      <c r="K1516" s="54" t="inlineStr">
        <is>
          <t>ADM</t>
        </is>
      </c>
      <c r="M1516" s="50" t="inlineStr">
        <is>
          <t>EVENTOS SST E-SOCIAL - 20/01</t>
        </is>
      </c>
      <c r="N1516">
        <f>IF(ISERROR(SEARCH("NF",E1516,1)),"NÃO","SIM")</f>
        <v/>
      </c>
      <c r="O1516">
        <f>IF($B1516=5,"SIM","")</f>
        <v/>
      </c>
      <c r="P1516" s="76">
        <f>A1516&amp;B1516&amp;C1516&amp;E1516&amp;G1516&amp;EDATE(J1516,0)</f>
        <v/>
      </c>
      <c r="Q1516" s="68">
        <f>IF(A1516=0,"",VLOOKUP($A1516,RESUMO!$A$8:$B$107,2,FALSE))</f>
        <v/>
      </c>
    </row>
    <row r="1517">
      <c r="A1517" s="52" t="n">
        <v>45342</v>
      </c>
      <c r="B1517" s="68" t="n">
        <v>3</v>
      </c>
      <c r="C1517" s="50" t="inlineStr">
        <is>
          <t>03562661000107</t>
        </is>
      </c>
      <c r="D1517" s="73" t="inlineStr">
        <is>
          <t>SAO JOSE DISTRIBUIDORA DE CIMENTO</t>
        </is>
      </c>
      <c r="E1517" s="74" t="inlineStr">
        <is>
          <t>CIMENTO - NF 126245</t>
        </is>
      </c>
      <c r="G1517" s="75" t="n">
        <v>2464</v>
      </c>
      <c r="I1517" s="75" t="n">
        <v>2464</v>
      </c>
      <c r="J1517" s="54" t="n">
        <v>45348</v>
      </c>
      <c r="K1517" s="54" t="inlineStr">
        <is>
          <t>MAT</t>
        </is>
      </c>
      <c r="N1517">
        <f>IF(ISERROR(SEARCH("NF",E1517,1)),"NÃO","SIM")</f>
        <v/>
      </c>
      <c r="O1517">
        <f>IF($B1517=5,"SIM","")</f>
        <v/>
      </c>
      <c r="P1517" s="76">
        <f>A1517&amp;B1517&amp;C1517&amp;E1517&amp;G1517&amp;EDATE(J1517,0)</f>
        <v/>
      </c>
      <c r="Q1517" s="68">
        <f>IF(A1517=0,"",VLOOKUP($A1517,RESUMO!$A$8:$B$107,2,FALSE))</f>
        <v/>
      </c>
    </row>
    <row r="1518">
      <c r="A1518" s="52" t="n">
        <v>45342</v>
      </c>
      <c r="B1518" s="68" t="n">
        <v>3</v>
      </c>
      <c r="C1518" s="50" t="inlineStr">
        <is>
          <t>17155730000164</t>
        </is>
      </c>
      <c r="D1518" s="73" t="inlineStr">
        <is>
          <t>CEMIG</t>
        </is>
      </c>
      <c r="E1518" s="74" t="inlineStr">
        <is>
          <t>COMPETENCIA 02/2024</t>
        </is>
      </c>
      <c r="G1518" s="75" t="n">
        <v>179.23</v>
      </c>
      <c r="I1518" s="75" t="n">
        <v>179.23</v>
      </c>
      <c r="J1518" s="54" t="n">
        <v>45349</v>
      </c>
      <c r="K1518" s="54" t="inlineStr">
        <is>
          <t>TP</t>
        </is>
      </c>
      <c r="N1518">
        <f>IF(ISERROR(SEARCH("NF",E1518,1)),"NÃO","SIM")</f>
        <v/>
      </c>
      <c r="O1518">
        <f>IF($B1518=5,"SIM","")</f>
        <v/>
      </c>
      <c r="P1518" s="76">
        <f>A1518&amp;B1518&amp;C1518&amp;E1518&amp;G1518&amp;EDATE(J1518,0)</f>
        <v/>
      </c>
      <c r="Q1518" s="68">
        <f>IF(A1518=0,"",VLOOKUP($A1518,RESUMO!$A$8:$B$107,2,FALSE))</f>
        <v/>
      </c>
    </row>
    <row r="1519">
      <c r="A1519" s="52" t="n">
        <v>45342</v>
      </c>
      <c r="B1519" s="68" t="n">
        <v>3</v>
      </c>
      <c r="C1519" s="50" t="inlineStr">
        <is>
          <t>38727707000177</t>
        </is>
      </c>
      <c r="D1519" s="73" t="inlineStr">
        <is>
          <t>SEGURO PASI</t>
        </is>
      </c>
      <c r="E1519" s="74" t="inlineStr">
        <is>
          <t>SEGURO COLABORADORES</t>
        </is>
      </c>
      <c r="G1519" s="75" t="n">
        <v>141.3</v>
      </c>
      <c r="I1519" s="75" t="n">
        <v>141.3</v>
      </c>
      <c r="J1519" s="54" t="n">
        <v>45350</v>
      </c>
      <c r="K1519" s="54" t="inlineStr">
        <is>
          <t>ADM</t>
        </is>
      </c>
      <c r="N1519">
        <f>IF(ISERROR(SEARCH("NF",E1519,1)),"NÃO","SIM")</f>
        <v/>
      </c>
      <c r="O1519">
        <f>IF($B1519=5,"SIM","")</f>
        <v/>
      </c>
      <c r="P1519" s="76">
        <f>A1519&amp;B1519&amp;C1519&amp;E1519&amp;G1519&amp;EDATE(J1519,0)</f>
        <v/>
      </c>
      <c r="Q1519" s="68">
        <f>IF(A1519=0,"",VLOOKUP($A1519,RESUMO!$A$8:$B$107,2,FALSE))</f>
        <v/>
      </c>
    </row>
    <row r="1520">
      <c r="A1520" s="52" t="n">
        <v>45342</v>
      </c>
      <c r="B1520" s="68" t="n">
        <v>3</v>
      </c>
      <c r="C1520" s="50" t="inlineStr">
        <is>
          <t>24654133000220</t>
        </is>
      </c>
      <c r="D1520" s="73" t="inlineStr">
        <is>
          <t xml:space="preserve">PLIMAX PERSONA </t>
        </is>
      </c>
      <c r="E1520" s="74" t="inlineStr">
        <is>
          <t>CESTAS BASICAS - NF 233733</t>
        </is>
      </c>
      <c r="G1520" s="75" t="n">
        <v>1244.85</v>
      </c>
      <c r="I1520" s="75" t="n">
        <v>1244.85</v>
      </c>
      <c r="J1520" s="54" t="n">
        <v>45350</v>
      </c>
      <c r="K1520" s="54" t="inlineStr">
        <is>
          <t>MO</t>
        </is>
      </c>
      <c r="N1520">
        <f>IF(ISERROR(SEARCH("NF",E1520,1)),"NÃO","SIM")</f>
        <v/>
      </c>
      <c r="O1520">
        <f>IF($B1520=5,"SIM","")</f>
        <v/>
      </c>
      <c r="P1520" s="76">
        <f>A1520&amp;B1520&amp;C1520&amp;E1520&amp;G1520&amp;EDATE(J1520,0)</f>
        <v/>
      </c>
      <c r="Q1520" s="68">
        <f>IF(A1520=0,"",VLOOKUP($A1520,RESUMO!$A$8:$B$107,2,FALSE))</f>
        <v/>
      </c>
    </row>
    <row r="1521">
      <c r="A1521" s="52" t="n">
        <v>45342</v>
      </c>
      <c r="B1521" s="68" t="n">
        <v>3</v>
      </c>
      <c r="C1521" s="50" t="inlineStr">
        <is>
          <t>97397491000198</t>
        </is>
      </c>
      <c r="D1521" s="73" t="inlineStr">
        <is>
          <t>COMERCIAL ISO LTDA</t>
        </is>
      </c>
      <c r="E1521" s="74" t="inlineStr">
        <is>
          <t>TELA ELETROS - NF 56869</t>
        </is>
      </c>
      <c r="G1521" s="75" t="n">
        <v>680</v>
      </c>
      <c r="I1521" s="75" t="n">
        <v>680</v>
      </c>
      <c r="J1521" s="54" t="n">
        <v>45350</v>
      </c>
      <c r="K1521" s="54" t="inlineStr">
        <is>
          <t>MAT</t>
        </is>
      </c>
      <c r="N1521">
        <f>IF(ISERROR(SEARCH("NF",E1521,1)),"NÃO","SIM")</f>
        <v/>
      </c>
      <c r="O1521">
        <f>IF($B1521=5,"SIM","")</f>
        <v/>
      </c>
      <c r="P1521" s="76">
        <f>A1521&amp;B1521&amp;C1521&amp;E1521&amp;G1521&amp;EDATE(J1521,0)</f>
        <v/>
      </c>
      <c r="Q1521" s="68">
        <f>IF(A1521=0,"",VLOOKUP($A1521,RESUMO!$A$8:$B$107,2,FALSE))</f>
        <v/>
      </c>
    </row>
    <row r="1522">
      <c r="A1522" s="52" t="n">
        <v>45342</v>
      </c>
      <c r="B1522" s="68" t="n">
        <v>3</v>
      </c>
      <c r="C1522" s="50" t="inlineStr">
        <is>
          <t>07409393000130</t>
        </is>
      </c>
      <c r="D1522" s="73" t="inlineStr">
        <is>
          <t>LOCFER</t>
        </is>
      </c>
      <c r="E1522" s="74" t="inlineStr">
        <is>
          <t>MOTOR E MANGOTE - NF 23483</t>
        </is>
      </c>
      <c r="G1522" s="75" t="n">
        <v>210</v>
      </c>
      <c r="I1522" s="75" t="n">
        <v>210</v>
      </c>
      <c r="J1522" s="54" t="n">
        <v>45356</v>
      </c>
      <c r="K1522" s="54" t="inlineStr">
        <is>
          <t>LOC</t>
        </is>
      </c>
      <c r="N1522">
        <f>IF(ISERROR(SEARCH("NF",E1522,1)),"NÃO","SIM")</f>
        <v/>
      </c>
      <c r="O1522">
        <f>IF($B1522=5,"SIM","")</f>
        <v/>
      </c>
      <c r="P1522" s="76">
        <f>A1522&amp;B1522&amp;C1522&amp;E1522&amp;G1522&amp;EDATE(J1522,0)</f>
        <v/>
      </c>
      <c r="Q1522" s="68">
        <f>IF(A1522=0,"",VLOOKUP($A1522,RESUMO!$A$8:$B$107,2,FALSE))</f>
        <v/>
      </c>
    </row>
    <row r="1523">
      <c r="A1523" s="52" t="n">
        <v>45356</v>
      </c>
      <c r="B1523" s="68" t="n">
        <v>1</v>
      </c>
      <c r="C1523" s="50" t="inlineStr">
        <is>
          <t>12054582638</t>
        </is>
      </c>
      <c r="D1523" s="73" t="inlineStr">
        <is>
          <t>RODOLFO DIAS DA SILVA</t>
        </is>
      </c>
      <c r="E1523" s="74" t="inlineStr">
        <is>
          <t>SALÁRIO</t>
        </is>
      </c>
      <c r="G1523" s="75" t="n">
        <v>1362.48</v>
      </c>
      <c r="I1523" s="75" t="n">
        <v>1362.48</v>
      </c>
      <c r="J1523" s="54" t="n">
        <v>45357</v>
      </c>
      <c r="K1523" s="54" t="inlineStr">
        <is>
          <t>MO</t>
        </is>
      </c>
      <c r="L1523" s="68" t="inlineStr">
        <is>
          <t>PIX: 12054582638</t>
        </is>
      </c>
      <c r="N1523">
        <f>IF(ISERROR(SEARCH("NF",E1523,1)),"NÃO","SIM")</f>
        <v/>
      </c>
      <c r="O1523">
        <f>IF($B1523=5,"SIM","")</f>
        <v/>
      </c>
      <c r="P1523" s="76">
        <f>A1523&amp;B1523&amp;C1523&amp;E1523&amp;G1523&amp;EDATE(J1523,0)</f>
        <v/>
      </c>
      <c r="Q1523" s="68">
        <f>IF(A1523=0,"",VLOOKUP($A1523,RESUMO!$A$8:$B$107,2,FALSE))</f>
        <v/>
      </c>
    </row>
    <row r="1524">
      <c r="A1524" s="52" t="n">
        <v>45356</v>
      </c>
      <c r="B1524" s="68" t="n">
        <v>1</v>
      </c>
      <c r="C1524" s="50" t="inlineStr">
        <is>
          <t>42751357687</t>
        </is>
      </c>
      <c r="D1524" s="73" t="inlineStr">
        <is>
          <t>JOSÉ GERALDO LONGUINHO</t>
        </is>
      </c>
      <c r="E1524" s="74" t="inlineStr">
        <is>
          <t>SALÁRIO</t>
        </is>
      </c>
      <c r="G1524" s="75" t="n">
        <v>1362.48</v>
      </c>
      <c r="I1524" s="75" t="n">
        <v>1362.48</v>
      </c>
      <c r="J1524" s="54" t="n">
        <v>45357</v>
      </c>
      <c r="K1524" s="54" t="inlineStr">
        <is>
          <t>MO</t>
        </is>
      </c>
      <c r="L1524" s="68" t="inlineStr">
        <is>
          <t>PIX: 42751357687</t>
        </is>
      </c>
      <c r="N1524">
        <f>IF(ISERROR(SEARCH("NF",E1524,1)),"NÃO","SIM")</f>
        <v/>
      </c>
      <c r="O1524">
        <f>IF($B1524=5,"SIM","")</f>
        <v/>
      </c>
      <c r="P1524" s="76">
        <f>A1524&amp;B1524&amp;C1524&amp;E1524&amp;G1524&amp;EDATE(J1524,0)</f>
        <v/>
      </c>
      <c r="Q1524" s="68">
        <f>IF(A1524=0,"",VLOOKUP($A1524,RESUMO!$A$8:$B$107,2,FALSE))</f>
        <v/>
      </c>
    </row>
    <row r="1525">
      <c r="A1525" s="52" t="n">
        <v>45356</v>
      </c>
      <c r="B1525" s="68" t="n">
        <v>1</v>
      </c>
      <c r="C1525" s="50" t="inlineStr">
        <is>
          <t>18240824609</t>
        </is>
      </c>
      <c r="D1525" s="73" t="inlineStr">
        <is>
          <t>ITALO RAFAEL PINHO SANTOS</t>
        </is>
      </c>
      <c r="E1525" s="74" t="inlineStr">
        <is>
          <t>SALÁRIO</t>
        </is>
      </c>
      <c r="G1525" s="75" t="n">
        <v>868.48</v>
      </c>
      <c r="I1525" s="75" t="n">
        <v>868.48</v>
      </c>
      <c r="J1525" s="54" t="n">
        <v>45357</v>
      </c>
      <c r="K1525" s="54" t="inlineStr">
        <is>
          <t>MO</t>
        </is>
      </c>
      <c r="L1525" s="68" t="inlineStr">
        <is>
          <t>PIX: 18240824609</t>
        </is>
      </c>
      <c r="N1525">
        <f>IF(ISERROR(SEARCH("NF",E1525,1)),"NÃO","SIM")</f>
        <v/>
      </c>
      <c r="O1525">
        <f>IF($B1525=5,"SIM","")</f>
        <v/>
      </c>
      <c r="P1525" s="76">
        <f>A1525&amp;B1525&amp;C1525&amp;E1525&amp;G1525&amp;EDATE(J1525,0)</f>
        <v/>
      </c>
      <c r="Q1525" s="68">
        <f>IF(A1525=0,"",VLOOKUP($A1525,RESUMO!$A$8:$B$107,2,FALSE))</f>
        <v/>
      </c>
    </row>
    <row r="1526">
      <c r="A1526" s="52" t="n">
        <v>45356</v>
      </c>
      <c r="B1526" s="68" t="n">
        <v>1</v>
      </c>
      <c r="C1526" s="50" t="inlineStr">
        <is>
          <t>13034919662</t>
        </is>
      </c>
      <c r="D1526" s="73" t="inlineStr">
        <is>
          <t>DAVID LOPES DOS SANTOS</t>
        </is>
      </c>
      <c r="E1526" s="74" t="inlineStr">
        <is>
          <t>SALÁRIO</t>
        </is>
      </c>
      <c r="G1526" s="75" t="n">
        <v>1722.35</v>
      </c>
      <c r="I1526" s="75" t="n">
        <v>1722.35</v>
      </c>
      <c r="J1526" s="54" t="n">
        <v>45357</v>
      </c>
      <c r="K1526" s="54" t="inlineStr">
        <is>
          <t>MO</t>
        </is>
      </c>
      <c r="L1526" s="68" t="inlineStr">
        <is>
          <t>PIX: 13034919662</t>
        </is>
      </c>
      <c r="N1526">
        <f>IF(ISERROR(SEARCH("NF",E1526,1)),"NÃO","SIM")</f>
        <v/>
      </c>
      <c r="O1526">
        <f>IF($B1526=5,"SIM","")</f>
        <v/>
      </c>
      <c r="P1526" s="76">
        <f>A1526&amp;B1526&amp;C1526&amp;E1526&amp;G1526&amp;EDATE(J1526,0)</f>
        <v/>
      </c>
      <c r="Q1526" s="68">
        <f>IF(A1526=0,"",VLOOKUP($A1526,RESUMO!$A$8:$B$107,2,FALSE))</f>
        <v/>
      </c>
    </row>
    <row r="1527">
      <c r="A1527" s="52" t="n">
        <v>45356</v>
      </c>
      <c r="B1527" s="68" t="n">
        <v>1</v>
      </c>
      <c r="C1527" s="50" t="inlineStr">
        <is>
          <t>70248624679</t>
        </is>
      </c>
      <c r="D1527" s="73" t="inlineStr">
        <is>
          <t>PEDRO HENRIQUE LOPES DOS SANTOS</t>
        </is>
      </c>
      <c r="E1527" s="74" t="inlineStr">
        <is>
          <t>SALÁRIO</t>
        </is>
      </c>
      <c r="G1527" s="75" t="n">
        <v>1090.88</v>
      </c>
      <c r="I1527" s="75" t="n">
        <v>1090.88</v>
      </c>
      <c r="J1527" s="54" t="n">
        <v>45357</v>
      </c>
      <c r="K1527" s="54" t="inlineStr">
        <is>
          <t>MO</t>
        </is>
      </c>
      <c r="L1527" s="68" t="inlineStr">
        <is>
          <t>PIX: 70248624679</t>
        </is>
      </c>
      <c r="N1527">
        <f>IF(ISERROR(SEARCH("NF",E1527,1)),"NÃO","SIM")</f>
        <v/>
      </c>
      <c r="O1527">
        <f>IF($B1527=5,"SIM","")</f>
        <v/>
      </c>
      <c r="P1527" s="76">
        <f>A1527&amp;B1527&amp;C1527&amp;E1527&amp;G1527&amp;EDATE(J1527,0)</f>
        <v/>
      </c>
      <c r="Q1527" s="68">
        <f>IF(A1527=0,"",VLOOKUP($A1527,RESUMO!$A$8:$B$107,2,FALSE))</f>
        <v/>
      </c>
    </row>
    <row r="1528">
      <c r="A1528" s="52" t="n">
        <v>45356</v>
      </c>
      <c r="B1528" s="68" t="n">
        <v>1</v>
      </c>
      <c r="C1528" s="50" t="inlineStr">
        <is>
          <t>07817141509</t>
        </is>
      </c>
      <c r="D1528" s="73" t="inlineStr">
        <is>
          <t>SONEANDERSON DE JESUS SOUZA</t>
        </is>
      </c>
      <c r="E1528" s="74" t="inlineStr">
        <is>
          <t>DIÁRIA</t>
        </is>
      </c>
      <c r="G1528" s="75" t="n">
        <v>130</v>
      </c>
      <c r="H1528" s="63" t="n">
        <v>10</v>
      </c>
      <c r="I1528" s="75" t="n">
        <v>1300</v>
      </c>
      <c r="J1528" s="54" t="n">
        <v>45357</v>
      </c>
      <c r="K1528" s="54" t="inlineStr">
        <is>
          <t>MO</t>
        </is>
      </c>
      <c r="L1528" s="68" t="inlineStr">
        <is>
          <t>PIX: 07817141509</t>
        </is>
      </c>
      <c r="N1528">
        <f>IF(ISERROR(SEARCH("NF",E1528,1)),"NÃO","SIM")</f>
        <v/>
      </c>
      <c r="O1528">
        <f>IF($B1528=5,"SIM","")</f>
        <v/>
      </c>
      <c r="P1528" s="76">
        <f>A1528&amp;B1528&amp;C1528&amp;E1528&amp;G1528&amp;EDATE(J1528,0)</f>
        <v/>
      </c>
      <c r="Q1528" s="68">
        <f>IF(A1528=0,"",VLOOKUP($A1528,RESUMO!$A$8:$B$107,2,FALSE))</f>
        <v/>
      </c>
    </row>
    <row r="1529">
      <c r="A1529" s="52" t="n">
        <v>45356</v>
      </c>
      <c r="B1529" s="68" t="n">
        <v>1</v>
      </c>
      <c r="C1529" s="50" t="inlineStr">
        <is>
          <t>12054582638</t>
        </is>
      </c>
      <c r="D1529" s="73" t="inlineStr">
        <is>
          <t>RODOLFO DIAS DA SILVA</t>
        </is>
      </c>
      <c r="E1529" s="74" t="inlineStr">
        <is>
          <t>TRANSPORTE</t>
        </is>
      </c>
      <c r="G1529" s="75" t="n">
        <v>32.4</v>
      </c>
      <c r="H1529" s="63" t="n">
        <v>20</v>
      </c>
      <c r="I1529" s="75" t="n">
        <v>648</v>
      </c>
      <c r="J1529" s="54" t="n">
        <v>45357</v>
      </c>
      <c r="K1529" s="54" t="inlineStr">
        <is>
          <t>MO</t>
        </is>
      </c>
      <c r="L1529" s="68" t="inlineStr">
        <is>
          <t>PIX: 12054582638</t>
        </is>
      </c>
      <c r="N1529">
        <f>IF(ISERROR(SEARCH("NF",E1529,1)),"NÃO","SIM")</f>
        <v/>
      </c>
      <c r="O1529">
        <f>IF($B1529=5,"SIM","")</f>
        <v/>
      </c>
      <c r="P1529" s="76">
        <f>A1529&amp;B1529&amp;C1529&amp;E1529&amp;G1529&amp;EDATE(J1529,0)</f>
        <v/>
      </c>
      <c r="Q1529" s="68">
        <f>IF(A1529=0,"",VLOOKUP($A1529,RESUMO!$A$8:$B$107,2,FALSE))</f>
        <v/>
      </c>
    </row>
    <row r="1530">
      <c r="A1530" s="52" t="n">
        <v>45356</v>
      </c>
      <c r="B1530" s="68" t="n">
        <v>1</v>
      </c>
      <c r="C1530" s="50" t="inlineStr">
        <is>
          <t>42751357687</t>
        </is>
      </c>
      <c r="D1530" s="73" t="inlineStr">
        <is>
          <t>JOSÉ GERALDO LONGUINHO</t>
        </is>
      </c>
      <c r="E1530" s="74" t="inlineStr">
        <is>
          <t>TRANSPORTE</t>
        </is>
      </c>
      <c r="G1530" s="75" t="n">
        <v>28.4</v>
      </c>
      <c r="H1530" s="63" t="n">
        <v>20</v>
      </c>
      <c r="I1530" s="75" t="n">
        <v>568</v>
      </c>
      <c r="J1530" s="54" t="n">
        <v>45357</v>
      </c>
      <c r="K1530" s="54" t="inlineStr">
        <is>
          <t>MO</t>
        </is>
      </c>
      <c r="L1530" s="68" t="inlineStr">
        <is>
          <t>PIX: 42751357687</t>
        </is>
      </c>
      <c r="N1530">
        <f>IF(ISERROR(SEARCH("NF",E1530,1)),"NÃO","SIM")</f>
        <v/>
      </c>
      <c r="O1530">
        <f>IF($B1530=5,"SIM","")</f>
        <v/>
      </c>
      <c r="P1530" s="76">
        <f>A1530&amp;B1530&amp;C1530&amp;E1530&amp;G1530&amp;EDATE(J1530,0)</f>
        <v/>
      </c>
      <c r="Q1530" s="68">
        <f>IF(A1530=0,"",VLOOKUP($A1530,RESUMO!$A$8:$B$107,2,FALSE))</f>
        <v/>
      </c>
    </row>
    <row r="1531">
      <c r="A1531" s="52" t="n">
        <v>45356</v>
      </c>
      <c r="B1531" s="68" t="n">
        <v>1</v>
      </c>
      <c r="C1531" s="50" t="inlineStr">
        <is>
          <t>18240824609</t>
        </is>
      </c>
      <c r="D1531" s="73" t="inlineStr">
        <is>
          <t>ITALO RAFAEL PINHO SANTOS</t>
        </is>
      </c>
      <c r="E1531" s="74" t="inlineStr">
        <is>
          <t>TRANSPORTE</t>
        </is>
      </c>
      <c r="G1531" s="75" t="n">
        <v>28.4</v>
      </c>
      <c r="H1531" s="63" t="n">
        <v>18</v>
      </c>
      <c r="I1531" s="75" t="n">
        <v>511.2</v>
      </c>
      <c r="J1531" s="54" t="n">
        <v>45357</v>
      </c>
      <c r="K1531" s="54" t="inlineStr">
        <is>
          <t>MO</t>
        </is>
      </c>
      <c r="L1531" s="68" t="inlineStr">
        <is>
          <t>PIX: 18240824609</t>
        </is>
      </c>
      <c r="N1531">
        <f>IF(ISERROR(SEARCH("NF",E1531,1)),"NÃO","SIM")</f>
        <v/>
      </c>
      <c r="O1531">
        <f>IF($B1531=5,"SIM","")</f>
        <v/>
      </c>
      <c r="P1531" s="76">
        <f>A1531&amp;B1531&amp;C1531&amp;E1531&amp;G1531&amp;EDATE(J1531,0)</f>
        <v/>
      </c>
      <c r="Q1531" s="68">
        <f>IF(A1531=0,"",VLOOKUP($A1531,RESUMO!$A$8:$B$107,2,FALSE))</f>
        <v/>
      </c>
    </row>
    <row r="1532">
      <c r="A1532" s="52" t="n">
        <v>45356</v>
      </c>
      <c r="B1532" s="68" t="n">
        <v>1</v>
      </c>
      <c r="C1532" s="50" t="inlineStr">
        <is>
          <t>13034919662</t>
        </is>
      </c>
      <c r="D1532" s="73" t="inlineStr">
        <is>
          <t>DAVID LOPES DOS SANTOS</t>
        </is>
      </c>
      <c r="E1532" s="74" t="inlineStr">
        <is>
          <t>TRANSPORTE</t>
        </is>
      </c>
      <c r="G1532" s="75" t="n">
        <v>37.3</v>
      </c>
      <c r="H1532" s="63" t="n">
        <v>20</v>
      </c>
      <c r="I1532" s="75" t="n">
        <v>746</v>
      </c>
      <c r="J1532" s="54" t="n">
        <v>45357</v>
      </c>
      <c r="K1532" s="54" t="inlineStr">
        <is>
          <t>MO</t>
        </is>
      </c>
      <c r="L1532" s="68" t="inlineStr">
        <is>
          <t>PIX: 13034919662</t>
        </is>
      </c>
      <c r="N1532">
        <f>IF(ISERROR(SEARCH("NF",E1532,1)),"NÃO","SIM")</f>
        <v/>
      </c>
      <c r="O1532">
        <f>IF($B1532=5,"SIM","")</f>
        <v/>
      </c>
      <c r="P1532" s="76">
        <f>A1532&amp;B1532&amp;C1532&amp;E1532&amp;G1532&amp;EDATE(J1532,0)</f>
        <v/>
      </c>
      <c r="Q1532" s="68">
        <f>IF(A1532=0,"",VLOOKUP($A1532,RESUMO!$A$8:$B$107,2,FALSE))</f>
        <v/>
      </c>
    </row>
    <row r="1533">
      <c r="A1533" s="52" t="n">
        <v>45356</v>
      </c>
      <c r="B1533" s="68" t="n">
        <v>1</v>
      </c>
      <c r="C1533" s="50" t="inlineStr">
        <is>
          <t>70248624679</t>
        </is>
      </c>
      <c r="D1533" s="73" t="inlineStr">
        <is>
          <t>PEDRO HENRIQUE LOPES DOS SANTOS</t>
        </is>
      </c>
      <c r="E1533" s="74" t="inlineStr">
        <is>
          <t>TRANSPORTE</t>
        </is>
      </c>
      <c r="G1533" s="75" t="n">
        <v>34.5</v>
      </c>
      <c r="H1533" s="63" t="n">
        <v>19</v>
      </c>
      <c r="I1533" s="75" t="n">
        <v>655.5</v>
      </c>
      <c r="J1533" s="54" t="n">
        <v>45357</v>
      </c>
      <c r="K1533" s="54" t="inlineStr">
        <is>
          <t>MO</t>
        </is>
      </c>
      <c r="L1533" s="68" t="inlineStr">
        <is>
          <t>PIX: 70248624679</t>
        </is>
      </c>
      <c r="N1533">
        <f>IF(ISERROR(SEARCH("NF",E1533,1)),"NÃO","SIM")</f>
        <v/>
      </c>
      <c r="O1533">
        <f>IF($B1533=5,"SIM","")</f>
        <v/>
      </c>
      <c r="P1533" s="76">
        <f>A1533&amp;B1533&amp;C1533&amp;E1533&amp;G1533&amp;EDATE(J1533,0)</f>
        <v/>
      </c>
      <c r="Q1533" s="68">
        <f>IF(A1533=0,"",VLOOKUP($A1533,RESUMO!$A$8:$B$107,2,FALSE))</f>
        <v/>
      </c>
    </row>
    <row r="1534">
      <c r="A1534" s="52" t="n">
        <v>45356</v>
      </c>
      <c r="B1534" s="68" t="n">
        <v>1</v>
      </c>
      <c r="C1534" s="50" t="inlineStr">
        <is>
          <t>12054582638</t>
        </is>
      </c>
      <c r="D1534" s="73" t="inlineStr">
        <is>
          <t>RODOLFO DIAS DA SILVA</t>
        </is>
      </c>
      <c r="E1534" s="74" t="inlineStr">
        <is>
          <t>CAFÉ</t>
        </is>
      </c>
      <c r="G1534" s="75" t="n">
        <v>4</v>
      </c>
      <c r="H1534" s="63" t="n">
        <v>20</v>
      </c>
      <c r="I1534" s="75" t="n">
        <v>80</v>
      </c>
      <c r="J1534" s="54" t="n">
        <v>45357</v>
      </c>
      <c r="K1534" s="54" t="inlineStr">
        <is>
          <t>MO</t>
        </is>
      </c>
      <c r="L1534" s="68" t="inlineStr">
        <is>
          <t>PIX: 12054582638</t>
        </is>
      </c>
      <c r="N1534">
        <f>IF(ISERROR(SEARCH("NF",E1534,1)),"NÃO","SIM")</f>
        <v/>
      </c>
      <c r="O1534">
        <f>IF($B1534=5,"SIM","")</f>
        <v/>
      </c>
      <c r="P1534" s="76">
        <f>A1534&amp;B1534&amp;C1534&amp;E1534&amp;G1534&amp;EDATE(J1534,0)</f>
        <v/>
      </c>
      <c r="Q1534" s="68">
        <f>IF(A1534=0,"",VLOOKUP($A1534,RESUMO!$A$8:$B$107,2,FALSE))</f>
        <v/>
      </c>
    </row>
    <row r="1535">
      <c r="A1535" s="52" t="n">
        <v>45356</v>
      </c>
      <c r="B1535" s="68" t="n">
        <v>1</v>
      </c>
      <c r="C1535" s="50" t="inlineStr">
        <is>
          <t>42751357687</t>
        </is>
      </c>
      <c r="D1535" s="73" t="inlineStr">
        <is>
          <t>JOSÉ GERALDO LONGUINHO</t>
        </is>
      </c>
      <c r="E1535" s="74" t="inlineStr">
        <is>
          <t>CAFÉ</t>
        </is>
      </c>
      <c r="G1535" s="75" t="n">
        <v>4</v>
      </c>
      <c r="H1535" s="63" t="n">
        <v>20</v>
      </c>
      <c r="I1535" s="75" t="n">
        <v>80</v>
      </c>
      <c r="J1535" s="54" t="n">
        <v>45357</v>
      </c>
      <c r="K1535" s="54" t="inlineStr">
        <is>
          <t>MO</t>
        </is>
      </c>
      <c r="L1535" s="68" t="inlineStr">
        <is>
          <t>PIX: 42751357687</t>
        </is>
      </c>
      <c r="N1535">
        <f>IF(ISERROR(SEARCH("NF",E1535,1)),"NÃO","SIM")</f>
        <v/>
      </c>
      <c r="O1535">
        <f>IF($B1535=5,"SIM","")</f>
        <v/>
      </c>
      <c r="P1535" s="76">
        <f>A1535&amp;B1535&amp;C1535&amp;E1535&amp;G1535&amp;EDATE(J1535,0)</f>
        <v/>
      </c>
      <c r="Q1535" s="68">
        <f>IF(A1535=0,"",VLOOKUP($A1535,RESUMO!$A$8:$B$107,2,FALSE))</f>
        <v/>
      </c>
    </row>
    <row r="1536">
      <c r="A1536" s="52" t="n">
        <v>45356</v>
      </c>
      <c r="B1536" s="68" t="n">
        <v>1</v>
      </c>
      <c r="C1536" s="50" t="inlineStr">
        <is>
          <t>18240824609</t>
        </is>
      </c>
      <c r="D1536" s="73" t="inlineStr">
        <is>
          <t>ITALO RAFAEL PINHO SANTOS</t>
        </is>
      </c>
      <c r="E1536" s="74" t="inlineStr">
        <is>
          <t>CAFÉ</t>
        </is>
      </c>
      <c r="G1536" s="75" t="n">
        <v>4</v>
      </c>
      <c r="H1536" s="63" t="n">
        <v>18</v>
      </c>
      <c r="I1536" s="75" t="n">
        <v>72</v>
      </c>
      <c r="J1536" s="54" t="n">
        <v>45357</v>
      </c>
      <c r="K1536" s="54" t="inlineStr">
        <is>
          <t>MO</t>
        </is>
      </c>
      <c r="L1536" s="68" t="inlineStr">
        <is>
          <t>PIX: 18240824609</t>
        </is>
      </c>
      <c r="N1536">
        <f>IF(ISERROR(SEARCH("NF",E1536,1)),"NÃO","SIM")</f>
        <v/>
      </c>
      <c r="O1536">
        <f>IF($B1536=5,"SIM","")</f>
        <v/>
      </c>
      <c r="P1536" s="76">
        <f>A1536&amp;B1536&amp;C1536&amp;E1536&amp;G1536&amp;EDATE(J1536,0)</f>
        <v/>
      </c>
      <c r="Q1536" s="68">
        <f>IF(A1536=0,"",VLOOKUP($A1536,RESUMO!$A$8:$B$107,2,FALSE))</f>
        <v/>
      </c>
    </row>
    <row r="1537">
      <c r="A1537" s="52" t="n">
        <v>45356</v>
      </c>
      <c r="B1537" s="68" t="n">
        <v>1</v>
      </c>
      <c r="C1537" s="50" t="inlineStr">
        <is>
          <t>13034919662</t>
        </is>
      </c>
      <c r="D1537" s="73" t="inlineStr">
        <is>
          <t>DAVID LOPES DOS SANTOS</t>
        </is>
      </c>
      <c r="E1537" s="74" t="inlineStr">
        <is>
          <t>CAFÉ</t>
        </is>
      </c>
      <c r="G1537" s="75" t="n">
        <v>4</v>
      </c>
      <c r="H1537" s="63" t="n">
        <v>20</v>
      </c>
      <c r="I1537" s="75" t="n">
        <v>80</v>
      </c>
      <c r="J1537" s="54" t="n">
        <v>45357</v>
      </c>
      <c r="K1537" s="54" t="inlineStr">
        <is>
          <t>MO</t>
        </is>
      </c>
      <c r="L1537" s="68" t="inlineStr">
        <is>
          <t>PIX: 13034919662</t>
        </is>
      </c>
      <c r="N1537">
        <f>IF(ISERROR(SEARCH("NF",E1537,1)),"NÃO","SIM")</f>
        <v/>
      </c>
      <c r="O1537">
        <f>IF($B1537=5,"SIM","")</f>
        <v/>
      </c>
      <c r="P1537" s="76">
        <f>A1537&amp;B1537&amp;C1537&amp;E1537&amp;G1537&amp;EDATE(J1537,0)</f>
        <v/>
      </c>
      <c r="Q1537" s="68">
        <f>IF(A1537=0,"",VLOOKUP($A1537,RESUMO!$A$8:$B$107,2,FALSE))</f>
        <v/>
      </c>
    </row>
    <row r="1538">
      <c r="A1538" s="52" t="n">
        <v>45356</v>
      </c>
      <c r="B1538" s="68" t="n">
        <v>1</v>
      </c>
      <c r="C1538" s="50" t="inlineStr">
        <is>
          <t>70248624679</t>
        </is>
      </c>
      <c r="D1538" s="73" t="inlineStr">
        <is>
          <t>PEDRO HENRIQUE LOPES DOS SANTOS</t>
        </is>
      </c>
      <c r="E1538" s="74" t="inlineStr">
        <is>
          <t>CAFÉ</t>
        </is>
      </c>
      <c r="G1538" s="75" t="n">
        <v>4</v>
      </c>
      <c r="H1538" s="63" t="n">
        <v>19</v>
      </c>
      <c r="I1538" s="75" t="n">
        <v>76</v>
      </c>
      <c r="J1538" s="54" t="n">
        <v>45357</v>
      </c>
      <c r="K1538" s="54" t="inlineStr">
        <is>
          <t>MO</t>
        </is>
      </c>
      <c r="L1538" s="68" t="inlineStr">
        <is>
          <t>PIX: 70248624679</t>
        </is>
      </c>
      <c r="N1538">
        <f>IF(ISERROR(SEARCH("NF",E1538,1)),"NÃO","SIM")</f>
        <v/>
      </c>
      <c r="O1538">
        <f>IF($B1538=5,"SIM","")</f>
        <v/>
      </c>
      <c r="P1538" s="76">
        <f>A1538&amp;B1538&amp;C1538&amp;E1538&amp;G1538&amp;EDATE(J1538,0)</f>
        <v/>
      </c>
      <c r="Q1538" s="68">
        <f>IF(A1538=0,"",VLOOKUP($A1538,RESUMO!$A$8:$B$107,2,FALSE))</f>
        <v/>
      </c>
    </row>
    <row r="1539">
      <c r="A1539" s="52" t="n">
        <v>45356</v>
      </c>
      <c r="B1539" s="68" t="n">
        <v>3</v>
      </c>
      <c r="C1539" s="50" t="inlineStr">
        <is>
          <t>00360305000104</t>
        </is>
      </c>
      <c r="D1539" s="73" t="inlineStr">
        <is>
          <t>FGTS</t>
        </is>
      </c>
      <c r="E1539" s="74" t="inlineStr">
        <is>
          <t>FGTS - 02/2024</t>
        </is>
      </c>
      <c r="G1539" s="75" t="n">
        <v>1057.1</v>
      </c>
      <c r="I1539" s="75" t="n">
        <v>1057.1</v>
      </c>
      <c r="J1539" s="54" t="n">
        <v>45358</v>
      </c>
      <c r="K1539" s="54" t="inlineStr">
        <is>
          <t>MO</t>
        </is>
      </c>
      <c r="N1539">
        <f>IF(ISERROR(SEARCH("NF",E1539,1)),"NÃO","SIM")</f>
        <v/>
      </c>
      <c r="O1539">
        <f>IF($B1539=5,"SIM","")</f>
        <v/>
      </c>
      <c r="P1539" s="76">
        <f>A1539&amp;B1539&amp;C1539&amp;E1539&amp;G1539&amp;EDATE(J1539,0)</f>
        <v/>
      </c>
      <c r="Q1539" s="68">
        <f>IF(A1539=0,"",VLOOKUP($A1539,RESUMO!$A$8:$B$107,2,FALSE))</f>
        <v/>
      </c>
    </row>
    <row r="1540">
      <c r="A1540" s="52" t="n">
        <v>45356</v>
      </c>
      <c r="B1540" s="68" t="n">
        <v>3</v>
      </c>
      <c r="C1540" s="50" t="inlineStr">
        <is>
          <t>27648990687</t>
        </is>
      </c>
      <c r="D1540" s="73" t="inlineStr">
        <is>
          <t>ROGÉRIO VASCONCELOS SANTOS</t>
        </is>
      </c>
      <c r="E1540" s="74" t="inlineStr">
        <is>
          <t>MOTOBOY OBRA - 02/2024</t>
        </is>
      </c>
      <c r="G1540" s="75" t="n">
        <v>115</v>
      </c>
      <c r="I1540" s="75" t="n">
        <v>115</v>
      </c>
      <c r="J1540" s="54" t="n">
        <v>45359</v>
      </c>
      <c r="K1540" s="54" t="inlineStr">
        <is>
          <t>ADM</t>
        </is>
      </c>
      <c r="N1540">
        <f>IF(ISERROR(SEARCH("NF",E1540,1)),"NÃO","SIM")</f>
        <v/>
      </c>
      <c r="O1540">
        <f>IF($B1540=5,"SIM","")</f>
        <v/>
      </c>
      <c r="P1540" s="76">
        <f>A1540&amp;B1540&amp;C1540&amp;E1540&amp;G1540&amp;EDATE(J1540,0)</f>
        <v/>
      </c>
      <c r="Q1540" s="68">
        <f>IF(A1540=0,"",VLOOKUP($A1540,RESUMO!$A$8:$B$107,2,FALSE))</f>
        <v/>
      </c>
    </row>
    <row r="1541">
      <c r="A1541" s="52" t="n">
        <v>45356</v>
      </c>
      <c r="B1541" s="68" t="n">
        <v>3</v>
      </c>
      <c r="C1541" s="50" t="inlineStr">
        <is>
          <t>27648990687</t>
        </is>
      </c>
      <c r="D1541" s="73" t="inlineStr">
        <is>
          <t>ROGÉRIO VASCONCELOS SANTOS</t>
        </is>
      </c>
      <c r="E1541" s="74" t="inlineStr">
        <is>
          <t>MHS SEGURANÇA E MEDICINA DO TRABALHO</t>
        </is>
      </c>
      <c r="G1541" s="75" t="n">
        <v>245</v>
      </c>
      <c r="I1541" s="75" t="n">
        <v>245</v>
      </c>
      <c r="J1541" s="54" t="n">
        <v>45359</v>
      </c>
      <c r="K1541" s="54" t="inlineStr">
        <is>
          <t>ADM</t>
        </is>
      </c>
      <c r="M1541" s="50" t="inlineStr">
        <is>
          <t>MENSALIDADE 03/2024</t>
        </is>
      </c>
      <c r="N1541">
        <f>IF(ISERROR(SEARCH("NF",E1541,1)),"NÃO","SIM")</f>
        <v/>
      </c>
      <c r="O1541">
        <f>IF($B1541=5,"SIM","")</f>
        <v/>
      </c>
      <c r="P1541" s="76">
        <f>A1541&amp;B1541&amp;C1541&amp;E1541&amp;G1541&amp;EDATE(J1541,0)</f>
        <v/>
      </c>
      <c r="Q1541" s="68">
        <f>IF(A1541=0,"",VLOOKUP($A1541,RESUMO!$A$8:$B$107,2,FALSE))</f>
        <v/>
      </c>
    </row>
    <row r="1542">
      <c r="A1542" s="52" t="n">
        <v>45356</v>
      </c>
      <c r="B1542" s="68" t="n">
        <v>3</v>
      </c>
      <c r="C1542" s="50" t="inlineStr">
        <is>
          <t>05761924650</t>
        </is>
      </c>
      <c r="D1542" s="73" t="inlineStr">
        <is>
          <t>RENATO OLIVEIRA SANTOS</t>
        </is>
      </c>
      <c r="E1542" s="74" t="inlineStr">
        <is>
          <t>FOLHA DP- 02/2024</t>
        </is>
      </c>
      <c r="G1542" s="75" t="n">
        <v>706</v>
      </c>
      <c r="I1542" s="75" t="n">
        <v>706</v>
      </c>
      <c r="J1542" s="54" t="n">
        <v>45359</v>
      </c>
      <c r="K1542" s="54" t="inlineStr">
        <is>
          <t>MO</t>
        </is>
      </c>
      <c r="N1542">
        <f>IF(ISERROR(SEARCH("NF",E1542,1)),"NÃO","SIM")</f>
        <v/>
      </c>
      <c r="O1542">
        <f>IF($B1542=5,"SIM","")</f>
        <v/>
      </c>
      <c r="P1542" s="76">
        <f>A1542&amp;B1542&amp;C1542&amp;E1542&amp;G1542&amp;EDATE(J1542,0)</f>
        <v/>
      </c>
      <c r="Q1542" s="68">
        <f>IF(A1542=0,"",VLOOKUP($A1542,RESUMO!$A$8:$B$107,2,FALSE))</f>
        <v/>
      </c>
    </row>
    <row r="1543">
      <c r="A1543" s="52" t="n">
        <v>45356</v>
      </c>
      <c r="B1543" s="68" t="n">
        <v>3</v>
      </c>
      <c r="C1543" s="50" t="inlineStr">
        <is>
          <t>09462647000100</t>
        </is>
      </c>
      <c r="D1543" s="73" t="inlineStr">
        <is>
          <t>CLAYTON PATRICIO RAMOS</t>
        </is>
      </c>
      <c r="E1543" s="74" t="inlineStr">
        <is>
          <t>LOCAÇÃO DE CAÇAMBA - NF 541</t>
        </is>
      </c>
      <c r="G1543" s="75" t="n">
        <v>310</v>
      </c>
      <c r="I1543" s="75" t="n">
        <v>310</v>
      </c>
      <c r="J1543" s="54" t="n">
        <v>45361</v>
      </c>
      <c r="K1543" s="54" t="inlineStr">
        <is>
          <t>SERV</t>
        </is>
      </c>
      <c r="N1543">
        <f>IF(ISERROR(SEARCH("NF",E1543,1)),"NÃO","SIM")</f>
        <v/>
      </c>
      <c r="O1543">
        <f>IF($B1543=5,"SIM","")</f>
        <v/>
      </c>
      <c r="P1543" s="76">
        <f>A1543&amp;B1543&amp;C1543&amp;E1543&amp;G1543&amp;EDATE(J1543,0)</f>
        <v/>
      </c>
      <c r="Q1543" s="68">
        <f>IF(A1543=0,"",VLOOKUP($A1543,RESUMO!$A$8:$B$107,2,FALSE))</f>
        <v/>
      </c>
    </row>
    <row r="1544">
      <c r="A1544" s="52" t="n">
        <v>45356</v>
      </c>
      <c r="B1544" s="68" t="n">
        <v>3</v>
      </c>
      <c r="C1544" s="50" t="inlineStr">
        <is>
          <t>07409393000130</t>
        </is>
      </c>
      <c r="D1544" s="73" t="inlineStr">
        <is>
          <t>LOCFER</t>
        </is>
      </c>
      <c r="E1544" s="74" t="inlineStr">
        <is>
          <t>GUINCHO - NF 23619</t>
        </is>
      </c>
      <c r="G1544" s="75" t="n">
        <v>300</v>
      </c>
      <c r="I1544" s="75" t="n">
        <v>300</v>
      </c>
      <c r="J1544" s="54" t="n">
        <v>45370</v>
      </c>
      <c r="K1544" s="54" t="inlineStr">
        <is>
          <t>LOC</t>
        </is>
      </c>
      <c r="N1544">
        <f>IF(ISERROR(SEARCH("NF",E1544,1)),"NÃO","SIM")</f>
        <v/>
      </c>
      <c r="O1544">
        <f>IF($B1544=5,"SIM","")</f>
        <v/>
      </c>
      <c r="P1544" s="76">
        <f>A1544&amp;B1544&amp;C1544&amp;E1544&amp;G1544&amp;EDATE(J1544,0)</f>
        <v/>
      </c>
      <c r="Q1544" s="68">
        <f>IF(A1544=0,"",VLOOKUP($A1544,RESUMO!$A$8:$B$107,2,FALSE))</f>
        <v/>
      </c>
    </row>
    <row r="1545">
      <c r="A1545" s="52" t="n">
        <v>45356</v>
      </c>
      <c r="B1545" s="68" t="n">
        <v>3</v>
      </c>
      <c r="C1545" s="50" t="inlineStr">
        <is>
          <t>00394460000141</t>
        </is>
      </c>
      <c r="D1545" s="73" t="inlineStr">
        <is>
          <t>INSS/IRRF</t>
        </is>
      </c>
      <c r="E1545" s="74" t="inlineStr">
        <is>
          <t>DCTFWEB - INSS/IRRF - 02/2024</t>
        </is>
      </c>
      <c r="G1545" s="75" t="n">
        <v>5049.59</v>
      </c>
      <c r="I1545" s="75" t="n">
        <v>5049.59</v>
      </c>
      <c r="J1545" s="54" t="n">
        <v>45371</v>
      </c>
      <c r="K1545" s="54" t="inlineStr">
        <is>
          <t>MO</t>
        </is>
      </c>
      <c r="N1545">
        <f>IF(ISERROR(SEARCH("NF",E1545,1)),"NÃO","SIM")</f>
        <v/>
      </c>
      <c r="O1545">
        <f>IF($B1545=5,"SIM","")</f>
        <v/>
      </c>
      <c r="P1545" s="76">
        <f>A1545&amp;B1545&amp;C1545&amp;E1545&amp;G1545&amp;EDATE(J1545,0)</f>
        <v/>
      </c>
      <c r="Q1545" s="68">
        <f>IF(A1545=0,"",VLOOKUP($A1545,RESUMO!$A$8:$B$107,2,FALSE))</f>
        <v/>
      </c>
    </row>
    <row r="1546">
      <c r="A1546" s="52" t="n">
        <v>45356</v>
      </c>
      <c r="B1546" s="68" t="n">
        <v>5</v>
      </c>
      <c r="C1546" s="50" t="inlineStr">
        <is>
          <t>13113113100</t>
        </is>
      </c>
      <c r="D1546" s="73" t="inlineStr">
        <is>
          <t>IZAQUE DO VALE SANTOS ALOMBA</t>
        </is>
      </c>
      <c r="E1546" s="74" t="inlineStr">
        <is>
          <t>RESCISÃO</t>
        </is>
      </c>
      <c r="G1546" s="75" t="n">
        <v>135.28</v>
      </c>
      <c r="I1546" s="75" t="n">
        <v>135.28</v>
      </c>
      <c r="J1546" s="54" t="n">
        <v>45348</v>
      </c>
      <c r="K1546" s="54" t="inlineStr">
        <is>
          <t>MO</t>
        </is>
      </c>
      <c r="N1546">
        <f>IF(ISERROR(SEARCH("NF",E1546,1)),"NÃO","SIM")</f>
        <v/>
      </c>
      <c r="O1546">
        <f>IF($B1546=5,"SIM","")</f>
        <v/>
      </c>
      <c r="P1546" s="76">
        <f>A1546&amp;B1546&amp;C1546&amp;E1546&amp;G1546&amp;EDATE(J1546,0)</f>
        <v/>
      </c>
      <c r="Q1546" s="68">
        <f>IF(A1546=0,"",VLOOKUP($A1546,RESUMO!$A$8:$B$107,2,FALSE))</f>
        <v/>
      </c>
    </row>
    <row r="1547">
      <c r="A1547" s="52" t="n">
        <v>45356</v>
      </c>
      <c r="B1547" s="68" t="n">
        <v>5</v>
      </c>
      <c r="C1547" s="50" t="inlineStr">
        <is>
          <t>32392731000116</t>
        </is>
      </c>
      <c r="D1547" s="73" t="inlineStr">
        <is>
          <t xml:space="preserve">EMPÓRIO DA CONSTRUÇÃO 040 EIRELI </t>
        </is>
      </c>
      <c r="E1547" s="74" t="inlineStr">
        <is>
          <t>ARGAMASSA</t>
        </is>
      </c>
      <c r="G1547" s="75" t="n">
        <v>558</v>
      </c>
      <c r="I1547" s="75" t="n">
        <v>558</v>
      </c>
      <c r="J1547" s="54" t="n">
        <v>45350</v>
      </c>
      <c r="K1547" s="54" t="inlineStr">
        <is>
          <t>MAT</t>
        </is>
      </c>
      <c r="N1547">
        <f>IF(ISERROR(SEARCH("NF",E1547,1)),"NÃO","SIM")</f>
        <v/>
      </c>
      <c r="O1547">
        <f>IF($B1547=5,"SIM","")</f>
        <v/>
      </c>
      <c r="P1547" s="76">
        <f>A1547&amp;B1547&amp;C1547&amp;E1547&amp;G1547&amp;EDATE(J1547,0)</f>
        <v/>
      </c>
      <c r="Q1547" s="68">
        <f>IF(A1547=0,"",VLOOKUP($A1547,RESUMO!$A$8:$B$107,2,FALSE))</f>
        <v/>
      </c>
    </row>
    <row r="1548">
      <c r="A1548" s="52" t="n">
        <v>45371</v>
      </c>
      <c r="B1548" s="68" t="n">
        <v>1</v>
      </c>
      <c r="C1548" s="50" t="inlineStr">
        <is>
          <t>12054582638</t>
        </is>
      </c>
      <c r="D1548" s="73" t="inlineStr">
        <is>
          <t>RODOLFO DIAS DA SILVA</t>
        </is>
      </c>
      <c r="E1548" s="74" t="inlineStr">
        <is>
          <t>SALÁRIO</t>
        </is>
      </c>
      <c r="G1548" s="75" t="n">
        <v>1052</v>
      </c>
      <c r="I1548" s="75" t="n">
        <v>1052</v>
      </c>
      <c r="J1548" s="54" t="n">
        <v>45371</v>
      </c>
      <c r="K1548" s="54" t="inlineStr">
        <is>
          <t>MO</t>
        </is>
      </c>
      <c r="L1548" s="68" t="inlineStr">
        <is>
          <t>PIX: 12054582638</t>
        </is>
      </c>
      <c r="N1548">
        <f>IF(ISERROR(SEARCH("NF",E1548,1)),"NÃO","SIM")</f>
        <v/>
      </c>
      <c r="O1548">
        <f>IF($B1548=5,"SIM","")</f>
        <v/>
      </c>
      <c r="P1548" s="76">
        <f>A1548&amp;B1548&amp;C1548&amp;E1548&amp;G1548&amp;EDATE(J1548,0)</f>
        <v/>
      </c>
      <c r="Q1548" s="68">
        <f>IF(A1548=0,"",VLOOKUP($A1548,RESUMO!$A$8:$B$107,2,FALSE))</f>
        <v/>
      </c>
    </row>
    <row r="1549">
      <c r="A1549" s="52" t="n">
        <v>45371</v>
      </c>
      <c r="B1549" s="68" t="n">
        <v>1</v>
      </c>
      <c r="C1549" s="50" t="inlineStr">
        <is>
          <t>42751357687</t>
        </is>
      </c>
      <c r="D1549" s="73" t="inlineStr">
        <is>
          <t>JOSÉ GERALDO LONGUINHO</t>
        </is>
      </c>
      <c r="E1549" s="74" t="inlineStr">
        <is>
          <t>SALÁRIO</t>
        </is>
      </c>
      <c r="G1549" s="75" t="n">
        <v>1052</v>
      </c>
      <c r="I1549" s="75" t="n">
        <v>1052</v>
      </c>
      <c r="J1549" s="54" t="n">
        <v>45371</v>
      </c>
      <c r="K1549" s="54" t="inlineStr">
        <is>
          <t>MO</t>
        </is>
      </c>
      <c r="L1549" s="68" t="inlineStr">
        <is>
          <t>PIX: 42751357687</t>
        </is>
      </c>
      <c r="N1549">
        <f>IF(ISERROR(SEARCH("NF",E1549,1)),"NÃO","SIM")</f>
        <v/>
      </c>
      <c r="O1549">
        <f>IF($B1549=5,"SIM","")</f>
        <v/>
      </c>
      <c r="P1549" s="76">
        <f>A1549&amp;B1549&amp;C1549&amp;E1549&amp;G1549&amp;EDATE(J1549,0)</f>
        <v/>
      </c>
      <c r="Q1549" s="68">
        <f>IF(A1549=0,"",VLOOKUP($A1549,RESUMO!$A$8:$B$107,2,FALSE))</f>
        <v/>
      </c>
    </row>
    <row r="1550">
      <c r="A1550" s="52" t="n">
        <v>45371</v>
      </c>
      <c r="B1550" s="68" t="n">
        <v>1</v>
      </c>
      <c r="C1550" s="50" t="inlineStr">
        <is>
          <t>18240824609</t>
        </is>
      </c>
      <c r="D1550" s="73" t="inlineStr">
        <is>
          <t>ITALO RAFAEL PINHO SANTOS</t>
        </is>
      </c>
      <c r="E1550" s="74" t="inlineStr">
        <is>
          <t>SALÁRIO</t>
        </is>
      </c>
      <c r="G1550" s="75" t="n">
        <v>872</v>
      </c>
      <c r="I1550" s="75" t="n">
        <v>872</v>
      </c>
      <c r="J1550" s="54" t="n">
        <v>45371</v>
      </c>
      <c r="K1550" s="54" t="inlineStr">
        <is>
          <t>MO</t>
        </is>
      </c>
      <c r="L1550" s="68" t="inlineStr">
        <is>
          <t>PIX: 18240824609</t>
        </is>
      </c>
      <c r="N1550">
        <f>IF(ISERROR(SEARCH("NF",E1550,1)),"NÃO","SIM")</f>
        <v/>
      </c>
      <c r="O1550">
        <f>IF($B1550=5,"SIM","")</f>
        <v/>
      </c>
      <c r="P1550" s="76">
        <f>A1550&amp;B1550&amp;C1550&amp;E1550&amp;G1550&amp;EDATE(J1550,0)</f>
        <v/>
      </c>
      <c r="Q1550" s="68">
        <f>IF(A1550=0,"",VLOOKUP($A1550,RESUMO!$A$8:$B$107,2,FALSE))</f>
        <v/>
      </c>
    </row>
    <row r="1551">
      <c r="A1551" s="52" t="n">
        <v>45371</v>
      </c>
      <c r="B1551" s="68" t="n">
        <v>1</v>
      </c>
      <c r="C1551" s="50" t="inlineStr">
        <is>
          <t>13034919662</t>
        </is>
      </c>
      <c r="D1551" s="73" t="inlineStr">
        <is>
          <t>DAVID LOPES DOS SANTOS</t>
        </is>
      </c>
      <c r="E1551" s="74" t="inlineStr">
        <is>
          <t>SALÁRIO</t>
        </is>
      </c>
      <c r="G1551" s="75" t="n">
        <v>1400</v>
      </c>
      <c r="I1551" s="75" t="n">
        <v>1400</v>
      </c>
      <c r="J1551" s="54" t="n">
        <v>45371</v>
      </c>
      <c r="K1551" s="54" t="inlineStr">
        <is>
          <t>MO</t>
        </is>
      </c>
      <c r="L1551" s="68" t="inlineStr">
        <is>
          <t>PIX: 13034919662</t>
        </is>
      </c>
      <c r="N1551">
        <f>IF(ISERROR(SEARCH("NF",E1551,1)),"NÃO","SIM")</f>
        <v/>
      </c>
      <c r="O1551">
        <f>IF($B1551=5,"SIM","")</f>
        <v/>
      </c>
      <c r="P1551" s="76">
        <f>A1551&amp;B1551&amp;C1551&amp;E1551&amp;G1551&amp;EDATE(J1551,0)</f>
        <v/>
      </c>
      <c r="Q1551" s="68">
        <f>IF(A1551=0,"",VLOOKUP($A1551,RESUMO!$A$8:$B$107,2,FALSE))</f>
        <v/>
      </c>
    </row>
    <row r="1552">
      <c r="A1552" s="52" t="n">
        <v>45371</v>
      </c>
      <c r="B1552" s="68" t="n">
        <v>1</v>
      </c>
      <c r="C1552" s="50" t="inlineStr">
        <is>
          <t>70248624679</t>
        </is>
      </c>
      <c r="D1552" s="73" t="inlineStr">
        <is>
          <t>PEDRO HENRIQUE LOPES DOS SANTOS</t>
        </is>
      </c>
      <c r="E1552" s="74" t="inlineStr">
        <is>
          <t>SALÁRIO</t>
        </is>
      </c>
      <c r="G1552" s="75" t="n">
        <v>1052</v>
      </c>
      <c r="I1552" s="75" t="n">
        <v>1052</v>
      </c>
      <c r="J1552" s="54" t="n">
        <v>45371</v>
      </c>
      <c r="K1552" s="54" t="inlineStr">
        <is>
          <t>MO</t>
        </is>
      </c>
      <c r="L1552" s="68" t="inlineStr">
        <is>
          <t>PIX: 70248624679</t>
        </is>
      </c>
      <c r="N1552">
        <f>IF(ISERROR(SEARCH("NF",E1552,1)),"NÃO","SIM")</f>
        <v/>
      </c>
      <c r="O1552">
        <f>IF($B1552=5,"SIM","")</f>
        <v/>
      </c>
      <c r="P1552" s="76">
        <f>A1552&amp;B1552&amp;C1552&amp;E1552&amp;G1552&amp;EDATE(J1552,0)</f>
        <v/>
      </c>
      <c r="Q1552" s="68">
        <f>IF(A1552=0,"",VLOOKUP($A1552,RESUMO!$A$8:$B$107,2,FALSE))</f>
        <v/>
      </c>
    </row>
    <row r="1553">
      <c r="A1553" s="52" t="n">
        <v>45371</v>
      </c>
      <c r="B1553" s="68" t="n">
        <v>1</v>
      </c>
      <c r="C1553" s="50" t="inlineStr">
        <is>
          <t>07817141509</t>
        </is>
      </c>
      <c r="D1553" s="73" t="inlineStr">
        <is>
          <t>SONEANDERSON DE JESUS SOUZA</t>
        </is>
      </c>
      <c r="E1553" s="74" t="inlineStr">
        <is>
          <t>SALÁRIO</t>
        </is>
      </c>
      <c r="G1553" s="75" t="n">
        <v>612</v>
      </c>
      <c r="I1553" s="75" t="n">
        <v>612</v>
      </c>
      <c r="J1553" s="54" t="n">
        <v>45371</v>
      </c>
      <c r="K1553" s="54" t="inlineStr">
        <is>
          <t>MO</t>
        </is>
      </c>
      <c r="L1553" s="68" t="inlineStr">
        <is>
          <t>PIX: 07817141509</t>
        </is>
      </c>
      <c r="N1553">
        <f>IF(ISERROR(SEARCH("NF",E1553,1)),"NÃO","SIM")</f>
        <v/>
      </c>
      <c r="O1553">
        <f>IF($B1553=5,"SIM","")</f>
        <v/>
      </c>
      <c r="P1553" s="76">
        <f>A1553&amp;B1553&amp;C1553&amp;E1553&amp;G1553&amp;EDATE(J1553,0)</f>
        <v/>
      </c>
      <c r="Q1553" s="68">
        <f>IF(A1553=0,"",VLOOKUP($A1553,RESUMO!$A$8:$B$107,2,FALSE))</f>
        <v/>
      </c>
    </row>
    <row r="1554">
      <c r="A1554" s="52" t="n">
        <v>45371</v>
      </c>
      <c r="B1554" s="68" t="n">
        <v>2</v>
      </c>
      <c r="C1554" s="50" t="inlineStr">
        <is>
          <t>37052904870</t>
        </is>
      </c>
      <c r="D1554" s="73" t="inlineStr">
        <is>
          <t>VINICIUS SANTANA RINALDI</t>
        </is>
      </c>
      <c r="E1554" s="74" t="inlineStr">
        <is>
          <t>AREIA - PED. Nº 4510 / 4513</t>
        </is>
      </c>
      <c r="G1554" s="75" t="n">
        <v>2786.9</v>
      </c>
      <c r="I1554" s="75" t="n">
        <v>2786.9</v>
      </c>
      <c r="J1554" s="54" t="n">
        <v>45371</v>
      </c>
      <c r="K1554" s="54" t="inlineStr">
        <is>
          <t>MAT</t>
        </is>
      </c>
      <c r="L1554" s="68" t="inlineStr">
        <is>
          <t>C6 BANK    0001  19363893 - CPF: 37.052.904.8-70</t>
        </is>
      </c>
      <c r="N1554">
        <f>IF(ISERROR(SEARCH("NF",E1554,1)),"NÃO","SIM")</f>
        <v/>
      </c>
      <c r="O1554">
        <f>IF($B1554=5,"SIM","")</f>
        <v/>
      </c>
      <c r="P1554" s="76">
        <f>A1554&amp;B1554&amp;C1554&amp;E1554&amp;G1554&amp;EDATE(J1554,0)</f>
        <v/>
      </c>
      <c r="Q1554" s="68">
        <f>IF(A1554=0,"",VLOOKUP($A1554,RESUMO!$A$8:$B$107,2,FALSE))</f>
        <v/>
      </c>
    </row>
    <row r="1555">
      <c r="A1555" s="52" t="n">
        <v>45371</v>
      </c>
      <c r="B1555" s="68" t="n">
        <v>2</v>
      </c>
      <c r="C1555" s="50" t="inlineStr">
        <is>
          <t>30104762000107</t>
        </is>
      </c>
      <c r="D1555" s="73" t="inlineStr">
        <is>
          <t>VASCONCELOS &amp; RINALDI ENGENHARIA</t>
        </is>
      </c>
      <c r="E1555" s="74" t="inlineStr">
        <is>
          <t>07/19 PARC. ADM.OBRA  - CONCLUSÃO DO ITEM 8</t>
        </is>
      </c>
      <c r="G1555" s="75" t="n">
        <v>5500</v>
      </c>
      <c r="I1555" s="75" t="n">
        <v>5500</v>
      </c>
      <c r="J1555" s="54" t="n">
        <v>45371</v>
      </c>
      <c r="K1555" s="54" t="inlineStr">
        <is>
          <t>ADM</t>
        </is>
      </c>
      <c r="L1555" s="68" t="inlineStr">
        <is>
          <t>PIX: 30104762000107</t>
        </is>
      </c>
      <c r="N1555">
        <f>IF(ISERROR(SEARCH("NF",E1555,1)),"NÃO","SIM")</f>
        <v/>
      </c>
      <c r="O1555">
        <f>IF($B1555=5,"SIM","")</f>
        <v/>
      </c>
      <c r="P1555" s="76">
        <f>A1555&amp;B1555&amp;C1555&amp;E1555&amp;G1555&amp;EDATE(J1555,0)</f>
        <v/>
      </c>
      <c r="Q1555" s="68">
        <f>IF(A1555=0,"",VLOOKUP($A1555,RESUMO!$A$8:$B$107,2,FALSE))</f>
        <v/>
      </c>
    </row>
    <row r="1556">
      <c r="A1556" s="52" t="n">
        <v>45371</v>
      </c>
      <c r="B1556" s="68" t="n">
        <v>2</v>
      </c>
      <c r="C1556" s="50" t="inlineStr">
        <is>
          <t>27648990687</t>
        </is>
      </c>
      <c r="D1556" s="73" t="inlineStr">
        <is>
          <t>ROGÉRIO VASCONCELOS SANTOS</t>
        </is>
      </c>
      <c r="E1556" s="74" t="inlineStr">
        <is>
          <t>07/19 PARC. ADM.OBRA  - CONCLUSÃO DO ITEM 8</t>
        </is>
      </c>
      <c r="G1556" s="75" t="n">
        <v>8250</v>
      </c>
      <c r="I1556" s="75" t="n">
        <v>8250</v>
      </c>
      <c r="J1556" s="54" t="n">
        <v>45371</v>
      </c>
      <c r="K1556" s="54" t="inlineStr">
        <is>
          <t>ADM</t>
        </is>
      </c>
      <c r="L1556" s="68" t="inlineStr">
        <is>
          <t>PIX: 31995901635</t>
        </is>
      </c>
      <c r="N1556">
        <f>IF(ISERROR(SEARCH("NF",E1556,1)),"NÃO","SIM")</f>
        <v/>
      </c>
      <c r="O1556">
        <f>IF($B1556=5,"SIM","")</f>
        <v/>
      </c>
      <c r="P1556" s="76">
        <f>A1556&amp;B1556&amp;C1556&amp;E1556&amp;G1556&amp;EDATE(J1556,0)</f>
        <v/>
      </c>
      <c r="Q1556" s="68">
        <f>IF(A1556=0,"",VLOOKUP($A1556,RESUMO!$A$8:$B$107,2,FALSE))</f>
        <v/>
      </c>
    </row>
    <row r="1557">
      <c r="A1557" s="52" t="n">
        <v>45371</v>
      </c>
      <c r="B1557" s="68" t="n">
        <v>3</v>
      </c>
      <c r="C1557" s="50" t="inlineStr">
        <is>
          <t>27648990687</t>
        </is>
      </c>
      <c r="D1557" s="73" t="inlineStr">
        <is>
          <t>ROGÉRIO VASCONCELOS SANTOS</t>
        </is>
      </c>
      <c r="E1557" s="74" t="inlineStr">
        <is>
          <t>MHS SEGURANÇA E MEDICINA DO TRABALHO</t>
        </is>
      </c>
      <c r="G1557" s="75" t="n">
        <v>68.40000000000001</v>
      </c>
      <c r="I1557" s="75" t="n">
        <v>68.40000000000001</v>
      </c>
      <c r="J1557" s="54" t="n">
        <v>45371</v>
      </c>
      <c r="K1557" s="54" t="inlineStr">
        <is>
          <t>ADM</t>
        </is>
      </c>
      <c r="M1557" s="50" t="inlineStr">
        <is>
          <t>EVENTOS SST E-SOCIAL - 20/02</t>
        </is>
      </c>
      <c r="N1557">
        <f>IF(ISERROR(SEARCH("NF",E1557,1)),"NÃO","SIM")</f>
        <v/>
      </c>
      <c r="O1557">
        <f>IF($B1557=5,"SIM","")</f>
        <v/>
      </c>
      <c r="P1557" s="76">
        <f>A1557&amp;B1557&amp;C1557&amp;E1557&amp;G1557&amp;EDATE(J1557,0)</f>
        <v/>
      </c>
      <c r="Q1557" s="68">
        <f>IF(A1557=0,"",VLOOKUP($A1557,RESUMO!$A$8:$B$107,2,FALSE))</f>
        <v/>
      </c>
    </row>
    <row r="1558">
      <c r="A1558" s="52" t="n">
        <v>45371</v>
      </c>
      <c r="B1558" s="68" t="n">
        <v>3</v>
      </c>
      <c r="C1558" s="50" t="inlineStr">
        <is>
          <t>07409393000130</t>
        </is>
      </c>
      <c r="D1558" s="73" t="inlineStr">
        <is>
          <t>LOCFER</t>
        </is>
      </c>
      <c r="E1558" s="74" t="inlineStr">
        <is>
          <t>SERRA DE BANCADA - NF 23671</t>
        </is>
      </c>
      <c r="G1558" s="75" t="n">
        <v>295</v>
      </c>
      <c r="I1558" s="75" t="n">
        <v>295</v>
      </c>
      <c r="J1558" s="54" t="n">
        <v>45376</v>
      </c>
      <c r="K1558" s="54" t="inlineStr">
        <is>
          <t>LOC</t>
        </is>
      </c>
      <c r="N1558">
        <f>IF(ISERROR(SEARCH("NF",E1558,1)),"NÃO","SIM")</f>
        <v/>
      </c>
      <c r="O1558">
        <f>IF($B1558=5,"SIM","")</f>
        <v/>
      </c>
      <c r="P1558" s="76">
        <f>A1558&amp;B1558&amp;C1558&amp;E1558&amp;G1558&amp;EDATE(J1558,0)</f>
        <v/>
      </c>
      <c r="Q1558" s="68">
        <f>IF(A1558=0,"",VLOOKUP($A1558,RESUMO!$A$8:$B$107,2,FALSE))</f>
        <v/>
      </c>
    </row>
    <row r="1559">
      <c r="A1559" s="52" t="n">
        <v>45371</v>
      </c>
      <c r="B1559" s="68" t="n">
        <v>3</v>
      </c>
      <c r="C1559" s="50" t="inlineStr">
        <is>
          <t>23452261000148</t>
        </is>
      </c>
      <c r="D1559" s="73" t="inlineStr">
        <is>
          <t>CERAMICA BRAUNAS LTDA</t>
        </is>
      </c>
      <c r="E1559" s="74" t="inlineStr">
        <is>
          <t>TIJOLOS - NF 64389</t>
        </is>
      </c>
      <c r="G1559" s="75" t="n">
        <v>3831</v>
      </c>
      <c r="I1559" s="75" t="n">
        <v>3831</v>
      </c>
      <c r="J1559" s="54" t="n">
        <v>45378</v>
      </c>
      <c r="K1559" s="54" t="inlineStr">
        <is>
          <t>MAT</t>
        </is>
      </c>
      <c r="N1559">
        <f>IF(ISERROR(SEARCH("NF",E1559,1)),"NÃO","SIM")</f>
        <v/>
      </c>
      <c r="O1559">
        <f>IF($B1559=5,"SIM","")</f>
        <v/>
      </c>
      <c r="P1559" s="76">
        <f>A1559&amp;B1559&amp;C1559&amp;E1559&amp;G1559&amp;EDATE(J1559,0)</f>
        <v/>
      </c>
      <c r="Q1559" s="68">
        <f>IF(A1559=0,"",VLOOKUP($A1559,RESUMO!$A$8:$B$107,2,FALSE))</f>
        <v/>
      </c>
    </row>
    <row r="1560">
      <c r="A1560" s="52" t="n">
        <v>45371</v>
      </c>
      <c r="B1560" s="68" t="n">
        <v>3</v>
      </c>
      <c r="C1560" s="50" t="inlineStr">
        <is>
          <t>17155730000164</t>
        </is>
      </c>
      <c r="D1560" s="73" t="inlineStr">
        <is>
          <t>CEMIG</t>
        </is>
      </c>
      <c r="E1560" s="74" t="inlineStr">
        <is>
          <t>COMPETENCIA 03/2024</t>
        </is>
      </c>
      <c r="G1560" s="75" t="n">
        <v>174.74</v>
      </c>
      <c r="I1560" s="75" t="n">
        <v>174.74</v>
      </c>
      <c r="J1560" s="54" t="n">
        <v>45378</v>
      </c>
      <c r="K1560" s="54" t="inlineStr">
        <is>
          <t>TP</t>
        </is>
      </c>
      <c r="N1560">
        <f>IF(ISERROR(SEARCH("NF",E1560,1)),"NÃO","SIM")</f>
        <v/>
      </c>
      <c r="O1560">
        <f>IF($B1560=5,"SIM","")</f>
        <v/>
      </c>
      <c r="P1560" s="76">
        <f>A1560&amp;B1560&amp;C1560&amp;E1560&amp;G1560&amp;EDATE(J1560,0)</f>
        <v/>
      </c>
      <c r="Q1560" s="68">
        <f>IF(A1560=0,"",VLOOKUP($A1560,RESUMO!$A$8:$B$107,2,FALSE))</f>
        <v/>
      </c>
    </row>
    <row r="1561">
      <c r="A1561" s="52" t="n">
        <v>45371</v>
      </c>
      <c r="B1561" s="68" t="n">
        <v>3</v>
      </c>
      <c r="C1561" s="50" t="inlineStr">
        <is>
          <t>24654133000220</t>
        </is>
      </c>
      <c r="D1561" s="73" t="inlineStr">
        <is>
          <t xml:space="preserve">PLIMAX PERSONA </t>
        </is>
      </c>
      <c r="E1561" s="74" t="inlineStr">
        <is>
          <t>CESTAS BASICAS - NF 236668</t>
        </is>
      </c>
      <c r="G1561" s="75" t="n">
        <v>1223.85</v>
      </c>
      <c r="I1561" s="75" t="n">
        <v>1223.85</v>
      </c>
      <c r="J1561" s="54" t="n">
        <v>45379</v>
      </c>
      <c r="K1561" s="54" t="inlineStr">
        <is>
          <t>MO</t>
        </is>
      </c>
      <c r="N1561">
        <f>IF(ISERROR(SEARCH("NF",E1561,1)),"NÃO","SIM")</f>
        <v/>
      </c>
      <c r="O1561">
        <f>IF($B1561=5,"SIM","")</f>
        <v/>
      </c>
      <c r="P1561" s="76">
        <f>A1561&amp;B1561&amp;C1561&amp;E1561&amp;G1561&amp;EDATE(J1561,0)</f>
        <v/>
      </c>
      <c r="Q1561" s="68">
        <f>IF(A1561=0,"",VLOOKUP($A1561,RESUMO!$A$8:$B$107,2,FALSE))</f>
        <v/>
      </c>
    </row>
    <row r="1562">
      <c r="A1562" s="52" t="n">
        <v>45371</v>
      </c>
      <c r="B1562" s="68" t="n">
        <v>3</v>
      </c>
      <c r="C1562" s="50" t="inlineStr">
        <is>
          <t>38727707000177</t>
        </is>
      </c>
      <c r="D1562" s="73" t="inlineStr">
        <is>
          <t>SEGURO PASI</t>
        </is>
      </c>
      <c r="E1562" s="74" t="inlineStr">
        <is>
          <t>SEGURO COLABORADORES</t>
        </is>
      </c>
      <c r="G1562" s="75" t="n">
        <v>117.75</v>
      </c>
      <c r="I1562" s="75" t="n">
        <v>117.75</v>
      </c>
      <c r="J1562" s="54" t="n">
        <v>45382</v>
      </c>
      <c r="K1562" s="54" t="inlineStr">
        <is>
          <t>ADM</t>
        </is>
      </c>
      <c r="N1562">
        <f>IF(ISERROR(SEARCH("NF",E1562,1)),"NÃO","SIM")</f>
        <v/>
      </c>
      <c r="O1562">
        <f>IF($B1562=5,"SIM","")</f>
        <v/>
      </c>
      <c r="P1562" s="76">
        <f>A1562&amp;B1562&amp;C1562&amp;E1562&amp;G1562&amp;EDATE(J1562,0)</f>
        <v/>
      </c>
      <c r="Q1562" s="68">
        <f>IF(A1562=0,"",VLOOKUP($A1562,RESUMO!$A$8:$B$107,2,FALSE))</f>
        <v/>
      </c>
    </row>
    <row r="1563">
      <c r="A1563" s="52" t="n">
        <v>45371</v>
      </c>
      <c r="B1563" s="68" t="n">
        <v>3</v>
      </c>
      <c r="C1563" s="50" t="inlineStr">
        <is>
          <t>03562661000107</t>
        </is>
      </c>
      <c r="D1563" s="73" t="inlineStr">
        <is>
          <t>SAO JOSE DISTRIBUIDORA DE CIMENTO</t>
        </is>
      </c>
      <c r="E1563" s="74" t="inlineStr">
        <is>
          <t>CIMENTO - NF 127078</t>
        </is>
      </c>
      <c r="G1563" s="75" t="n">
        <v>2464</v>
      </c>
      <c r="I1563" s="75" t="n">
        <v>2464</v>
      </c>
      <c r="J1563" s="54" t="n">
        <v>45384</v>
      </c>
      <c r="K1563" s="54" t="inlineStr">
        <is>
          <t>MAT</t>
        </is>
      </c>
      <c r="N1563">
        <f>IF(ISERROR(SEARCH("NF",E1563,1)),"NÃO","SIM")</f>
        <v/>
      </c>
      <c r="O1563">
        <f>IF($B1563=5,"SIM","")</f>
        <v/>
      </c>
      <c r="P1563" s="76">
        <f>A1563&amp;B1563&amp;C1563&amp;E1563&amp;G1563&amp;EDATE(J1563,0)</f>
        <v/>
      </c>
      <c r="Q1563" s="68">
        <f>IF(A1563=0,"",VLOOKUP($A1563,RESUMO!$A$8:$B$107,2,FALSE))</f>
        <v/>
      </c>
    </row>
    <row r="1564">
      <c r="A1564" s="52" t="n">
        <v>45371</v>
      </c>
      <c r="B1564" s="68" t="n">
        <v>3</v>
      </c>
      <c r="C1564" s="50" t="inlineStr">
        <is>
          <t>07409393000130</t>
        </is>
      </c>
      <c r="D1564" s="73" t="inlineStr">
        <is>
          <t>LOCFER</t>
        </is>
      </c>
      <c r="E1564" s="74" t="inlineStr">
        <is>
          <t>MANGOTE, MOTOR E MARTELETE - NF 23798</t>
        </is>
      </c>
      <c r="G1564" s="75" t="n">
        <v>360</v>
      </c>
      <c r="I1564" s="75" t="n">
        <v>360</v>
      </c>
      <c r="J1564" s="54" t="n">
        <v>45385</v>
      </c>
      <c r="K1564" s="54" t="inlineStr">
        <is>
          <t>LOC</t>
        </is>
      </c>
      <c r="N1564">
        <f>IF(ISERROR(SEARCH("NF",E1564,1)),"NÃO","SIM")</f>
        <v/>
      </c>
      <c r="O1564">
        <f>IF($B1564=5,"SIM","")</f>
        <v/>
      </c>
      <c r="P1564" s="76">
        <f>A1564&amp;B1564&amp;C1564&amp;E1564&amp;G1564&amp;EDATE(J1564,0)</f>
        <v/>
      </c>
      <c r="Q1564" s="68">
        <f>IF(A1564=0,"",VLOOKUP($A1564,RESUMO!$A$8:$B$107,2,FALSE))</f>
        <v/>
      </c>
    </row>
    <row r="1565">
      <c r="A1565" s="52" t="n">
        <v>45371</v>
      </c>
      <c r="B1565" s="68" t="n">
        <v>3</v>
      </c>
      <c r="C1565" s="50" t="inlineStr">
        <is>
          <t>12463472000160</t>
        </is>
      </c>
      <c r="D1565" s="73" t="inlineStr">
        <is>
          <t>IMA EPIS</t>
        </is>
      </c>
      <c r="E1565" s="74" t="inlineStr">
        <is>
          <t>EQUIPAMENTOS DE PROTEÇÃO - NF 126781</t>
        </is>
      </c>
      <c r="G1565" s="75" t="n">
        <v>353</v>
      </c>
      <c r="I1565" s="75" t="n">
        <v>353</v>
      </c>
      <c r="J1565" s="54" t="n">
        <v>45386</v>
      </c>
      <c r="K1565" s="54" t="inlineStr">
        <is>
          <t>MO</t>
        </is>
      </c>
      <c r="N1565">
        <f>IF(ISERROR(SEARCH("NF",E1565,1)),"NÃO","SIM")</f>
        <v/>
      </c>
      <c r="O1565">
        <f>IF($B1565=5,"SIM","")</f>
        <v/>
      </c>
      <c r="P1565" s="76">
        <f>A1565&amp;B1565&amp;C1565&amp;E1565&amp;G1565&amp;EDATE(J1565,0)</f>
        <v/>
      </c>
      <c r="Q1565" s="68">
        <f>IF(A1565=0,"",VLOOKUP($A1565,RESUMO!$A$8:$B$107,2,FALSE))</f>
        <v/>
      </c>
    </row>
    <row r="1566">
      <c r="A1566" s="52" t="n">
        <v>45371</v>
      </c>
      <c r="B1566" s="68" t="n">
        <v>3</v>
      </c>
      <c r="C1566" s="50" t="inlineStr">
        <is>
          <t>05896435000341</t>
        </is>
      </c>
      <c r="D1566" s="73" t="inlineStr">
        <is>
          <t>WALSYWA</t>
        </is>
      </c>
      <c r="E1566" s="74" t="inlineStr">
        <is>
          <t>FINCAPINO, TELA - NF 94850</t>
        </is>
      </c>
      <c r="G1566" s="75" t="n">
        <v>2539.63</v>
      </c>
      <c r="I1566" s="75" t="n">
        <v>2539.63</v>
      </c>
      <c r="J1566" s="54" t="n">
        <v>45387</v>
      </c>
      <c r="K1566" s="54" t="inlineStr">
        <is>
          <t>MAT</t>
        </is>
      </c>
      <c r="N1566">
        <f>IF(ISERROR(SEARCH("NF",E1566,1)),"NÃO","SIM")</f>
        <v/>
      </c>
      <c r="O1566">
        <f>IF($B1566=5,"SIM","")</f>
        <v/>
      </c>
      <c r="P1566" s="76">
        <f>A1566&amp;B1566&amp;C1566&amp;E1566&amp;G1566&amp;EDATE(J1566,0)</f>
        <v/>
      </c>
      <c r="Q1566" s="68">
        <f>IF(A1566=0,"",VLOOKUP($A1566,RESUMO!$A$8:$B$107,2,FALSE))</f>
        <v/>
      </c>
    </row>
    <row r="1567">
      <c r="A1567" s="52" t="n">
        <v>45371</v>
      </c>
      <c r="B1567" s="68" t="n">
        <v>5</v>
      </c>
      <c r="C1567" s="50" t="inlineStr">
        <is>
          <t>16000000000100</t>
        </is>
      </c>
      <c r="D1567" s="73" t="inlineStr">
        <is>
          <t>DIVERSOS</t>
        </is>
      </c>
      <c r="E1567" s="74" t="inlineStr">
        <is>
          <t>AMIZADAY - PLANTIO GRAMA</t>
        </is>
      </c>
      <c r="G1567" s="75" t="n">
        <v>1000</v>
      </c>
      <c r="I1567" s="75" t="n">
        <v>1000</v>
      </c>
      <c r="J1567" s="54" t="n">
        <v>45310</v>
      </c>
      <c r="K1567" s="54" t="inlineStr">
        <is>
          <t>DIV</t>
        </is>
      </c>
      <c r="N1567">
        <f>IF(ISERROR(SEARCH("NF",E1567,1)),"NÃO","SIM")</f>
        <v/>
      </c>
      <c r="O1567">
        <f>IF($B1567=5,"SIM","")</f>
        <v/>
      </c>
      <c r="P1567" s="76">
        <f>A1567&amp;B1567&amp;C1567&amp;E1567&amp;G1567&amp;EDATE(J1567,0)</f>
        <v/>
      </c>
      <c r="Q1567" s="68">
        <f>IF(A1567=0,"",VLOOKUP($A1567,RESUMO!$A$8:$B$107,2,FALSE))</f>
        <v/>
      </c>
    </row>
    <row r="1568">
      <c r="A1568" s="52" t="n">
        <v>45371</v>
      </c>
      <c r="B1568" s="68" t="n">
        <v>5</v>
      </c>
      <c r="C1568" s="50" t="inlineStr">
        <is>
          <t>07817141509</t>
        </is>
      </c>
      <c r="D1568" s="73" t="inlineStr">
        <is>
          <t>SONEANDERSON DE JESUS SOUZA</t>
        </is>
      </c>
      <c r="E1568" s="74" t="inlineStr">
        <is>
          <t>19 DIAS VT E CAFÉ</t>
        </is>
      </c>
      <c r="G1568" s="75" t="n">
        <v>756.2</v>
      </c>
      <c r="I1568" s="75" t="n">
        <v>756.2</v>
      </c>
      <c r="J1568" s="54" t="n">
        <v>45356</v>
      </c>
      <c r="K1568" s="54" t="inlineStr">
        <is>
          <t>MO</t>
        </is>
      </c>
      <c r="N1568">
        <f>IF(ISERROR(SEARCH("NF",E1568,1)),"NÃO","SIM")</f>
        <v/>
      </c>
      <c r="O1568">
        <f>IF($B1568=5,"SIM","")</f>
        <v/>
      </c>
      <c r="P1568" s="76">
        <f>A1568&amp;B1568&amp;C1568&amp;E1568&amp;G1568&amp;EDATE(J1568,0)</f>
        <v/>
      </c>
      <c r="Q1568" s="68">
        <f>IF(A1568=0,"",VLOOKUP($A1568,RESUMO!$A$8:$B$107,2,FALSE))</f>
        <v/>
      </c>
    </row>
    <row r="1569">
      <c r="A1569" s="52" t="n">
        <v>45371</v>
      </c>
      <c r="B1569" s="68" t="n">
        <v>5</v>
      </c>
      <c r="C1569" s="50" t="inlineStr">
        <is>
          <t>17281106000103</t>
        </is>
      </c>
      <c r="D1569" s="73" t="inlineStr">
        <is>
          <t>COPASA MG</t>
        </is>
      </c>
      <c r="E1569" s="74" t="inlineStr">
        <is>
          <t>COMPETENCIA 03/2024</t>
        </is>
      </c>
      <c r="G1569" s="75" t="n">
        <v>86.06</v>
      </c>
      <c r="I1569" s="75" t="n">
        <v>86.06</v>
      </c>
      <c r="J1569" s="54" t="n">
        <v>45368</v>
      </c>
      <c r="K1569" s="54" t="inlineStr">
        <is>
          <t>TP</t>
        </is>
      </c>
      <c r="N1569">
        <f>IF(ISERROR(SEARCH("NF",E1569,1)),"NÃO","SIM")</f>
        <v/>
      </c>
      <c r="O1569">
        <f>IF($B1569=5,"SIM","")</f>
        <v/>
      </c>
      <c r="P1569" s="76">
        <f>A1569&amp;B1569&amp;C1569&amp;E1569&amp;G1569&amp;EDATE(J1569,0)</f>
        <v/>
      </c>
      <c r="Q1569" s="68">
        <f>IF(A1569=0,"",VLOOKUP($A1569,RESUMO!$A$8:$B$107,2,FALSE))</f>
        <v/>
      </c>
    </row>
    <row r="1570">
      <c r="A1570" s="52" t="n">
        <v>45387</v>
      </c>
      <c r="B1570" s="68" t="n">
        <v>1</v>
      </c>
      <c r="C1570" s="50" t="inlineStr">
        <is>
          <t>12054582638</t>
        </is>
      </c>
      <c r="D1570" s="73" t="inlineStr">
        <is>
          <t>RODOLFO DIAS DA SILVA</t>
        </is>
      </c>
      <c r="E1570" s="74" t="inlineStr">
        <is>
          <t>SALÁRIO</t>
        </is>
      </c>
      <c r="G1570" s="75" t="n">
        <v>1336.01</v>
      </c>
      <c r="I1570" s="75" t="n">
        <v>1336.01</v>
      </c>
      <c r="J1570" s="54" t="n">
        <v>45387</v>
      </c>
      <c r="K1570" s="54" t="inlineStr">
        <is>
          <t>MO</t>
        </is>
      </c>
      <c r="L1570" s="68" t="inlineStr">
        <is>
          <t>PIX: 12054582638</t>
        </is>
      </c>
      <c r="N1570">
        <f>IF(ISERROR(SEARCH("NF",E1570,1)),"NÃO","SIM")</f>
        <v/>
      </c>
      <c r="O1570">
        <f>IF($B1570=5,"SIM","")</f>
        <v/>
      </c>
      <c r="P1570" s="76">
        <f>A1570&amp;B1570&amp;C1570&amp;E1570&amp;G1570&amp;EDATE(J1570,0)</f>
        <v/>
      </c>
      <c r="Q1570" s="68">
        <f>IF(A1570=0,"",VLOOKUP($A1570,RESUMO!$A$8:$B$107,2,FALSE))</f>
        <v/>
      </c>
    </row>
    <row r="1571">
      <c r="A1571" s="52" t="n">
        <v>45387</v>
      </c>
      <c r="B1571" s="68" t="n">
        <v>1</v>
      </c>
      <c r="C1571" s="50" t="inlineStr">
        <is>
          <t>42751357687</t>
        </is>
      </c>
      <c r="D1571" s="73" t="inlineStr">
        <is>
          <t>JOSÉ GERALDO LONGUINHO</t>
        </is>
      </c>
      <c r="E1571" s="74" t="inlineStr">
        <is>
          <t>SALÁRIO</t>
        </is>
      </c>
      <c r="G1571" s="75" t="n">
        <v>1362.48</v>
      </c>
      <c r="I1571" s="75" t="n">
        <v>1362.48</v>
      </c>
      <c r="J1571" s="54" t="n">
        <v>45387</v>
      </c>
      <c r="K1571" s="54" t="inlineStr">
        <is>
          <t>MO</t>
        </is>
      </c>
      <c r="L1571" s="68" t="inlineStr">
        <is>
          <t>PIX: 42751357687</t>
        </is>
      </c>
      <c r="N1571">
        <f>IF(ISERROR(SEARCH("NF",E1571,1)),"NÃO","SIM")</f>
        <v/>
      </c>
      <c r="O1571">
        <f>IF($B1571=5,"SIM","")</f>
        <v/>
      </c>
      <c r="P1571" s="76">
        <f>A1571&amp;B1571&amp;C1571&amp;E1571&amp;G1571&amp;EDATE(J1571,0)</f>
        <v/>
      </c>
      <c r="Q1571" s="68">
        <f>IF(A1571=0,"",VLOOKUP($A1571,RESUMO!$A$8:$B$107,2,FALSE))</f>
        <v/>
      </c>
    </row>
    <row r="1572">
      <c r="A1572" s="52" t="n">
        <v>45387</v>
      </c>
      <c r="B1572" s="68" t="n">
        <v>1</v>
      </c>
      <c r="C1572" s="50" t="inlineStr">
        <is>
          <t>18240824609</t>
        </is>
      </c>
      <c r="D1572" s="73" t="inlineStr">
        <is>
          <t>ITALO RAFAEL PINHO SANTOS</t>
        </is>
      </c>
      <c r="E1572" s="74" t="inlineStr">
        <is>
          <t>SALÁRIO</t>
        </is>
      </c>
      <c r="G1572" s="75" t="n">
        <v>952.79</v>
      </c>
      <c r="I1572" s="75" t="n">
        <v>952.79</v>
      </c>
      <c r="J1572" s="54" t="n">
        <v>45387</v>
      </c>
      <c r="K1572" s="54" t="inlineStr">
        <is>
          <t>MO</t>
        </is>
      </c>
      <c r="L1572" s="68" t="inlineStr">
        <is>
          <t>PIX: 18240824609</t>
        </is>
      </c>
      <c r="N1572">
        <f>IF(ISERROR(SEARCH("NF",E1572,1)),"NÃO","SIM")</f>
        <v/>
      </c>
      <c r="O1572">
        <f>IF($B1572=5,"SIM","")</f>
        <v/>
      </c>
      <c r="P1572" s="76">
        <f>A1572&amp;B1572&amp;C1572&amp;E1572&amp;G1572&amp;EDATE(J1572,0)</f>
        <v/>
      </c>
      <c r="Q1572" s="68">
        <f>IF(A1572=0,"",VLOOKUP($A1572,RESUMO!$A$8:$B$107,2,FALSE))</f>
        <v/>
      </c>
    </row>
    <row r="1573">
      <c r="A1573" s="52" t="n">
        <v>45387</v>
      </c>
      <c r="B1573" s="68" t="n">
        <v>1</v>
      </c>
      <c r="C1573" s="50" t="inlineStr">
        <is>
          <t>13034919662</t>
        </is>
      </c>
      <c r="D1573" s="73" t="inlineStr">
        <is>
          <t>DAVID LOPES DOS SANTOS</t>
        </is>
      </c>
      <c r="E1573" s="74" t="inlineStr">
        <is>
          <t>SALÁRIO</t>
        </is>
      </c>
      <c r="G1573" s="75" t="n">
        <v>1533.9</v>
      </c>
      <c r="I1573" s="75" t="n">
        <v>1533.9</v>
      </c>
      <c r="J1573" s="54" t="n">
        <v>45387</v>
      </c>
      <c r="K1573" s="54" t="inlineStr">
        <is>
          <t>MO</t>
        </is>
      </c>
      <c r="L1573" s="68" t="inlineStr">
        <is>
          <t>PIX: 13034919662</t>
        </is>
      </c>
      <c r="N1573">
        <f>IF(ISERROR(SEARCH("NF",E1573,1)),"NÃO","SIM")</f>
        <v/>
      </c>
      <c r="O1573">
        <f>IF($B1573=5,"SIM","")</f>
        <v/>
      </c>
      <c r="P1573" s="76">
        <f>A1573&amp;B1573&amp;C1573&amp;E1573&amp;G1573&amp;EDATE(J1573,0)</f>
        <v/>
      </c>
      <c r="Q1573" s="68">
        <f>IF(A1573=0,"",VLOOKUP($A1573,RESUMO!$A$8:$B$107,2,FALSE))</f>
        <v/>
      </c>
    </row>
    <row r="1574">
      <c r="A1574" s="52" t="n">
        <v>45387</v>
      </c>
      <c r="B1574" s="68" t="n">
        <v>1</v>
      </c>
      <c r="C1574" s="50" t="inlineStr">
        <is>
          <t>70248624679</t>
        </is>
      </c>
      <c r="D1574" s="73" t="inlineStr">
        <is>
          <t>PEDRO HENRIQUE LOPES DOS SANTOS</t>
        </is>
      </c>
      <c r="E1574" s="74" t="inlineStr">
        <is>
          <t>SALÁRIO</t>
        </is>
      </c>
      <c r="G1574" s="75" t="n">
        <v>1362.48</v>
      </c>
      <c r="I1574" s="75" t="n">
        <v>1362.48</v>
      </c>
      <c r="J1574" s="54" t="n">
        <v>45387</v>
      </c>
      <c r="K1574" s="54" t="inlineStr">
        <is>
          <t>MO</t>
        </is>
      </c>
      <c r="L1574" s="68" t="inlineStr">
        <is>
          <t>PIX: 70248624679</t>
        </is>
      </c>
      <c r="N1574">
        <f>IF(ISERROR(SEARCH("NF",E1574,1)),"NÃO","SIM")</f>
        <v/>
      </c>
      <c r="O1574">
        <f>IF($B1574=5,"SIM","")</f>
        <v/>
      </c>
      <c r="P1574" s="76">
        <f>A1574&amp;B1574&amp;C1574&amp;E1574&amp;G1574&amp;EDATE(J1574,0)</f>
        <v/>
      </c>
      <c r="Q1574" s="68">
        <f>IF(A1574=0,"",VLOOKUP($A1574,RESUMO!$A$8:$B$107,2,FALSE))</f>
        <v/>
      </c>
    </row>
    <row r="1575">
      <c r="A1575" s="52" t="n">
        <v>45387</v>
      </c>
      <c r="B1575" s="68" t="n">
        <v>1</v>
      </c>
      <c r="C1575" s="50" t="inlineStr">
        <is>
          <t>07817141509</t>
        </is>
      </c>
      <c r="D1575" s="73" t="inlineStr">
        <is>
          <t>SONEANDERSON DE JESUS SOUZA</t>
        </is>
      </c>
      <c r="E1575" s="74" t="inlineStr">
        <is>
          <t>SALÁRIO</t>
        </is>
      </c>
      <c r="G1575" s="75" t="n">
        <v>661.73</v>
      </c>
      <c r="I1575" s="75" t="n">
        <v>661.73</v>
      </c>
      <c r="J1575" s="54" t="n">
        <v>45387</v>
      </c>
      <c r="K1575" s="54" t="inlineStr">
        <is>
          <t>MO</t>
        </is>
      </c>
      <c r="L1575" s="68" t="inlineStr">
        <is>
          <t>PIX: 07817141509</t>
        </is>
      </c>
      <c r="N1575">
        <f>IF(ISERROR(SEARCH("NF",E1575,1)),"NÃO","SIM")</f>
        <v/>
      </c>
      <c r="O1575">
        <f>IF($B1575=5,"SIM","")</f>
        <v/>
      </c>
      <c r="P1575" s="76">
        <f>A1575&amp;B1575&amp;C1575&amp;E1575&amp;G1575&amp;EDATE(J1575,0)</f>
        <v/>
      </c>
      <c r="Q1575" s="68">
        <f>IF(A1575=0,"",VLOOKUP($A1575,RESUMO!$A$8:$B$107,2,FALSE))</f>
        <v/>
      </c>
    </row>
    <row r="1576">
      <c r="A1576" s="52" t="n">
        <v>45387</v>
      </c>
      <c r="B1576" s="68" t="n">
        <v>1</v>
      </c>
      <c r="C1576" s="50" t="inlineStr">
        <is>
          <t>12054582638</t>
        </is>
      </c>
      <c r="D1576" s="73" t="inlineStr">
        <is>
          <t>RODOLFO DIAS DA SILVA</t>
        </is>
      </c>
      <c r="E1576" s="74" t="inlineStr">
        <is>
          <t>TRANSPORTE</t>
        </is>
      </c>
      <c r="G1576" s="75" t="n">
        <v>32.4</v>
      </c>
      <c r="H1576" s="63" t="n">
        <v>22</v>
      </c>
      <c r="I1576" s="75" t="n">
        <v>712.8</v>
      </c>
      <c r="J1576" s="54" t="n">
        <v>45387</v>
      </c>
      <c r="K1576" s="54" t="inlineStr">
        <is>
          <t>MO</t>
        </is>
      </c>
      <c r="L1576" s="68" t="inlineStr">
        <is>
          <t>PIX: 12054582638</t>
        </is>
      </c>
      <c r="N1576">
        <f>IF(ISERROR(SEARCH("NF",E1576,1)),"NÃO","SIM")</f>
        <v/>
      </c>
      <c r="O1576">
        <f>IF($B1576=5,"SIM","")</f>
        <v/>
      </c>
      <c r="P1576" s="76">
        <f>A1576&amp;B1576&amp;C1576&amp;E1576&amp;G1576&amp;EDATE(J1576,0)</f>
        <v/>
      </c>
      <c r="Q1576" s="68">
        <f>IF(A1576=0,"",VLOOKUP($A1576,RESUMO!$A$8:$B$107,2,FALSE))</f>
        <v/>
      </c>
    </row>
    <row r="1577">
      <c r="A1577" s="52" t="n">
        <v>45387</v>
      </c>
      <c r="B1577" s="68" t="n">
        <v>1</v>
      </c>
      <c r="C1577" s="50" t="inlineStr">
        <is>
          <t>42751357687</t>
        </is>
      </c>
      <c r="D1577" s="73" t="inlineStr">
        <is>
          <t>JOSÉ GERALDO LONGUINHO</t>
        </is>
      </c>
      <c r="E1577" s="74" t="inlineStr">
        <is>
          <t>TRANSPORTE</t>
        </is>
      </c>
      <c r="G1577" s="75" t="n">
        <v>28.4</v>
      </c>
      <c r="H1577" s="63" t="n">
        <v>22</v>
      </c>
      <c r="I1577" s="75" t="n">
        <v>624.8</v>
      </c>
      <c r="J1577" s="54" t="n">
        <v>45387</v>
      </c>
      <c r="K1577" s="54" t="inlineStr">
        <is>
          <t>MO</t>
        </is>
      </c>
      <c r="L1577" s="68" t="inlineStr">
        <is>
          <t>PIX: 42751357687</t>
        </is>
      </c>
      <c r="N1577">
        <f>IF(ISERROR(SEARCH("NF",E1577,1)),"NÃO","SIM")</f>
        <v/>
      </c>
      <c r="O1577">
        <f>IF($B1577=5,"SIM","")</f>
        <v/>
      </c>
      <c r="P1577" s="76">
        <f>A1577&amp;B1577&amp;C1577&amp;E1577&amp;G1577&amp;EDATE(J1577,0)</f>
        <v/>
      </c>
      <c r="Q1577" s="68">
        <f>IF(A1577=0,"",VLOOKUP($A1577,RESUMO!$A$8:$B$107,2,FALSE))</f>
        <v/>
      </c>
    </row>
    <row r="1578">
      <c r="A1578" s="52" t="n">
        <v>45387</v>
      </c>
      <c r="B1578" s="68" t="n">
        <v>1</v>
      </c>
      <c r="C1578" s="50" t="inlineStr">
        <is>
          <t>18240824609</t>
        </is>
      </c>
      <c r="D1578" s="73" t="inlineStr">
        <is>
          <t>ITALO RAFAEL PINHO SANTOS</t>
        </is>
      </c>
      <c r="E1578" s="74" t="inlineStr">
        <is>
          <t>TRANSPORTE</t>
        </is>
      </c>
      <c r="G1578" s="75" t="n">
        <v>28.4</v>
      </c>
      <c r="H1578" s="63" t="n">
        <v>21</v>
      </c>
      <c r="I1578" s="75" t="n">
        <v>596.4</v>
      </c>
      <c r="J1578" s="54" t="n">
        <v>45387</v>
      </c>
      <c r="K1578" s="54" t="inlineStr">
        <is>
          <t>MO</t>
        </is>
      </c>
      <c r="L1578" s="68" t="inlineStr">
        <is>
          <t>PIX: 18240824609</t>
        </is>
      </c>
      <c r="N1578">
        <f>IF(ISERROR(SEARCH("NF",E1578,1)),"NÃO","SIM")</f>
        <v/>
      </c>
      <c r="O1578">
        <f>IF($B1578=5,"SIM","")</f>
        <v/>
      </c>
      <c r="P1578" s="76">
        <f>A1578&amp;B1578&amp;C1578&amp;E1578&amp;G1578&amp;EDATE(J1578,0)</f>
        <v/>
      </c>
      <c r="Q1578" s="68">
        <f>IF(A1578=0,"",VLOOKUP($A1578,RESUMO!$A$8:$B$107,2,FALSE))</f>
        <v/>
      </c>
    </row>
    <row r="1579">
      <c r="A1579" s="52" t="n">
        <v>45387</v>
      </c>
      <c r="B1579" s="68" t="n">
        <v>1</v>
      </c>
      <c r="C1579" s="50" t="inlineStr">
        <is>
          <t>13034919662</t>
        </is>
      </c>
      <c r="D1579" s="73" t="inlineStr">
        <is>
          <t>DAVID LOPES DOS SANTOS</t>
        </is>
      </c>
      <c r="E1579" s="74" t="inlineStr">
        <is>
          <t>TRANSPORTE</t>
        </is>
      </c>
      <c r="G1579" s="75" t="n">
        <v>37.3</v>
      </c>
      <c r="H1579" s="63" t="n">
        <v>21</v>
      </c>
      <c r="I1579" s="75" t="n">
        <v>783.3</v>
      </c>
      <c r="J1579" s="54" t="n">
        <v>45387</v>
      </c>
      <c r="K1579" s="54" t="inlineStr">
        <is>
          <t>MO</t>
        </is>
      </c>
      <c r="L1579" s="68" t="inlineStr">
        <is>
          <t>PIX: 13034919662</t>
        </is>
      </c>
      <c r="N1579">
        <f>IF(ISERROR(SEARCH("NF",E1579,1)),"NÃO","SIM")</f>
        <v/>
      </c>
      <c r="O1579">
        <f>IF($B1579=5,"SIM","")</f>
        <v/>
      </c>
      <c r="P1579" s="76">
        <f>A1579&amp;B1579&amp;C1579&amp;E1579&amp;G1579&amp;EDATE(J1579,0)</f>
        <v/>
      </c>
      <c r="Q1579" s="68">
        <f>IF(A1579=0,"",VLOOKUP($A1579,RESUMO!$A$8:$B$107,2,FALSE))</f>
        <v/>
      </c>
    </row>
    <row r="1580">
      <c r="A1580" s="52" t="n">
        <v>45387</v>
      </c>
      <c r="B1580" s="68" t="n">
        <v>1</v>
      </c>
      <c r="C1580" s="50" t="inlineStr">
        <is>
          <t>70248624679</t>
        </is>
      </c>
      <c r="D1580" s="73" t="inlineStr">
        <is>
          <t>PEDRO HENRIQUE LOPES DOS SANTOS</t>
        </is>
      </c>
      <c r="E1580" s="74" t="inlineStr">
        <is>
          <t>TRANSPORTE</t>
        </is>
      </c>
      <c r="G1580" s="75" t="n">
        <v>34.5</v>
      </c>
      <c r="H1580" s="63" t="n">
        <v>22</v>
      </c>
      <c r="I1580" s="75" t="n">
        <v>759</v>
      </c>
      <c r="J1580" s="54" t="n">
        <v>45387</v>
      </c>
      <c r="K1580" s="54" t="inlineStr">
        <is>
          <t>MO</t>
        </is>
      </c>
      <c r="L1580" s="68" t="inlineStr">
        <is>
          <t>PIX: 70248624679</t>
        </is>
      </c>
      <c r="N1580">
        <f>IF(ISERROR(SEARCH("NF",E1580,1)),"NÃO","SIM")</f>
        <v/>
      </c>
      <c r="O1580">
        <f>IF($B1580=5,"SIM","")</f>
        <v/>
      </c>
      <c r="P1580" s="76">
        <f>A1580&amp;B1580&amp;C1580&amp;E1580&amp;G1580&amp;EDATE(J1580,0)</f>
        <v/>
      </c>
      <c r="Q1580" s="68">
        <f>IF(A1580=0,"",VLOOKUP($A1580,RESUMO!$A$8:$B$107,2,FALSE))</f>
        <v/>
      </c>
    </row>
    <row r="1581">
      <c r="A1581" s="52" t="n">
        <v>45387</v>
      </c>
      <c r="B1581" s="68" t="n">
        <v>1</v>
      </c>
      <c r="C1581" s="50" t="inlineStr">
        <is>
          <t>07817141509</t>
        </is>
      </c>
      <c r="D1581" s="73" t="inlineStr">
        <is>
          <t>SONEANDERSON DE JESUS SOUZA</t>
        </is>
      </c>
      <c r="E1581" s="74" t="inlineStr">
        <is>
          <t>TRANSPORTE</t>
        </is>
      </c>
      <c r="G1581" s="75" t="n">
        <v>35.8</v>
      </c>
      <c r="H1581" s="63" t="n">
        <v>22</v>
      </c>
      <c r="I1581" s="75" t="n">
        <v>787.5999999999999</v>
      </c>
      <c r="J1581" s="54" t="n">
        <v>45387</v>
      </c>
      <c r="K1581" s="54" t="inlineStr">
        <is>
          <t>MO</t>
        </is>
      </c>
      <c r="L1581" s="68" t="inlineStr">
        <is>
          <t>PIX: 07817141509</t>
        </is>
      </c>
      <c r="N1581">
        <f>IF(ISERROR(SEARCH("NF",E1581,1)),"NÃO","SIM")</f>
        <v/>
      </c>
      <c r="O1581">
        <f>IF($B1581=5,"SIM","")</f>
        <v/>
      </c>
      <c r="P1581" s="76">
        <f>A1581&amp;B1581&amp;C1581&amp;E1581&amp;G1581&amp;EDATE(J1581,0)</f>
        <v/>
      </c>
      <c r="Q1581" s="68">
        <f>IF(A1581=0,"",VLOOKUP($A1581,RESUMO!$A$8:$B$107,2,FALSE))</f>
        <v/>
      </c>
    </row>
    <row r="1582">
      <c r="A1582" s="52" t="n">
        <v>45387</v>
      </c>
      <c r="B1582" s="68" t="n">
        <v>1</v>
      </c>
      <c r="C1582" s="50" t="inlineStr">
        <is>
          <t>12054582638</t>
        </is>
      </c>
      <c r="D1582" s="73" t="inlineStr">
        <is>
          <t>RODOLFO DIAS DA SILVA</t>
        </is>
      </c>
      <c r="E1582" s="74" t="inlineStr">
        <is>
          <t>CAFÉ</t>
        </is>
      </c>
      <c r="G1582" s="75" t="n">
        <v>4</v>
      </c>
      <c r="H1582" s="63" t="n">
        <v>22</v>
      </c>
      <c r="I1582" s="75" t="n">
        <v>88</v>
      </c>
      <c r="J1582" s="54" t="n">
        <v>45387</v>
      </c>
      <c r="K1582" s="54" t="inlineStr">
        <is>
          <t>MO</t>
        </is>
      </c>
      <c r="L1582" s="68" t="inlineStr">
        <is>
          <t>PIX: 12054582638</t>
        </is>
      </c>
      <c r="N1582">
        <f>IF(ISERROR(SEARCH("NF",E1582,1)),"NÃO","SIM")</f>
        <v/>
      </c>
      <c r="O1582">
        <f>IF($B1582=5,"SIM","")</f>
        <v/>
      </c>
      <c r="P1582" s="76">
        <f>A1582&amp;B1582&amp;C1582&amp;E1582&amp;G1582&amp;EDATE(J1582,0)</f>
        <v/>
      </c>
      <c r="Q1582" s="68">
        <f>IF(A1582=0,"",VLOOKUP($A1582,RESUMO!$A$8:$B$107,2,FALSE))</f>
        <v/>
      </c>
    </row>
    <row r="1583">
      <c r="A1583" s="52" t="n">
        <v>45387</v>
      </c>
      <c r="B1583" s="68" t="n">
        <v>1</v>
      </c>
      <c r="C1583" s="50" t="inlineStr">
        <is>
          <t>42751357687</t>
        </is>
      </c>
      <c r="D1583" s="73" t="inlineStr">
        <is>
          <t>JOSÉ GERALDO LONGUINHO</t>
        </is>
      </c>
      <c r="E1583" s="74" t="inlineStr">
        <is>
          <t>CAFÉ</t>
        </is>
      </c>
      <c r="G1583" s="75" t="n">
        <v>4</v>
      </c>
      <c r="H1583" s="63" t="n">
        <v>22</v>
      </c>
      <c r="I1583" s="75" t="n">
        <v>88</v>
      </c>
      <c r="J1583" s="54" t="n">
        <v>45387</v>
      </c>
      <c r="K1583" s="54" t="inlineStr">
        <is>
          <t>MO</t>
        </is>
      </c>
      <c r="L1583" s="68" t="inlineStr">
        <is>
          <t>PIX: 42751357687</t>
        </is>
      </c>
      <c r="N1583">
        <f>IF(ISERROR(SEARCH("NF",E1583,1)),"NÃO","SIM")</f>
        <v/>
      </c>
      <c r="O1583">
        <f>IF($B1583=5,"SIM","")</f>
        <v/>
      </c>
      <c r="P1583" s="76">
        <f>A1583&amp;B1583&amp;C1583&amp;E1583&amp;G1583&amp;EDATE(J1583,0)</f>
        <v/>
      </c>
      <c r="Q1583" s="68">
        <f>IF(A1583=0,"",VLOOKUP($A1583,RESUMO!$A$8:$B$107,2,FALSE))</f>
        <v/>
      </c>
    </row>
    <row r="1584">
      <c r="A1584" s="52" t="n">
        <v>45387</v>
      </c>
      <c r="B1584" s="68" t="n">
        <v>1</v>
      </c>
      <c r="C1584" s="50" t="inlineStr">
        <is>
          <t>18240824609</t>
        </is>
      </c>
      <c r="D1584" s="73" t="inlineStr">
        <is>
          <t>ITALO RAFAEL PINHO SANTOS</t>
        </is>
      </c>
      <c r="E1584" s="74" t="inlineStr">
        <is>
          <t>CAFÉ</t>
        </is>
      </c>
      <c r="G1584" s="75" t="n">
        <v>4</v>
      </c>
      <c r="H1584" s="63" t="n">
        <v>21</v>
      </c>
      <c r="I1584" s="75" t="n">
        <v>84</v>
      </c>
      <c r="J1584" s="54" t="n">
        <v>45387</v>
      </c>
      <c r="K1584" s="54" t="inlineStr">
        <is>
          <t>MO</t>
        </is>
      </c>
      <c r="L1584" s="68" t="inlineStr">
        <is>
          <t>PIX: 18240824609</t>
        </is>
      </c>
      <c r="N1584">
        <f>IF(ISERROR(SEARCH("NF",E1584,1)),"NÃO","SIM")</f>
        <v/>
      </c>
      <c r="O1584">
        <f>IF($B1584=5,"SIM","")</f>
        <v/>
      </c>
      <c r="P1584" s="76">
        <f>A1584&amp;B1584&amp;C1584&amp;E1584&amp;G1584&amp;EDATE(J1584,0)</f>
        <v/>
      </c>
      <c r="Q1584" s="68">
        <f>IF(A1584=0,"",VLOOKUP($A1584,RESUMO!$A$8:$B$107,2,FALSE))</f>
        <v/>
      </c>
    </row>
    <row r="1585">
      <c r="A1585" s="52" t="n">
        <v>45387</v>
      </c>
      <c r="B1585" s="68" t="n">
        <v>1</v>
      </c>
      <c r="C1585" s="50" t="inlineStr">
        <is>
          <t>13034919662</t>
        </is>
      </c>
      <c r="D1585" s="73" t="inlineStr">
        <is>
          <t>DAVID LOPES DOS SANTOS</t>
        </is>
      </c>
      <c r="E1585" s="74" t="inlineStr">
        <is>
          <t>CAFÉ</t>
        </is>
      </c>
      <c r="G1585" s="75" t="n">
        <v>4</v>
      </c>
      <c r="H1585" s="63" t="n">
        <v>21</v>
      </c>
      <c r="I1585" s="75" t="n">
        <v>84</v>
      </c>
      <c r="J1585" s="54" t="n">
        <v>45387</v>
      </c>
      <c r="K1585" s="54" t="inlineStr">
        <is>
          <t>MO</t>
        </is>
      </c>
      <c r="L1585" s="68" t="inlineStr">
        <is>
          <t>PIX: 13034919662</t>
        </is>
      </c>
      <c r="N1585">
        <f>IF(ISERROR(SEARCH("NF",E1585,1)),"NÃO","SIM")</f>
        <v/>
      </c>
      <c r="O1585">
        <f>IF($B1585=5,"SIM","")</f>
        <v/>
      </c>
      <c r="P1585" s="76">
        <f>A1585&amp;B1585&amp;C1585&amp;E1585&amp;G1585&amp;EDATE(J1585,0)</f>
        <v/>
      </c>
      <c r="Q1585" s="68">
        <f>IF(A1585=0,"",VLOOKUP($A1585,RESUMO!$A$8:$B$107,2,FALSE))</f>
        <v/>
      </c>
    </row>
    <row r="1586">
      <c r="A1586" s="52" t="n">
        <v>45387</v>
      </c>
      <c r="B1586" s="68" t="n">
        <v>1</v>
      </c>
      <c r="C1586" s="50" t="inlineStr">
        <is>
          <t>70248624679</t>
        </is>
      </c>
      <c r="D1586" s="73" t="inlineStr">
        <is>
          <t>PEDRO HENRIQUE LOPES DOS SANTOS</t>
        </is>
      </c>
      <c r="E1586" s="74" t="inlineStr">
        <is>
          <t>CAFÉ</t>
        </is>
      </c>
      <c r="G1586" s="75" t="n">
        <v>4</v>
      </c>
      <c r="H1586" s="63" t="n">
        <v>22</v>
      </c>
      <c r="I1586" s="75" t="n">
        <v>88</v>
      </c>
      <c r="J1586" s="54" t="n">
        <v>45387</v>
      </c>
      <c r="K1586" s="54" t="inlineStr">
        <is>
          <t>MO</t>
        </is>
      </c>
      <c r="L1586" s="68" t="inlineStr">
        <is>
          <t>PIX: 70248624679</t>
        </is>
      </c>
      <c r="N1586">
        <f>IF(ISERROR(SEARCH("NF",E1586,1)),"NÃO","SIM")</f>
        <v/>
      </c>
      <c r="O1586">
        <f>IF($B1586=5,"SIM","")</f>
        <v/>
      </c>
      <c r="P1586" s="76">
        <f>A1586&amp;B1586&amp;C1586&amp;E1586&amp;G1586&amp;EDATE(J1586,0)</f>
        <v/>
      </c>
      <c r="Q1586" s="68">
        <f>IF(A1586=0,"",VLOOKUP($A1586,RESUMO!$A$8:$B$107,2,FALSE))</f>
        <v/>
      </c>
    </row>
    <row r="1587">
      <c r="A1587" s="52" t="n">
        <v>45387</v>
      </c>
      <c r="B1587" s="68" t="n">
        <v>1</v>
      </c>
      <c r="C1587" s="50" t="inlineStr">
        <is>
          <t>07817141509</t>
        </is>
      </c>
      <c r="D1587" s="73" t="inlineStr">
        <is>
          <t>SONEANDERSON DE JESUS SOUZA</t>
        </is>
      </c>
      <c r="E1587" s="74" t="inlineStr">
        <is>
          <t>CAFÉ</t>
        </is>
      </c>
      <c r="G1587" s="75" t="n">
        <v>4</v>
      </c>
      <c r="H1587" s="63" t="n">
        <v>22</v>
      </c>
      <c r="I1587" s="75" t="n">
        <v>88</v>
      </c>
      <c r="J1587" s="54" t="n">
        <v>45387</v>
      </c>
      <c r="K1587" s="54" t="inlineStr">
        <is>
          <t>MO</t>
        </is>
      </c>
      <c r="L1587" s="68" t="inlineStr">
        <is>
          <t>PIX: 07817141509</t>
        </is>
      </c>
      <c r="N1587">
        <f>IF(ISERROR(SEARCH("NF",E1587,1)),"NÃO","SIM")</f>
        <v/>
      </c>
      <c r="O1587">
        <f>IF($B1587=5,"SIM","")</f>
        <v/>
      </c>
      <c r="P1587" s="76">
        <f>A1587&amp;B1587&amp;C1587&amp;E1587&amp;G1587&amp;EDATE(J1587,0)</f>
        <v/>
      </c>
      <c r="Q1587" s="68">
        <f>IF(A1587=0,"",VLOOKUP($A1587,RESUMO!$A$8:$B$107,2,FALSE))</f>
        <v/>
      </c>
    </row>
    <row r="1588">
      <c r="A1588" s="52" t="n">
        <v>45387</v>
      </c>
      <c r="B1588" s="68" t="n">
        <v>3</v>
      </c>
      <c r="C1588" s="50" t="inlineStr">
        <is>
          <t>27648990687</t>
        </is>
      </c>
      <c r="D1588" s="73" t="inlineStr">
        <is>
          <t>ROGÉRIO VASCONCELOS SANTOS</t>
        </is>
      </c>
      <c r="E1588" s="74" t="inlineStr">
        <is>
          <t>MOTOBOY OBRA - 03/2024</t>
        </is>
      </c>
      <c r="G1588" s="75" t="n">
        <v>115</v>
      </c>
      <c r="I1588" s="75" t="n">
        <v>115</v>
      </c>
      <c r="J1588" s="54" t="n">
        <v>45387</v>
      </c>
      <c r="K1588" s="54" t="inlineStr">
        <is>
          <t>ADM</t>
        </is>
      </c>
      <c r="N1588">
        <f>IF(ISERROR(SEARCH("NF",E1588,1)),"NÃO","SIM")</f>
        <v/>
      </c>
      <c r="O1588">
        <f>IF($B1588=5,"SIM","")</f>
        <v/>
      </c>
      <c r="P1588" s="76">
        <f>A1588&amp;B1588&amp;C1588&amp;E1588&amp;G1588&amp;EDATE(J1588,0)</f>
        <v/>
      </c>
      <c r="Q1588" s="68">
        <f>IF(A1588=0,"",VLOOKUP($A1588,RESUMO!$A$8:$B$107,2,FALSE))</f>
        <v/>
      </c>
    </row>
    <row r="1589">
      <c r="A1589" s="52" t="n">
        <v>45387</v>
      </c>
      <c r="B1589" s="68" t="n">
        <v>3</v>
      </c>
      <c r="C1589" s="50" t="inlineStr">
        <is>
          <t>27648990687</t>
        </is>
      </c>
      <c r="D1589" s="73" t="inlineStr">
        <is>
          <t>ROGÉRIO VASCONCELOS SANTOS</t>
        </is>
      </c>
      <c r="E1589" s="74" t="inlineStr">
        <is>
          <t>MHS SEGURANÇA E MEDICINA DO TRABALHO</t>
        </is>
      </c>
      <c r="G1589" s="75" t="n">
        <v>281.75</v>
      </c>
      <c r="I1589" s="75" t="n">
        <v>281.75</v>
      </c>
      <c r="J1589" s="54" t="n">
        <v>45387</v>
      </c>
      <c r="K1589" s="54" t="inlineStr">
        <is>
          <t>ADM</t>
        </is>
      </c>
      <c r="M1589" s="50" t="inlineStr">
        <is>
          <t>MENSALIDADE 04/2024</t>
        </is>
      </c>
      <c r="N1589">
        <f>IF(ISERROR(SEARCH("NF",E1589,1)),"NÃO","SIM")</f>
        <v/>
      </c>
      <c r="O1589">
        <f>IF($B1589=5,"SIM","")</f>
        <v/>
      </c>
      <c r="P1589" s="76">
        <f>A1589&amp;B1589&amp;C1589&amp;E1589&amp;G1589&amp;EDATE(J1589,0)</f>
        <v/>
      </c>
      <c r="Q1589" s="68">
        <f>IF(A1589=0,"",VLOOKUP($A1589,RESUMO!$A$8:$B$107,2,FALSE))</f>
        <v/>
      </c>
    </row>
    <row r="1590">
      <c r="A1590" s="52" t="n">
        <v>45387</v>
      </c>
      <c r="B1590" s="68" t="n">
        <v>3</v>
      </c>
      <c r="C1590" s="50" t="inlineStr">
        <is>
          <t>05761924650</t>
        </is>
      </c>
      <c r="D1590" s="73" t="inlineStr">
        <is>
          <t>RENATO OLIVEIRA SANTOS</t>
        </is>
      </c>
      <c r="E1590" s="74" t="inlineStr">
        <is>
          <t>FOLHA DP- 03/2024</t>
        </is>
      </c>
      <c r="G1590" s="75" t="n">
        <v>706</v>
      </c>
      <c r="I1590" s="75" t="n">
        <v>706</v>
      </c>
      <c r="J1590" s="54" t="n">
        <v>45387</v>
      </c>
      <c r="K1590" s="54" t="inlineStr">
        <is>
          <t>MO</t>
        </is>
      </c>
      <c r="N1590">
        <f>IF(ISERROR(SEARCH("NF",E1590,1)),"NÃO","SIM")</f>
        <v/>
      </c>
      <c r="O1590">
        <f>IF($B1590=5,"SIM","")</f>
        <v/>
      </c>
      <c r="P1590" s="76">
        <f>A1590&amp;B1590&amp;C1590&amp;E1590&amp;G1590&amp;EDATE(J1590,0)</f>
        <v/>
      </c>
      <c r="Q1590" s="68">
        <f>IF(A1590=0,"",VLOOKUP($A1590,RESUMO!$A$8:$B$107,2,FALSE))</f>
        <v/>
      </c>
    </row>
    <row r="1591">
      <c r="A1591" s="52" t="n">
        <v>45387</v>
      </c>
      <c r="B1591" s="68" t="n">
        <v>3</v>
      </c>
      <c r="C1591" s="50" t="inlineStr">
        <is>
          <t>32392731000116</t>
        </is>
      </c>
      <c r="D1591" s="73" t="inlineStr">
        <is>
          <t xml:space="preserve">EMPÓRIO DA CONSTRUÇÃO 040 EIRELI </t>
        </is>
      </c>
      <c r="E1591" s="74" t="inlineStr">
        <is>
          <t xml:space="preserve">MATERIAIS DIVERSOS - NF </t>
        </is>
      </c>
      <c r="G1591" s="75" t="n">
        <v>722.5</v>
      </c>
      <c r="I1591" s="75" t="n">
        <v>722.5</v>
      </c>
      <c r="J1591" s="54" t="n">
        <v>45390</v>
      </c>
      <c r="K1591" s="54" t="inlineStr">
        <is>
          <t>MAT</t>
        </is>
      </c>
      <c r="N1591">
        <f>IF(ISERROR(SEARCH("NF",E1591,1)),"NÃO","SIM")</f>
        <v/>
      </c>
      <c r="O1591">
        <f>IF($B1591=5,"SIM","")</f>
        <v/>
      </c>
      <c r="P1591" s="76">
        <f>A1591&amp;B1591&amp;C1591&amp;E1591&amp;G1591&amp;EDATE(J1591,0)</f>
        <v/>
      </c>
      <c r="Q1591" s="68">
        <f>IF(A1591=0,"",VLOOKUP($A1591,RESUMO!$A$8:$B$107,2,FALSE))</f>
        <v/>
      </c>
    </row>
    <row r="1592">
      <c r="A1592" s="52" t="n">
        <v>45387</v>
      </c>
      <c r="B1592" s="68" t="n">
        <v>3</v>
      </c>
      <c r="C1592" s="50" t="inlineStr">
        <is>
          <t>07409393000130</t>
        </is>
      </c>
      <c r="D1592" s="73" t="inlineStr">
        <is>
          <t>LOCFER</t>
        </is>
      </c>
      <c r="E1592" s="74" t="inlineStr">
        <is>
          <t>ROTOR, ESTATOR, ESCOVA DE CARVÃO - NF 2562</t>
        </is>
      </c>
      <c r="G1592" s="75" t="n">
        <v>266.6</v>
      </c>
      <c r="I1592" s="75" t="n">
        <v>266.6</v>
      </c>
      <c r="J1592" s="54" t="n">
        <v>45391</v>
      </c>
      <c r="K1592" s="54" t="inlineStr">
        <is>
          <t>LOC</t>
        </is>
      </c>
      <c r="N1592">
        <f>IF(ISERROR(SEARCH("NF",E1592,1)),"NÃO","SIM")</f>
        <v/>
      </c>
      <c r="O1592">
        <f>IF($B1592=5,"SIM","")</f>
        <v/>
      </c>
      <c r="P1592" s="76">
        <f>A1592&amp;B1592&amp;C1592&amp;E1592&amp;G1592&amp;EDATE(J1592,0)</f>
        <v/>
      </c>
      <c r="Q1592" s="68">
        <f>IF(A1592=0,"",VLOOKUP($A1592,RESUMO!$A$8:$B$107,2,FALSE))</f>
        <v/>
      </c>
    </row>
    <row r="1593">
      <c r="A1593" s="52" t="n">
        <v>45387</v>
      </c>
      <c r="B1593" s="68" t="n">
        <v>3</v>
      </c>
      <c r="C1593" s="50" t="inlineStr">
        <is>
          <t>97397491000198</t>
        </is>
      </c>
      <c r="D1593" s="73" t="inlineStr">
        <is>
          <t>COMERCIAL ISO LTDA</t>
        </is>
      </c>
      <c r="E1593" s="74" t="inlineStr">
        <is>
          <t>TELA - NF 57476</t>
        </is>
      </c>
      <c r="G1593" s="75" t="n">
        <v>850</v>
      </c>
      <c r="I1593" s="75" t="n">
        <v>850</v>
      </c>
      <c r="J1593" s="54" t="n">
        <v>45392</v>
      </c>
      <c r="K1593" s="54" t="inlineStr">
        <is>
          <t>MAT</t>
        </is>
      </c>
      <c r="N1593">
        <f>IF(ISERROR(SEARCH("NF",E1593,1)),"NÃO","SIM")</f>
        <v/>
      </c>
      <c r="O1593">
        <f>IF($B1593=5,"SIM","")</f>
        <v/>
      </c>
      <c r="P1593" s="76">
        <f>A1593&amp;B1593&amp;C1593&amp;E1593&amp;G1593&amp;EDATE(J1593,0)</f>
        <v/>
      </c>
      <c r="Q1593" s="68">
        <f>IF(A1593=0,"",VLOOKUP($A1593,RESUMO!$A$8:$B$107,2,FALSE))</f>
        <v/>
      </c>
    </row>
    <row r="1594">
      <c r="A1594" s="52" t="n">
        <v>45387</v>
      </c>
      <c r="B1594" s="68" t="n">
        <v>3</v>
      </c>
      <c r="C1594" s="50" t="inlineStr">
        <is>
          <t>07409393000130</t>
        </is>
      </c>
      <c r="D1594" s="73" t="inlineStr">
        <is>
          <t>LOCFER</t>
        </is>
      </c>
      <c r="E1594" s="74" t="inlineStr">
        <is>
          <t>GUINCHO COLUNA - NF 23944</t>
        </is>
      </c>
      <c r="G1594" s="75" t="n">
        <v>300</v>
      </c>
      <c r="I1594" s="75" t="n">
        <v>300</v>
      </c>
      <c r="J1594" s="54" t="n">
        <v>45398</v>
      </c>
      <c r="K1594" s="54" t="inlineStr">
        <is>
          <t>LOC</t>
        </is>
      </c>
      <c r="N1594">
        <f>IF(ISERROR(SEARCH("NF",E1594,1)),"NÃO","SIM")</f>
        <v/>
      </c>
      <c r="O1594">
        <f>IF($B1594=5,"SIM","")</f>
        <v/>
      </c>
      <c r="P1594" s="76">
        <f>A1594&amp;B1594&amp;C1594&amp;E1594&amp;G1594&amp;EDATE(J1594,0)</f>
        <v/>
      </c>
      <c r="Q1594" s="68">
        <f>IF(A1594=0,"",VLOOKUP($A1594,RESUMO!$A$8:$B$107,2,FALSE))</f>
        <v/>
      </c>
    </row>
    <row r="1595">
      <c r="A1595" s="52" t="n">
        <v>45387</v>
      </c>
      <c r="B1595" s="68" t="n">
        <v>5</v>
      </c>
      <c r="C1595" s="50" t="inlineStr">
        <is>
          <t>23452261000148</t>
        </is>
      </c>
      <c r="D1595" s="73" t="inlineStr">
        <is>
          <t>CERAMICA BRAUNAS LTDA</t>
        </is>
      </c>
      <c r="E1595" s="74" t="inlineStr">
        <is>
          <t>TIJOLOS - NF 64753 - 3X CARTÃO</t>
        </is>
      </c>
      <c r="G1595" s="75" t="n">
        <v>3558.5</v>
      </c>
      <c r="I1595" s="75" t="n">
        <v>3558.5</v>
      </c>
      <c r="J1595" s="54" t="n">
        <v>45378</v>
      </c>
      <c r="K1595" s="54" t="inlineStr">
        <is>
          <t>MAT</t>
        </is>
      </c>
      <c r="N1595">
        <f>IF(ISERROR(SEARCH("NF",E1595,1)),"NÃO","SIM")</f>
        <v/>
      </c>
      <c r="O1595">
        <f>IF($B1595=5,"SIM","")</f>
        <v/>
      </c>
      <c r="P1595" s="76">
        <f>A1595&amp;B1595&amp;C1595&amp;E1595&amp;G1595&amp;EDATE(J1595,0)</f>
        <v/>
      </c>
      <c r="Q1595" s="68">
        <f>IF(A1595=0,"",VLOOKUP($A1595,RESUMO!$A$8:$B$107,2,FALSE))</f>
        <v/>
      </c>
    </row>
    <row r="1596">
      <c r="A1596" s="52" t="n">
        <v>45387</v>
      </c>
      <c r="B1596" s="68" t="n">
        <v>5</v>
      </c>
      <c r="C1596" s="50" t="inlineStr">
        <is>
          <t>17155342000183</t>
        </is>
      </c>
      <c r="D1596" s="73" t="inlineStr">
        <is>
          <t>LOJA ELETRICA LTDA</t>
        </is>
      </c>
      <c r="E1596" s="74" t="inlineStr">
        <is>
          <t>MATERIAIS ELÉTRICOS - ORÇAMENTO Nº 7/814/015543 - 3 CARTÃO</t>
        </is>
      </c>
      <c r="G1596" s="75" t="n">
        <v>5105.04</v>
      </c>
      <c r="I1596" s="75" t="n">
        <v>5105.04</v>
      </c>
      <c r="J1596" s="54" t="n">
        <v>45378</v>
      </c>
      <c r="K1596" s="54" t="inlineStr">
        <is>
          <t>MAT</t>
        </is>
      </c>
      <c r="N1596">
        <f>IF(ISERROR(SEARCH("NF",E1596,1)),"NÃO","SIM")</f>
        <v/>
      </c>
      <c r="O1596">
        <f>IF($B1596=5,"SIM","")</f>
        <v/>
      </c>
      <c r="P1596" s="76">
        <f>A1596&amp;B1596&amp;C1596&amp;E1596&amp;G1596&amp;EDATE(J1596,0)</f>
        <v/>
      </c>
      <c r="Q1596" s="68">
        <f>IF(A1596=0,"",VLOOKUP($A1596,RESUMO!$A$8:$B$107,2,FALSE))</f>
        <v/>
      </c>
    </row>
    <row r="1597">
      <c r="A1597" s="52" t="n">
        <v>45387</v>
      </c>
      <c r="B1597" s="68" t="n">
        <v>5</v>
      </c>
      <c r="C1597" s="50" t="inlineStr">
        <is>
          <t>17581836000200</t>
        </is>
      </c>
      <c r="D1597" s="73" t="inlineStr">
        <is>
          <t>LOJA DO PAULO</t>
        </is>
      </c>
      <c r="E1597" s="74" t="inlineStr">
        <is>
          <t xml:space="preserve">BROCAS </t>
        </is>
      </c>
      <c r="G1597" s="75" t="n">
        <v>71.40000000000001</v>
      </c>
      <c r="I1597" s="75" t="n">
        <v>71.40000000000001</v>
      </c>
      <c r="J1597" s="54" t="n">
        <v>45384</v>
      </c>
      <c r="K1597" s="54" t="inlineStr">
        <is>
          <t>MAT</t>
        </is>
      </c>
      <c r="N1597">
        <f>IF(ISERROR(SEARCH("NF",E1597,1)),"NÃO","SIM")</f>
        <v/>
      </c>
      <c r="O1597">
        <f>IF($B1597=5,"SIM","")</f>
        <v/>
      </c>
      <c r="P1597" s="76">
        <f>A1597&amp;B1597&amp;C1597&amp;E1597&amp;G1597&amp;EDATE(J1597,0)</f>
        <v/>
      </c>
      <c r="Q1597" s="68">
        <f>IF(A1597=0,"",VLOOKUP($A1597,RESUMO!$A$8:$B$107,2,FALSE))</f>
        <v/>
      </c>
    </row>
    <row r="1598">
      <c r="A1598" s="52" t="n">
        <v>45402</v>
      </c>
      <c r="B1598" s="68" t="n">
        <v>1</v>
      </c>
      <c r="C1598" s="50" t="inlineStr">
        <is>
          <t>12054582638</t>
        </is>
      </c>
      <c r="D1598" s="73" t="inlineStr">
        <is>
          <t>RODOLFO DIAS DA SILVA</t>
        </is>
      </c>
      <c r="E1598" s="74" t="inlineStr">
        <is>
          <t>SALÁRIO</t>
        </is>
      </c>
      <c r="G1598" s="75" t="n">
        <v>1104.8</v>
      </c>
      <c r="I1598" s="75" t="n">
        <v>1104.8</v>
      </c>
      <c r="J1598" s="54" t="n">
        <v>45402</v>
      </c>
      <c r="K1598" s="54" t="inlineStr">
        <is>
          <t>MO</t>
        </is>
      </c>
      <c r="L1598" s="68" t="inlineStr">
        <is>
          <t>PIX: 12054582638</t>
        </is>
      </c>
      <c r="N1598">
        <f>IF(ISERROR(SEARCH("NF",E1598,1)),"NÃO","SIM")</f>
        <v/>
      </c>
      <c r="O1598">
        <f>IF($B1598=5,"SIM","")</f>
        <v/>
      </c>
      <c r="P1598" s="76">
        <f>A1598&amp;B1598&amp;C1598&amp;E1598&amp;G1598&amp;EDATE(J1598,0)</f>
        <v/>
      </c>
      <c r="Q1598" s="68">
        <f>IF(A1598=0,"",VLOOKUP($A1598,RESUMO!$A$8:$B$107,2,FALSE))</f>
        <v/>
      </c>
    </row>
    <row r="1599">
      <c r="A1599" s="52" t="n">
        <v>45402</v>
      </c>
      <c r="B1599" s="68" t="n">
        <v>1</v>
      </c>
      <c r="C1599" s="50" t="inlineStr">
        <is>
          <t>42751357687</t>
        </is>
      </c>
      <c r="D1599" s="73" t="inlineStr">
        <is>
          <t>JOSÉ GERALDO LONGUINHO</t>
        </is>
      </c>
      <c r="E1599" s="74" t="inlineStr">
        <is>
          <t>SALÁRIO</t>
        </is>
      </c>
      <c r="G1599" s="75" t="n">
        <v>1104.8</v>
      </c>
      <c r="I1599" s="75" t="n">
        <v>1104.8</v>
      </c>
      <c r="J1599" s="54" t="n">
        <v>45402</v>
      </c>
      <c r="K1599" s="54" t="inlineStr">
        <is>
          <t>MO</t>
        </is>
      </c>
      <c r="L1599" s="68" t="inlineStr">
        <is>
          <t>PIX: 42751357687</t>
        </is>
      </c>
      <c r="N1599">
        <f>IF(ISERROR(SEARCH("NF",E1599,1)),"NÃO","SIM")</f>
        <v/>
      </c>
      <c r="O1599">
        <f>IF($B1599=5,"SIM","")</f>
        <v/>
      </c>
      <c r="P1599" s="76">
        <f>A1599&amp;B1599&amp;C1599&amp;E1599&amp;G1599&amp;EDATE(J1599,0)</f>
        <v/>
      </c>
      <c r="Q1599" s="68">
        <f>IF(A1599=0,"",VLOOKUP($A1599,RESUMO!$A$8:$B$107,2,FALSE))</f>
        <v/>
      </c>
    </row>
    <row r="1600">
      <c r="A1600" s="52" t="n">
        <v>45402</v>
      </c>
      <c r="B1600" s="68" t="n">
        <v>1</v>
      </c>
      <c r="C1600" s="50" t="inlineStr">
        <is>
          <t>18240824609</t>
        </is>
      </c>
      <c r="D1600" s="73" t="inlineStr">
        <is>
          <t>ITALO RAFAEL PINHO SANTOS</t>
        </is>
      </c>
      <c r="E1600" s="74" t="inlineStr">
        <is>
          <t>SALÁRIO</t>
        </is>
      </c>
      <c r="G1600" s="75" t="n">
        <v>916</v>
      </c>
      <c r="I1600" s="75" t="n">
        <v>916</v>
      </c>
      <c r="J1600" s="54" t="n">
        <v>45402</v>
      </c>
      <c r="K1600" s="54" t="inlineStr">
        <is>
          <t>MO</t>
        </is>
      </c>
      <c r="L1600" s="68" t="inlineStr">
        <is>
          <t>PIX: 18240824609</t>
        </is>
      </c>
      <c r="N1600">
        <f>IF(ISERROR(SEARCH("NF",E1600,1)),"NÃO","SIM")</f>
        <v/>
      </c>
      <c r="O1600">
        <f>IF($B1600=5,"SIM","")</f>
        <v/>
      </c>
      <c r="P1600" s="76">
        <f>A1600&amp;B1600&amp;C1600&amp;E1600&amp;G1600&amp;EDATE(J1600,0)</f>
        <v/>
      </c>
      <c r="Q1600" s="68">
        <f>IF(A1600=0,"",VLOOKUP($A1600,RESUMO!$A$8:$B$107,2,FALSE))</f>
        <v/>
      </c>
    </row>
    <row r="1601">
      <c r="A1601" s="52" t="n">
        <v>45402</v>
      </c>
      <c r="B1601" s="68" t="n">
        <v>1</v>
      </c>
      <c r="C1601" s="50" t="inlineStr">
        <is>
          <t>13034919662</t>
        </is>
      </c>
      <c r="D1601" s="73" t="inlineStr">
        <is>
          <t>DAVID LOPES DOS SANTOS</t>
        </is>
      </c>
      <c r="E1601" s="74" t="inlineStr">
        <is>
          <t>SALÁRIO</t>
        </is>
      </c>
      <c r="G1601" s="75" t="n">
        <v>1470</v>
      </c>
      <c r="I1601" s="75" t="n">
        <v>1470</v>
      </c>
      <c r="J1601" s="54" t="n">
        <v>45402</v>
      </c>
      <c r="K1601" s="54" t="inlineStr">
        <is>
          <t>MO</t>
        </is>
      </c>
      <c r="L1601" s="68" t="inlineStr">
        <is>
          <t>PIX: 13034919662</t>
        </is>
      </c>
      <c r="N1601">
        <f>IF(ISERROR(SEARCH("NF",E1601,1)),"NÃO","SIM")</f>
        <v/>
      </c>
      <c r="O1601">
        <f>IF($B1601=5,"SIM","")</f>
        <v/>
      </c>
      <c r="P1601" s="76">
        <f>A1601&amp;B1601&amp;C1601&amp;E1601&amp;G1601&amp;EDATE(J1601,0)</f>
        <v/>
      </c>
      <c r="Q1601" s="68">
        <f>IF(A1601=0,"",VLOOKUP($A1601,RESUMO!$A$8:$B$107,2,FALSE))</f>
        <v/>
      </c>
    </row>
    <row r="1602">
      <c r="A1602" s="52" t="n">
        <v>45402</v>
      </c>
      <c r="B1602" s="68" t="n">
        <v>1</v>
      </c>
      <c r="C1602" s="50" t="inlineStr">
        <is>
          <t>70248624679</t>
        </is>
      </c>
      <c r="D1602" s="73" t="inlineStr">
        <is>
          <t>PEDRO HENRIQUE LOPES DOS SANTOS</t>
        </is>
      </c>
      <c r="E1602" s="74" t="inlineStr">
        <is>
          <t>SALÁRIO</t>
        </is>
      </c>
      <c r="G1602" s="75" t="n">
        <v>1104.8</v>
      </c>
      <c r="I1602" s="75" t="n">
        <v>1104.8</v>
      </c>
      <c r="J1602" s="54" t="n">
        <v>45402</v>
      </c>
      <c r="K1602" s="54" t="inlineStr">
        <is>
          <t>MO</t>
        </is>
      </c>
      <c r="L1602" s="68" t="inlineStr">
        <is>
          <t>PIX: 70248624679</t>
        </is>
      </c>
      <c r="N1602">
        <f>IF(ISERROR(SEARCH("NF",E1602,1)),"NÃO","SIM")</f>
        <v/>
      </c>
      <c r="O1602">
        <f>IF($B1602=5,"SIM","")</f>
        <v/>
      </c>
      <c r="P1602" s="76">
        <f>A1602&amp;B1602&amp;C1602&amp;E1602&amp;G1602&amp;EDATE(J1602,0)</f>
        <v/>
      </c>
      <c r="Q1602" s="68">
        <f>IF(A1602=0,"",VLOOKUP($A1602,RESUMO!$A$8:$B$107,2,FALSE))</f>
        <v/>
      </c>
    </row>
    <row r="1603">
      <c r="A1603" s="52" t="n">
        <v>45402</v>
      </c>
      <c r="B1603" s="68" t="n">
        <v>1</v>
      </c>
      <c r="C1603" s="50" t="inlineStr">
        <is>
          <t>07817141509</t>
        </is>
      </c>
      <c r="D1603" s="73" t="inlineStr">
        <is>
          <t>SONEANDERSON DE JESUS SOUZA</t>
        </is>
      </c>
      <c r="E1603" s="74" t="inlineStr">
        <is>
          <t>SALÁRIO</t>
        </is>
      </c>
      <c r="G1603" s="75" t="n">
        <v>642.8</v>
      </c>
      <c r="I1603" s="75" t="n">
        <v>642.8</v>
      </c>
      <c r="J1603" s="54" t="n">
        <v>45402</v>
      </c>
      <c r="K1603" s="54" t="inlineStr">
        <is>
          <t>MO</t>
        </is>
      </c>
      <c r="L1603" s="68" t="inlineStr">
        <is>
          <t>PIX: 07817141509</t>
        </is>
      </c>
      <c r="N1603">
        <f>IF(ISERROR(SEARCH("NF",E1603,1)),"NÃO","SIM")</f>
        <v/>
      </c>
      <c r="O1603">
        <f>IF($B1603=5,"SIM","")</f>
        <v/>
      </c>
      <c r="P1603" s="76">
        <f>A1603&amp;B1603&amp;C1603&amp;E1603&amp;G1603&amp;EDATE(J1603,0)</f>
        <v/>
      </c>
      <c r="Q1603" s="68">
        <f>IF(A1603=0,"",VLOOKUP($A1603,RESUMO!$A$8:$B$107,2,FALSE))</f>
        <v/>
      </c>
    </row>
    <row r="1604">
      <c r="A1604" s="52" t="n">
        <v>45402</v>
      </c>
      <c r="B1604" s="68" t="n">
        <v>1</v>
      </c>
      <c r="C1604" s="50" t="inlineStr">
        <is>
          <t>31699502668</t>
        </is>
      </c>
      <c r="D1604" s="73" t="inlineStr">
        <is>
          <t>ANTONIO ZEFERINO LEANDRO</t>
        </is>
      </c>
      <c r="E1604" s="74" t="inlineStr">
        <is>
          <t>DIÁRIA</t>
        </is>
      </c>
      <c r="G1604" s="75" t="n">
        <v>200</v>
      </c>
      <c r="H1604" s="63" t="n">
        <v>6</v>
      </c>
      <c r="I1604" s="75" t="n">
        <v>1200</v>
      </c>
      <c r="J1604" s="54" t="n">
        <v>45402</v>
      </c>
      <c r="K1604" s="54" t="inlineStr">
        <is>
          <t>MO</t>
        </is>
      </c>
      <c r="L1604" s="68" t="inlineStr">
        <is>
          <t>PIX: 31699502668</t>
        </is>
      </c>
      <c r="N1604">
        <f>IF(ISERROR(SEARCH("NF",E1604,1)),"NÃO","SIM")</f>
        <v/>
      </c>
      <c r="O1604">
        <f>IF($B1604=5,"SIM","")</f>
        <v/>
      </c>
      <c r="P1604" s="76">
        <f>A1604&amp;B1604&amp;C1604&amp;E1604&amp;G1604&amp;EDATE(J1604,0)</f>
        <v/>
      </c>
      <c r="Q1604" s="68">
        <f>IF(A1604=0,"",VLOOKUP($A1604,RESUMO!$A$8:$B$107,2,FALSE))</f>
        <v/>
      </c>
    </row>
    <row r="1605">
      <c r="A1605" s="52" t="n">
        <v>45402</v>
      </c>
      <c r="B1605" s="68" t="n">
        <v>2</v>
      </c>
      <c r="C1605" s="50" t="inlineStr">
        <is>
          <t>37052904870</t>
        </is>
      </c>
      <c r="D1605" s="73" t="inlineStr">
        <is>
          <t>VINICIUS SANTANA RINALDI</t>
        </is>
      </c>
      <c r="E1605" s="74" t="inlineStr">
        <is>
          <t>AREIA - PED. Nº 4573 / 4574</t>
        </is>
      </c>
      <c r="G1605" s="75" t="n">
        <v>2874.7</v>
      </c>
      <c r="I1605" s="75" t="n">
        <v>2874.7</v>
      </c>
      <c r="J1605" s="54" t="n">
        <v>45402</v>
      </c>
      <c r="K1605" s="54" t="inlineStr">
        <is>
          <t>MAT</t>
        </is>
      </c>
      <c r="L1605" s="68" t="inlineStr">
        <is>
          <t>C6 BANK    0001  19363893 - CPF: 37.052.904.8-70</t>
        </is>
      </c>
      <c r="N1605">
        <f>IF(ISERROR(SEARCH("NF",E1605,1)),"NÃO","SIM")</f>
        <v/>
      </c>
      <c r="O1605">
        <f>IF($B1605=5,"SIM","")</f>
        <v/>
      </c>
      <c r="P1605" s="76">
        <f>A1605&amp;B1605&amp;C1605&amp;E1605&amp;G1605&amp;EDATE(J1605,0)</f>
        <v/>
      </c>
      <c r="Q1605" s="68">
        <f>IF(A1605=0,"",VLOOKUP($A1605,RESUMO!$A$8:$B$107,2,FALSE))</f>
        <v/>
      </c>
    </row>
    <row r="1606">
      <c r="A1606" s="52" t="n">
        <v>45402</v>
      </c>
      <c r="B1606" s="68" t="n">
        <v>3</v>
      </c>
      <c r="C1606" s="50" t="inlineStr">
        <is>
          <t>00360305000104</t>
        </is>
      </c>
      <c r="D1606" s="73" t="inlineStr">
        <is>
          <t>FGTS</t>
        </is>
      </c>
      <c r="E1606" s="74" t="inlineStr">
        <is>
          <t>FGTS MENSAL - 03/2024</t>
        </is>
      </c>
      <c r="G1606" s="75" t="n">
        <v>1174.06</v>
      </c>
      <c r="I1606" s="75" t="n">
        <v>1174.06</v>
      </c>
      <c r="J1606" s="54" t="n">
        <v>45401</v>
      </c>
      <c r="K1606" s="54" t="inlineStr">
        <is>
          <t>MO</t>
        </is>
      </c>
      <c r="N1606">
        <f>IF(ISERROR(SEARCH("NF",E1606,1)),"NÃO","SIM")</f>
        <v/>
      </c>
      <c r="O1606">
        <f>IF($B1606=5,"SIM","")</f>
        <v/>
      </c>
      <c r="P1606" s="76">
        <f>A1606&amp;B1606&amp;C1606&amp;E1606&amp;G1606&amp;EDATE(J1606,0)</f>
        <v/>
      </c>
      <c r="Q1606" s="68">
        <f>IF(A1606=0,"",VLOOKUP($A1606,RESUMO!$A$8:$B$107,2,FALSE))</f>
        <v/>
      </c>
    </row>
    <row r="1607">
      <c r="A1607" s="52" t="n">
        <v>45402</v>
      </c>
      <c r="B1607" s="68" t="n">
        <v>3</v>
      </c>
      <c r="C1607" s="50" t="inlineStr">
        <is>
          <t>00394460000141</t>
        </is>
      </c>
      <c r="D1607" s="73" t="inlineStr">
        <is>
          <t>INSS/IRRF</t>
        </is>
      </c>
      <c r="E1607" s="74" t="inlineStr">
        <is>
          <t>DCTFWEB - INSS/IRRF - 03/2024</t>
        </is>
      </c>
      <c r="G1607" s="75" t="n">
        <v>5409.25</v>
      </c>
      <c r="I1607" s="75" t="n">
        <v>5409.25</v>
      </c>
      <c r="J1607" s="54" t="n">
        <v>45401</v>
      </c>
      <c r="K1607" s="54" t="inlineStr">
        <is>
          <t>MO</t>
        </is>
      </c>
      <c r="N1607">
        <f>IF(ISERROR(SEARCH("NF",E1607,1)),"NÃO","SIM")</f>
        <v/>
      </c>
      <c r="O1607">
        <f>IF($B1607=5,"SIM","")</f>
        <v/>
      </c>
      <c r="P1607" s="76">
        <f>A1607&amp;B1607&amp;C1607&amp;E1607&amp;G1607&amp;EDATE(J1607,0)</f>
        <v/>
      </c>
      <c r="Q1607" s="68">
        <f>IF(A1607=0,"",VLOOKUP($A1607,RESUMO!$A$8:$B$107,2,FALSE))</f>
        <v/>
      </c>
    </row>
    <row r="1608">
      <c r="A1608" s="52" t="n">
        <v>45402</v>
      </c>
      <c r="B1608" s="68" t="n">
        <v>3</v>
      </c>
      <c r="C1608" s="50" t="inlineStr">
        <is>
          <t>27648990687</t>
        </is>
      </c>
      <c r="D1608" s="73" t="inlineStr">
        <is>
          <t>ROGÉRIO VASCONCELOS SANTOS</t>
        </is>
      </c>
      <c r="E1608" s="74" t="inlineStr">
        <is>
          <t>MHS SEGURANÇA E MEDICINA DO TRABALHO</t>
        </is>
      </c>
      <c r="G1608" s="75" t="n">
        <v>68.40000000000001</v>
      </c>
      <c r="I1608" s="75" t="n">
        <v>68.40000000000001</v>
      </c>
      <c r="J1608" s="54" t="n">
        <v>45404</v>
      </c>
      <c r="K1608" s="54" t="inlineStr">
        <is>
          <t>ADM</t>
        </is>
      </c>
      <c r="M1608" s="50" t="inlineStr">
        <is>
          <t>EVENTOS SST E-SOCIAL - 20/03</t>
        </is>
      </c>
      <c r="N1608">
        <f>IF(ISERROR(SEARCH("NF",E1608,1)),"NÃO","SIM")</f>
        <v/>
      </c>
      <c r="O1608">
        <f>IF($B1608=5,"SIM","")</f>
        <v/>
      </c>
      <c r="P1608" s="76">
        <f>A1608&amp;B1608&amp;C1608&amp;E1608&amp;G1608&amp;EDATE(J1608,0)</f>
        <v/>
      </c>
      <c r="Q1608" s="68">
        <f>IF(A1608=0,"",VLOOKUP($A1608,RESUMO!$A$8:$B$107,2,FALSE))</f>
        <v/>
      </c>
    </row>
    <row r="1609">
      <c r="A1609" s="52" t="n">
        <v>45402</v>
      </c>
      <c r="B1609" s="68" t="n">
        <v>3</v>
      </c>
      <c r="C1609" s="50" t="inlineStr">
        <is>
          <t>07409393000130</t>
        </is>
      </c>
      <c r="D1609" s="73" t="inlineStr">
        <is>
          <t>LOCFER</t>
        </is>
      </c>
      <c r="E1609" s="74" t="inlineStr">
        <is>
          <t>SERRA DE BANCADA - NF 23994</t>
        </is>
      </c>
      <c r="G1609" s="75" t="n">
        <v>295</v>
      </c>
      <c r="I1609" s="75" t="n">
        <v>295</v>
      </c>
      <c r="J1609" s="54" t="n">
        <v>45404</v>
      </c>
      <c r="K1609" s="54" t="inlineStr">
        <is>
          <t>LOC</t>
        </is>
      </c>
      <c r="N1609">
        <f>IF(ISERROR(SEARCH("NF",E1609,1)),"NÃO","SIM")</f>
        <v/>
      </c>
      <c r="O1609">
        <f>IF($B1609=5,"SIM","")</f>
        <v/>
      </c>
      <c r="P1609" s="76">
        <f>A1609&amp;B1609&amp;C1609&amp;E1609&amp;G1609&amp;EDATE(J1609,0)</f>
        <v/>
      </c>
      <c r="Q1609" s="68">
        <f>IF(A1609=0,"",VLOOKUP($A1609,RESUMO!$A$8:$B$107,2,FALSE))</f>
        <v/>
      </c>
    </row>
    <row r="1610">
      <c r="A1610" s="52" t="n">
        <v>45402</v>
      </c>
      <c r="B1610" s="68" t="n">
        <v>3</v>
      </c>
      <c r="C1610" s="50" t="inlineStr">
        <is>
          <t>21944558000103</t>
        </is>
      </c>
      <c r="D1610" s="73" t="inlineStr">
        <is>
          <t>LOCAN ANDAIMES</t>
        </is>
      </c>
      <c r="E1610" s="74" t="inlineStr">
        <is>
          <t>LOCAÇÃO DE ANDAIMES - ND 8841</t>
        </is>
      </c>
      <c r="G1610" s="75" t="n">
        <v>390</v>
      </c>
      <c r="I1610" s="75" t="n">
        <v>390</v>
      </c>
      <c r="J1610" s="54" t="n">
        <v>45404</v>
      </c>
      <c r="K1610" s="54" t="inlineStr">
        <is>
          <t>LOC</t>
        </is>
      </c>
      <c r="N1610">
        <f>IF(ISERROR(SEARCH("NF",E1610,1)),"NÃO","SIM")</f>
        <v/>
      </c>
      <c r="O1610">
        <f>IF($B1610=5,"SIM","")</f>
        <v/>
      </c>
      <c r="P1610" s="76">
        <f>A1610&amp;B1610&amp;C1610&amp;E1610&amp;G1610&amp;EDATE(J1610,0)</f>
        <v/>
      </c>
      <c r="Q1610" s="68">
        <f>IF(A1610=0,"",VLOOKUP($A1610,RESUMO!$A$8:$B$107,2,FALSE))</f>
        <v/>
      </c>
    </row>
    <row r="1611">
      <c r="A1611" s="52" t="n">
        <v>45402</v>
      </c>
      <c r="B1611" s="68" t="n">
        <v>3</v>
      </c>
      <c r="C1611" s="50" t="inlineStr">
        <is>
          <t>36245582000113</t>
        </is>
      </c>
      <c r="D1611" s="73" t="inlineStr">
        <is>
          <t>MHS SEGURANÇA E MEDICINA DO TRABALHO</t>
        </is>
      </c>
      <c r="E1611" s="74" t="inlineStr">
        <is>
          <t>REALIZAÇÃO DE EXAMES - NFS-e 2024/329</t>
        </is>
      </c>
      <c r="G1611" s="75" t="n">
        <v>230</v>
      </c>
      <c r="I1611" s="75" t="n">
        <v>230</v>
      </c>
      <c r="J1611" s="54" t="n">
        <v>45404</v>
      </c>
      <c r="K1611" s="54" t="inlineStr">
        <is>
          <t>MO</t>
        </is>
      </c>
      <c r="N1611">
        <f>IF(ISERROR(SEARCH("NF",E1611,1)),"NÃO","SIM")</f>
        <v/>
      </c>
      <c r="O1611">
        <f>IF($B1611=5,"SIM","")</f>
        <v/>
      </c>
      <c r="P1611" s="76">
        <f>A1611&amp;B1611&amp;C1611&amp;E1611&amp;G1611&amp;EDATE(J1611,0)</f>
        <v/>
      </c>
      <c r="Q1611" s="68">
        <f>IF(A1611=0,"",VLOOKUP($A1611,RESUMO!$A$8:$B$107,2,FALSE))</f>
        <v/>
      </c>
    </row>
    <row r="1612">
      <c r="A1612" s="52" t="n">
        <v>45402</v>
      </c>
      <c r="B1612" s="68" t="n">
        <v>3</v>
      </c>
      <c r="C1612" s="50" t="inlineStr">
        <is>
          <t>24654133000220</t>
        </is>
      </c>
      <c r="D1612" s="73" t="inlineStr">
        <is>
          <t xml:space="preserve">PLIMAX PERSONA </t>
        </is>
      </c>
      <c r="E1612" s="74" t="inlineStr">
        <is>
          <t>CESTAS BASICAS - NF 239574</t>
        </is>
      </c>
      <c r="G1612" s="75" t="n">
        <v>1468.62</v>
      </c>
      <c r="I1612" s="75" t="n">
        <v>1468.62</v>
      </c>
      <c r="J1612" s="54" t="n">
        <v>45410</v>
      </c>
      <c r="K1612" s="54" t="inlineStr">
        <is>
          <t>MO</t>
        </is>
      </c>
      <c r="N1612">
        <f>IF(ISERROR(SEARCH("NF",E1612,1)),"NÃO","SIM")</f>
        <v/>
      </c>
      <c r="O1612">
        <f>IF($B1612=5,"SIM","")</f>
        <v/>
      </c>
      <c r="P1612" s="76">
        <f>A1612&amp;B1612&amp;C1612&amp;E1612&amp;G1612&amp;EDATE(J1612,0)</f>
        <v/>
      </c>
      <c r="Q1612" s="68">
        <f>IF(A1612=0,"",VLOOKUP($A1612,RESUMO!$A$8:$B$107,2,FALSE))</f>
        <v/>
      </c>
    </row>
    <row r="1613">
      <c r="A1613" s="52" t="n">
        <v>45402</v>
      </c>
      <c r="B1613" s="68" t="n">
        <v>3</v>
      </c>
      <c r="C1613" s="50" t="inlineStr">
        <is>
          <t>38727707000177</t>
        </is>
      </c>
      <c r="D1613" s="73" t="inlineStr">
        <is>
          <t>SEGURO PASI</t>
        </is>
      </c>
      <c r="G1613" s="75" t="n">
        <v>191.11</v>
      </c>
      <c r="I1613" s="75" t="n">
        <v>191.11</v>
      </c>
      <c r="J1613" s="54" t="n">
        <v>45412</v>
      </c>
      <c r="K1613" s="54" t="inlineStr">
        <is>
          <t>ADM</t>
        </is>
      </c>
      <c r="N1613">
        <f>IF(ISERROR(SEARCH("NF",E1613,1)),"NÃO","SIM")</f>
        <v/>
      </c>
      <c r="O1613">
        <f>IF($B1613=5,"SIM","")</f>
        <v/>
      </c>
      <c r="P1613" s="76">
        <f>A1613&amp;B1613&amp;C1613&amp;E1613&amp;G1613&amp;EDATE(J1613,0)</f>
        <v/>
      </c>
      <c r="Q1613" s="68">
        <f>IF(A1613=0,"",VLOOKUP($A1613,RESUMO!$A$8:$B$107,2,FALSE))</f>
        <v/>
      </c>
    </row>
    <row r="1614">
      <c r="A1614" s="52" t="n">
        <v>45402</v>
      </c>
      <c r="B1614" s="68" t="n">
        <v>3</v>
      </c>
      <c r="C1614" s="50" t="inlineStr">
        <is>
          <t>07409393000130</t>
        </is>
      </c>
      <c r="D1614" s="73" t="inlineStr">
        <is>
          <t>LOCFER</t>
        </is>
      </c>
      <c r="E1614" s="74" t="inlineStr">
        <is>
          <t>MANGOTE E MOTOR - NF 24123</t>
        </is>
      </c>
      <c r="G1614" s="75" t="n">
        <v>210</v>
      </c>
      <c r="I1614" s="75" t="n">
        <v>210</v>
      </c>
      <c r="J1614" s="54" t="n">
        <v>45415</v>
      </c>
      <c r="K1614" s="54" t="inlineStr">
        <is>
          <t>LOC</t>
        </is>
      </c>
      <c r="N1614">
        <f>IF(ISERROR(SEARCH("NF",E1614,1)),"NÃO","SIM")</f>
        <v/>
      </c>
      <c r="O1614">
        <f>IF($B1614=5,"SIM","")</f>
        <v/>
      </c>
      <c r="P1614" s="76">
        <f>A1614&amp;B1614&amp;C1614&amp;E1614&amp;G1614&amp;EDATE(J1614,0)</f>
        <v/>
      </c>
      <c r="Q1614" s="68">
        <f>IF(A1614=0,"",VLOOKUP($A1614,RESUMO!$A$8:$B$107,2,FALSE))</f>
        <v/>
      </c>
    </row>
    <row r="1615">
      <c r="A1615" s="52" t="n">
        <v>45402</v>
      </c>
      <c r="B1615" s="68" t="n">
        <v>3</v>
      </c>
      <c r="C1615" s="50" t="inlineStr">
        <is>
          <t>03562661000107</t>
        </is>
      </c>
      <c r="D1615" s="73" t="inlineStr">
        <is>
          <t>SAO JOSE DISTRIBUIDORA DE CIMENTO</t>
        </is>
      </c>
      <c r="E1615" s="74" t="inlineStr">
        <is>
          <t>CIMENTO - NF 127760</t>
        </is>
      </c>
      <c r="G1615" s="75" t="n">
        <v>2464</v>
      </c>
      <c r="I1615" s="75" t="n">
        <v>2464</v>
      </c>
      <c r="J1615" s="54" t="n">
        <v>45418</v>
      </c>
      <c r="K1615" s="54" t="inlineStr">
        <is>
          <t>MAT</t>
        </is>
      </c>
      <c r="N1615">
        <f>IF(ISERROR(SEARCH("NF",E1615,1)),"NÃO","SIM")</f>
        <v/>
      </c>
      <c r="O1615">
        <f>IF($B1615=5,"SIM","")</f>
        <v/>
      </c>
      <c r="P1615" s="76">
        <f>A1615&amp;B1615&amp;C1615&amp;E1615&amp;G1615&amp;EDATE(J1615,0)</f>
        <v/>
      </c>
      <c r="Q1615" s="68">
        <f>IF(A1615=0,"",VLOOKUP($A1615,RESUMO!$A$8:$B$107,2,FALSE))</f>
        <v/>
      </c>
    </row>
    <row r="1616">
      <c r="A1616" s="52" t="n">
        <v>45402</v>
      </c>
      <c r="B1616" s="68" t="n">
        <v>5</v>
      </c>
      <c r="C1616" s="50" t="inlineStr">
        <is>
          <t>17250275000348</t>
        </is>
      </c>
      <c r="D1616" s="73" t="inlineStr">
        <is>
          <t xml:space="preserve">CASA FERREIRA GONÇALVES </t>
        </is>
      </c>
      <c r="E1616" s="74" t="inlineStr">
        <is>
          <t>MATERIAIS HIDRAULICOS - NF 462157 - 3X CARTÃO</t>
        </is>
      </c>
      <c r="G1616" s="75" t="n">
        <v>18671.53</v>
      </c>
      <c r="I1616" s="75" t="n">
        <v>18671.53</v>
      </c>
      <c r="J1616" s="54" t="n">
        <v>45390</v>
      </c>
      <c r="K1616" s="54" t="inlineStr">
        <is>
          <t>MAT</t>
        </is>
      </c>
      <c r="N1616">
        <f>IF(ISERROR(SEARCH("NF",E1616,1)),"NÃO","SIM")</f>
        <v/>
      </c>
      <c r="O1616">
        <f>IF($B1616=5,"SIM","")</f>
        <v/>
      </c>
      <c r="P1616" s="76">
        <f>A1616&amp;B1616&amp;C1616&amp;E1616&amp;G1616&amp;EDATE(J1616,0)</f>
        <v/>
      </c>
      <c r="Q1616" s="68">
        <f>IF(A1616=0,"",VLOOKUP($A1616,RESUMO!$A$8:$B$107,2,FALSE))</f>
        <v/>
      </c>
    </row>
    <row r="1617">
      <c r="A1617" s="52" t="n">
        <v>45402</v>
      </c>
      <c r="B1617" s="68" t="n">
        <v>5</v>
      </c>
      <c r="C1617" s="50" t="inlineStr">
        <is>
          <t>17250275000348</t>
        </is>
      </c>
      <c r="D1617" s="73" t="inlineStr">
        <is>
          <t xml:space="preserve">CASA FERREIRA GONÇALVES </t>
        </is>
      </c>
      <c r="E1617" s="74" t="inlineStr">
        <is>
          <t>JOELHO - NF 462156 - 2X CARTÃO</t>
        </is>
      </c>
      <c r="G1617" s="75" t="n">
        <v>44.66</v>
      </c>
      <c r="I1617" s="75" t="n">
        <v>44.66</v>
      </c>
      <c r="J1617" s="54" t="n">
        <v>45390</v>
      </c>
      <c r="K1617" s="54" t="inlineStr">
        <is>
          <t>MAT</t>
        </is>
      </c>
      <c r="N1617">
        <f>IF(ISERROR(SEARCH("NF",E1617,1)),"NÃO","SIM")</f>
        <v/>
      </c>
      <c r="O1617">
        <f>IF($B1617=5,"SIM","")</f>
        <v/>
      </c>
      <c r="P1617" s="76">
        <f>A1617&amp;B1617&amp;C1617&amp;E1617&amp;G1617&amp;EDATE(J1617,0)</f>
        <v/>
      </c>
      <c r="Q1617" s="68">
        <f>IF(A1617=0,"",VLOOKUP($A1617,RESUMO!$A$8:$B$107,2,FALSE))</f>
        <v/>
      </c>
    </row>
    <row r="1618">
      <c r="A1618" s="52" t="n">
        <v>45402</v>
      </c>
      <c r="B1618" s="68" t="n">
        <v>5</v>
      </c>
      <c r="C1618" s="50" t="inlineStr">
        <is>
          <t>17281106000103</t>
        </is>
      </c>
      <c r="D1618" s="73" t="inlineStr">
        <is>
          <t>COPASA MG</t>
        </is>
      </c>
      <c r="E1618" s="74" t="inlineStr">
        <is>
          <t>COMPETENCIA 04/2024</t>
        </is>
      </c>
      <c r="G1618" s="75" t="n">
        <v>136.92</v>
      </c>
      <c r="I1618" s="75" t="n">
        <v>136.92</v>
      </c>
      <c r="J1618" s="54" t="n">
        <v>45399</v>
      </c>
      <c r="K1618" s="54" t="inlineStr">
        <is>
          <t>TP</t>
        </is>
      </c>
      <c r="N1618">
        <f>IF(ISERROR(SEARCH("NF",E1618,1)),"NÃO","SIM")</f>
        <v/>
      </c>
      <c r="O1618">
        <f>IF($B1618=5,"SIM","")</f>
        <v/>
      </c>
      <c r="P1618" s="76">
        <f>A1618&amp;B1618&amp;C1618&amp;E1618&amp;G1618&amp;EDATE(J1618,0)</f>
        <v/>
      </c>
      <c r="Q1618" s="68">
        <f>IF(A1618=0,"",VLOOKUP($A1618,RESUMO!$A$8:$B$107,2,FALSE))</f>
        <v/>
      </c>
    </row>
    <row r="1619">
      <c r="A1619" s="52" t="n">
        <v>45402</v>
      </c>
      <c r="B1619" s="68" t="n">
        <v>5</v>
      </c>
      <c r="C1619" s="50" t="inlineStr">
        <is>
          <t>17581836000200</t>
        </is>
      </c>
      <c r="D1619" s="73" t="inlineStr">
        <is>
          <t>LOJA DO PAULO</t>
        </is>
      </c>
      <c r="E1619" s="74" t="inlineStr">
        <is>
          <t>MATERIAIS DIVERSOS - NF 27967</t>
        </is>
      </c>
      <c r="G1619" s="75" t="n">
        <v>2600</v>
      </c>
      <c r="I1619" s="75" t="n">
        <v>2600</v>
      </c>
      <c r="J1619" s="54" t="n">
        <v>45394</v>
      </c>
      <c r="K1619" s="54" t="inlineStr">
        <is>
          <t>MAT</t>
        </is>
      </c>
      <c r="N1619">
        <f>IF(ISERROR(SEARCH("NF",E1619,1)),"NÃO","SIM")</f>
        <v/>
      </c>
      <c r="O1619">
        <f>IF($B1619=5,"SIM","")</f>
        <v/>
      </c>
      <c r="P1619" s="76">
        <f>A1619&amp;B1619&amp;C1619&amp;E1619&amp;G1619&amp;EDATE(J1619,0)</f>
        <v/>
      </c>
      <c r="Q1619" s="68">
        <f>IF(A1619=0,"",VLOOKUP($A1619,RESUMO!$A$8:$B$107,2,FALSE))</f>
        <v/>
      </c>
    </row>
    <row r="1620">
      <c r="A1620" s="52" t="n">
        <v>45417</v>
      </c>
      <c r="B1620" s="68" t="n">
        <v>1</v>
      </c>
      <c r="C1620" s="50" t="inlineStr">
        <is>
          <t>12054582638</t>
        </is>
      </c>
      <c r="D1620" s="73" t="inlineStr">
        <is>
          <t>RODOLFO DIAS DA SILVA</t>
        </is>
      </c>
      <c r="E1620" s="74" t="inlineStr">
        <is>
          <t>SALÁRIO</t>
        </is>
      </c>
      <c r="G1620" s="75" t="n">
        <v>1848.38</v>
      </c>
      <c r="H1620" s="63" t="n">
        <v>1</v>
      </c>
      <c r="I1620" s="75">
        <f>G1620*H1620</f>
        <v/>
      </c>
      <c r="J1620" s="54" t="n">
        <v>45419</v>
      </c>
      <c r="K1620" s="54" t="inlineStr">
        <is>
          <t>MO</t>
        </is>
      </c>
      <c r="N1620">
        <f>IF(ISERROR(SEARCH("NF",E1620,1)),"NÃO","SIM")</f>
        <v/>
      </c>
      <c r="O1620">
        <f>IF($B1620=5,"SIM","")</f>
        <v/>
      </c>
      <c r="P1620" s="76">
        <f>A1620&amp;B1620&amp;C1620&amp;E1620&amp;G1620&amp;EDATE(J1620,0)</f>
        <v/>
      </c>
      <c r="Q1620" s="68">
        <f>IF(A1620=0,"",VLOOKUP($A1620,RESUMO!$A$8:$B$107,2,FALSE))</f>
        <v/>
      </c>
    </row>
    <row r="1621">
      <c r="A1621" s="52" t="n">
        <v>45417</v>
      </c>
      <c r="B1621" s="68" t="n">
        <v>1</v>
      </c>
      <c r="C1621" s="50" t="inlineStr">
        <is>
          <t>42751357687</t>
        </is>
      </c>
      <c r="D1621" s="73" t="inlineStr">
        <is>
          <t>JOSÉ GERALDO LONGUINHO</t>
        </is>
      </c>
      <c r="E1621" s="74" t="inlineStr">
        <is>
          <t>SALÁRIO</t>
        </is>
      </c>
      <c r="G1621" s="75" t="n">
        <v>2043.19</v>
      </c>
      <c r="H1621" s="63" t="n">
        <v>1</v>
      </c>
      <c r="I1621" s="75">
        <f>G1621*H1621</f>
        <v/>
      </c>
      <c r="J1621" s="54" t="n">
        <v>45419</v>
      </c>
      <c r="K1621" s="54" t="inlineStr">
        <is>
          <t>MO</t>
        </is>
      </c>
      <c r="N1621">
        <f>IF(ISERROR(SEARCH("NF",E1621,1)),"NÃO","SIM")</f>
        <v/>
      </c>
      <c r="O1621">
        <f>IF($B1621=5,"SIM","")</f>
        <v/>
      </c>
      <c r="P1621" s="76">
        <f>A1621&amp;B1621&amp;C1621&amp;E1621&amp;G1621&amp;EDATE(J1621,0)</f>
        <v/>
      </c>
      <c r="Q1621" s="68">
        <f>IF(A1621=0,"",VLOOKUP($A1621,RESUMO!$A$8:$B$107,2,FALSE))</f>
        <v/>
      </c>
    </row>
    <row r="1622">
      <c r="A1622" s="52" t="n">
        <v>45417</v>
      </c>
      <c r="B1622" s="68" t="n">
        <v>1</v>
      </c>
      <c r="C1622" s="50" t="inlineStr">
        <is>
          <t>18240824609</t>
        </is>
      </c>
      <c r="D1622" s="73" t="inlineStr">
        <is>
          <t>ITALO RAFAEL PINHO SANTOS</t>
        </is>
      </c>
      <c r="E1622" s="74" t="inlineStr">
        <is>
          <t>SALÁRIO</t>
        </is>
      </c>
      <c r="G1622" s="75" t="n">
        <v>1568.78</v>
      </c>
      <c r="H1622" s="63" t="n">
        <v>1</v>
      </c>
      <c r="I1622" s="75">
        <f>G1622*H1622</f>
        <v/>
      </c>
      <c r="J1622" s="54" t="n">
        <v>45419</v>
      </c>
      <c r="K1622" s="54" t="inlineStr">
        <is>
          <t>MO</t>
        </is>
      </c>
      <c r="N1622">
        <f>IF(ISERROR(SEARCH("NF",E1622,1)),"NÃO","SIM")</f>
        <v/>
      </c>
      <c r="O1622">
        <f>IF($B1622=5,"SIM","")</f>
        <v/>
      </c>
      <c r="P1622" s="76">
        <f>A1622&amp;B1622&amp;C1622&amp;E1622&amp;G1622&amp;EDATE(J1622,0)</f>
        <v/>
      </c>
      <c r="Q1622" s="68">
        <f>IF(A1622=0,"",VLOOKUP($A1622,RESUMO!$A$8:$B$107,2,FALSE))</f>
        <v/>
      </c>
    </row>
    <row r="1623">
      <c r="A1623" s="52" t="n">
        <v>45417</v>
      </c>
      <c r="B1623" s="68" t="n">
        <v>1</v>
      </c>
      <c r="C1623" s="50" t="inlineStr">
        <is>
          <t>13034919662</t>
        </is>
      </c>
      <c r="D1623" s="73" t="inlineStr">
        <is>
          <t>DAVID LOPES DOS SANTOS</t>
        </is>
      </c>
      <c r="E1623" s="74" t="inlineStr">
        <is>
          <t>SALÁRIO</t>
        </is>
      </c>
      <c r="G1623" s="75" t="n">
        <v>2282.87</v>
      </c>
      <c r="H1623" s="63" t="n">
        <v>1</v>
      </c>
      <c r="I1623" s="75">
        <f>G1623*H1623</f>
        <v/>
      </c>
      <c r="J1623" s="54" t="n">
        <v>45419</v>
      </c>
      <c r="K1623" s="54" t="inlineStr">
        <is>
          <t>MO</t>
        </is>
      </c>
      <c r="N1623">
        <f>IF(ISERROR(SEARCH("NF",E1623,1)),"NÃO","SIM")</f>
        <v/>
      </c>
      <c r="O1623">
        <f>IF($B1623=5,"SIM","")</f>
        <v/>
      </c>
      <c r="P1623" s="76">
        <f>A1623&amp;B1623&amp;C1623&amp;E1623&amp;G1623&amp;EDATE(J1623,0)</f>
        <v/>
      </c>
      <c r="Q1623" s="68">
        <f>IF(A1623=0,"",VLOOKUP($A1623,RESUMO!$A$8:$B$107,2,FALSE))</f>
        <v/>
      </c>
    </row>
    <row r="1624">
      <c r="A1624" s="52" t="n">
        <v>45417</v>
      </c>
      <c r="B1624" s="68" t="n">
        <v>1</v>
      </c>
      <c r="C1624" s="50" t="inlineStr">
        <is>
          <t>70248624679</t>
        </is>
      </c>
      <c r="D1624" s="73" t="inlineStr">
        <is>
          <t>PEDRO HENRIQUE LOPES DOS SANTOS</t>
        </is>
      </c>
      <c r="E1624" s="74" t="inlineStr">
        <is>
          <t>SALÁRIO</t>
        </is>
      </c>
      <c r="G1624" s="75" t="n">
        <v>1807.76</v>
      </c>
      <c r="H1624" s="63" t="n">
        <v>1</v>
      </c>
      <c r="I1624" s="75">
        <f>G1624*H1624</f>
        <v/>
      </c>
      <c r="J1624" s="54" t="n">
        <v>45419</v>
      </c>
      <c r="K1624" s="54" t="inlineStr">
        <is>
          <t>MO</t>
        </is>
      </c>
      <c r="N1624">
        <f>IF(ISERROR(SEARCH("NF",E1624,1)),"NÃO","SIM")</f>
        <v/>
      </c>
      <c r="O1624">
        <f>IF($B1624=5,"SIM","")</f>
        <v/>
      </c>
      <c r="P1624" s="76">
        <f>A1624&amp;B1624&amp;C1624&amp;E1624&amp;G1624&amp;EDATE(J1624,0)</f>
        <v/>
      </c>
      <c r="Q1624" s="68">
        <f>IF(A1624=0,"",VLOOKUP($A1624,RESUMO!$A$8:$B$107,2,FALSE))</f>
        <v/>
      </c>
    </row>
    <row r="1625">
      <c r="A1625" s="52" t="n">
        <v>45417</v>
      </c>
      <c r="B1625" s="68" t="n">
        <v>1</v>
      </c>
      <c r="C1625" s="50" t="inlineStr">
        <is>
          <t>07817141509</t>
        </is>
      </c>
      <c r="D1625" s="73" t="inlineStr">
        <is>
          <t>SONEANDERSON DE JESUS SOUZA</t>
        </is>
      </c>
      <c r="E1625" s="74" t="inlineStr">
        <is>
          <t>SALÁRIO</t>
        </is>
      </c>
      <c r="G1625" s="75" t="n">
        <v>840.75</v>
      </c>
      <c r="H1625" s="63" t="n">
        <v>1</v>
      </c>
      <c r="I1625" s="75">
        <f>G1625*H1625</f>
        <v/>
      </c>
      <c r="J1625" s="54" t="n">
        <v>45419</v>
      </c>
      <c r="K1625" s="54" t="inlineStr">
        <is>
          <t>MO</t>
        </is>
      </c>
      <c r="N1625">
        <f>IF(ISERROR(SEARCH("NF",E1625,1)),"NÃO","SIM")</f>
        <v/>
      </c>
      <c r="O1625">
        <f>IF($B1625=5,"SIM","")</f>
        <v/>
      </c>
      <c r="P1625" s="76">
        <f>A1625&amp;B1625&amp;C1625&amp;E1625&amp;G1625&amp;EDATE(J1625,0)</f>
        <v/>
      </c>
      <c r="Q1625" s="68">
        <f>IF(A1625=0,"",VLOOKUP($A1625,RESUMO!$A$8:$B$107,2,FALSE))</f>
        <v/>
      </c>
    </row>
    <row r="1626">
      <c r="A1626" s="52" t="n">
        <v>45417</v>
      </c>
      <c r="B1626" s="68" t="n">
        <v>1</v>
      </c>
      <c r="C1626" s="50" t="inlineStr">
        <is>
          <t>12054582638</t>
        </is>
      </c>
      <c r="D1626" s="73" t="inlineStr">
        <is>
          <t>RODOLFO DIAS DA SILVA</t>
        </is>
      </c>
      <c r="E1626" s="74" t="inlineStr">
        <is>
          <t>TRANSPORTE</t>
        </is>
      </c>
      <c r="G1626" s="75" t="n">
        <v>32.4</v>
      </c>
      <c r="H1626" s="63" t="n">
        <v>20</v>
      </c>
      <c r="I1626" s="75">
        <f>G1626*H1626</f>
        <v/>
      </c>
      <c r="J1626" s="54" t="n">
        <v>45419</v>
      </c>
      <c r="K1626" s="54" t="inlineStr">
        <is>
          <t>MO</t>
        </is>
      </c>
      <c r="N1626">
        <f>IF(ISERROR(SEARCH("NF",E1626,1)),"NÃO","SIM")</f>
        <v/>
      </c>
      <c r="O1626">
        <f>IF($B1626=5,"SIM","")</f>
        <v/>
      </c>
      <c r="P1626" s="76">
        <f>A1626&amp;B1626&amp;C1626&amp;E1626&amp;G1626&amp;EDATE(J1626,0)</f>
        <v/>
      </c>
      <c r="Q1626" s="68">
        <f>IF(A1626=0,"",VLOOKUP($A1626,RESUMO!$A$8:$B$107,2,FALSE))</f>
        <v/>
      </c>
    </row>
    <row r="1627">
      <c r="A1627" s="52" t="n">
        <v>45417</v>
      </c>
      <c r="B1627" s="68" t="n">
        <v>1</v>
      </c>
      <c r="C1627" s="50" t="inlineStr">
        <is>
          <t>42751357687</t>
        </is>
      </c>
      <c r="D1627" s="73" t="inlineStr">
        <is>
          <t>JOSÉ GERALDO LONGUINHO</t>
        </is>
      </c>
      <c r="E1627" s="74" t="inlineStr">
        <is>
          <t>TRANSPORTE</t>
        </is>
      </c>
      <c r="G1627" s="75" t="n">
        <v>28.4</v>
      </c>
      <c r="H1627" s="63" t="n">
        <v>21</v>
      </c>
      <c r="I1627" s="75">
        <f>G1627*H1627</f>
        <v/>
      </c>
      <c r="J1627" s="54" t="n">
        <v>45419</v>
      </c>
      <c r="K1627" s="54" t="inlineStr">
        <is>
          <t>MO</t>
        </is>
      </c>
      <c r="N1627">
        <f>IF(ISERROR(SEARCH("NF",E1627,1)),"NÃO","SIM")</f>
        <v/>
      </c>
      <c r="O1627">
        <f>IF($B1627=5,"SIM","")</f>
        <v/>
      </c>
      <c r="P1627" s="76">
        <f>A1627&amp;B1627&amp;C1627&amp;E1627&amp;G1627&amp;EDATE(J1627,0)</f>
        <v/>
      </c>
      <c r="Q1627" s="68">
        <f>IF(A1627=0,"",VLOOKUP($A1627,RESUMO!$A$8:$B$107,2,FALSE))</f>
        <v/>
      </c>
    </row>
    <row r="1628">
      <c r="A1628" s="52" t="n">
        <v>45417</v>
      </c>
      <c r="B1628" s="68" t="n">
        <v>1</v>
      </c>
      <c r="C1628" s="50" t="inlineStr">
        <is>
          <t>18240824609</t>
        </is>
      </c>
      <c r="D1628" s="73" t="inlineStr">
        <is>
          <t>ITALO RAFAEL PINHO SANTOS</t>
        </is>
      </c>
      <c r="E1628" s="74" t="inlineStr">
        <is>
          <t>TRANSPORTE</t>
        </is>
      </c>
      <c r="G1628" s="75" t="n">
        <v>28.4</v>
      </c>
      <c r="H1628" s="63" t="n">
        <v>13</v>
      </c>
      <c r="I1628" s="75">
        <f>G1628*H1628</f>
        <v/>
      </c>
      <c r="J1628" s="54" t="n">
        <v>45419</v>
      </c>
      <c r="K1628" s="54" t="inlineStr">
        <is>
          <t>MO</t>
        </is>
      </c>
      <c r="N1628">
        <f>IF(ISERROR(SEARCH("NF",E1628,1)),"NÃO","SIM")</f>
        <v/>
      </c>
      <c r="O1628">
        <f>IF($B1628=5,"SIM","")</f>
        <v/>
      </c>
      <c r="P1628" s="76">
        <f>A1628&amp;B1628&amp;C1628&amp;E1628&amp;G1628&amp;EDATE(J1628,0)</f>
        <v/>
      </c>
      <c r="Q1628" s="68">
        <f>IF(A1628=0,"",VLOOKUP($A1628,RESUMO!$A$8:$B$107,2,FALSE))</f>
        <v/>
      </c>
    </row>
    <row r="1629">
      <c r="A1629" s="52" t="n">
        <v>45417</v>
      </c>
      <c r="B1629" s="68" t="n">
        <v>1</v>
      </c>
      <c r="C1629" s="50" t="inlineStr">
        <is>
          <t>13034919662</t>
        </is>
      </c>
      <c r="D1629" s="73" t="inlineStr">
        <is>
          <t>DAVID LOPES DOS SANTOS</t>
        </is>
      </c>
      <c r="E1629" s="74" t="inlineStr">
        <is>
          <t>TRANSPORTE</t>
        </is>
      </c>
      <c r="G1629" s="75" t="n">
        <v>37.3</v>
      </c>
      <c r="H1629" s="63" t="n">
        <v>20</v>
      </c>
      <c r="I1629" s="75">
        <f>G1629*H1629</f>
        <v/>
      </c>
      <c r="J1629" s="54" t="n">
        <v>45419</v>
      </c>
      <c r="K1629" s="54" t="inlineStr">
        <is>
          <t>MO</t>
        </is>
      </c>
      <c r="N1629">
        <f>IF(ISERROR(SEARCH("NF",E1629,1)),"NÃO","SIM")</f>
        <v/>
      </c>
      <c r="O1629">
        <f>IF($B1629=5,"SIM","")</f>
        <v/>
      </c>
      <c r="P1629" s="76">
        <f>A1629&amp;B1629&amp;C1629&amp;E1629&amp;G1629&amp;EDATE(J1629,0)</f>
        <v/>
      </c>
      <c r="Q1629" s="68">
        <f>IF(A1629=0,"",VLOOKUP($A1629,RESUMO!$A$8:$B$107,2,FALSE))</f>
        <v/>
      </c>
    </row>
    <row r="1630">
      <c r="A1630" s="52" t="n">
        <v>45417</v>
      </c>
      <c r="B1630" s="68" t="n">
        <v>1</v>
      </c>
      <c r="C1630" s="50" t="inlineStr">
        <is>
          <t>70248624679</t>
        </is>
      </c>
      <c r="D1630" s="73" t="inlineStr">
        <is>
          <t>PEDRO HENRIQUE LOPES DOS SANTOS</t>
        </is>
      </c>
      <c r="E1630" s="74" t="inlineStr">
        <is>
          <t>TRANSPORTE</t>
        </is>
      </c>
      <c r="G1630" s="75" t="n">
        <v>34.5</v>
      </c>
      <c r="H1630" s="63" t="n">
        <v>20</v>
      </c>
      <c r="I1630" s="75">
        <f>G1630*H1630</f>
        <v/>
      </c>
      <c r="J1630" s="54" t="n">
        <v>45419</v>
      </c>
      <c r="K1630" s="54" t="inlineStr">
        <is>
          <t>MO</t>
        </is>
      </c>
      <c r="N1630">
        <f>IF(ISERROR(SEARCH("NF",E1630,1)),"NÃO","SIM")</f>
        <v/>
      </c>
      <c r="O1630">
        <f>IF($B1630=5,"SIM","")</f>
        <v/>
      </c>
      <c r="P1630" s="76">
        <f>A1630&amp;B1630&amp;C1630&amp;E1630&amp;G1630&amp;EDATE(J1630,0)</f>
        <v/>
      </c>
      <c r="Q1630" s="68">
        <f>IF(A1630=0,"",VLOOKUP($A1630,RESUMO!$A$8:$B$107,2,FALSE))</f>
        <v/>
      </c>
    </row>
    <row r="1631">
      <c r="A1631" s="52" t="n">
        <v>45417</v>
      </c>
      <c r="B1631" s="68" t="n">
        <v>1</v>
      </c>
      <c r="C1631" s="50" t="inlineStr">
        <is>
          <t>07817141509</t>
        </is>
      </c>
      <c r="D1631" s="73" t="inlineStr">
        <is>
          <t>SONEANDERSON DE JESUS SOUZA</t>
        </is>
      </c>
      <c r="E1631" s="74" t="inlineStr">
        <is>
          <t>TRANSPORTE</t>
        </is>
      </c>
      <c r="G1631" s="75" t="n">
        <v>35.8</v>
      </c>
      <c r="H1631" s="63" t="n">
        <v>21</v>
      </c>
      <c r="I1631" s="75">
        <f>G1631*H1631</f>
        <v/>
      </c>
      <c r="J1631" s="54" t="n">
        <v>45419</v>
      </c>
      <c r="K1631" s="54" t="inlineStr">
        <is>
          <t>MO</t>
        </is>
      </c>
      <c r="N1631">
        <f>IF(ISERROR(SEARCH("NF",E1631,1)),"NÃO","SIM")</f>
        <v/>
      </c>
      <c r="O1631">
        <f>IF($B1631=5,"SIM","")</f>
        <v/>
      </c>
      <c r="P1631" s="76">
        <f>A1631&amp;B1631&amp;C1631&amp;E1631&amp;G1631&amp;EDATE(J1631,0)</f>
        <v/>
      </c>
      <c r="Q1631" s="68">
        <f>IF(A1631=0,"",VLOOKUP($A1631,RESUMO!$A$8:$B$107,2,FALSE))</f>
        <v/>
      </c>
    </row>
    <row r="1632">
      <c r="A1632" s="52" t="n">
        <v>45417</v>
      </c>
      <c r="B1632" s="68" t="n">
        <v>1</v>
      </c>
      <c r="C1632" s="50" t="inlineStr">
        <is>
          <t>12054582638</t>
        </is>
      </c>
      <c r="D1632" s="73" t="inlineStr">
        <is>
          <t>RODOLFO DIAS DA SILVA</t>
        </is>
      </c>
      <c r="E1632" s="74" t="inlineStr">
        <is>
          <t>CAFÉ</t>
        </is>
      </c>
      <c r="G1632" s="75" t="n">
        <v>4</v>
      </c>
      <c r="H1632" s="63" t="n">
        <v>20</v>
      </c>
      <c r="I1632" s="75">
        <f>G1632*H1632</f>
        <v/>
      </c>
      <c r="J1632" s="54" t="n">
        <v>45419</v>
      </c>
      <c r="K1632" s="54" t="inlineStr">
        <is>
          <t>MO</t>
        </is>
      </c>
      <c r="N1632">
        <f>IF(ISERROR(SEARCH("NF",E1632,1)),"NÃO","SIM")</f>
        <v/>
      </c>
      <c r="O1632">
        <f>IF($B1632=5,"SIM","")</f>
        <v/>
      </c>
      <c r="P1632" s="76">
        <f>A1632&amp;B1632&amp;C1632&amp;E1632&amp;G1632&amp;EDATE(J1632,0)</f>
        <v/>
      </c>
      <c r="Q1632" s="68">
        <f>IF(A1632=0,"",VLOOKUP($A1632,RESUMO!$A$8:$B$107,2,FALSE))</f>
        <v/>
      </c>
    </row>
    <row r="1633">
      <c r="A1633" s="52" t="n">
        <v>45417</v>
      </c>
      <c r="B1633" s="68" t="n">
        <v>1</v>
      </c>
      <c r="C1633" s="50" t="inlineStr">
        <is>
          <t>42751357687</t>
        </is>
      </c>
      <c r="D1633" s="73" t="inlineStr">
        <is>
          <t>JOSÉ GERALDO LONGUINHO</t>
        </is>
      </c>
      <c r="E1633" s="74" t="inlineStr">
        <is>
          <t>CAFÉ</t>
        </is>
      </c>
      <c r="G1633" s="75" t="n">
        <v>4</v>
      </c>
      <c r="H1633" s="63" t="n">
        <v>21</v>
      </c>
      <c r="I1633" s="75">
        <f>G1633*H1633</f>
        <v/>
      </c>
      <c r="J1633" s="54" t="n">
        <v>45419</v>
      </c>
      <c r="K1633" s="54" t="inlineStr">
        <is>
          <t>MO</t>
        </is>
      </c>
      <c r="N1633">
        <f>IF(ISERROR(SEARCH("NF",E1633,1)),"NÃO","SIM")</f>
        <v/>
      </c>
      <c r="O1633">
        <f>IF($B1633=5,"SIM","")</f>
        <v/>
      </c>
      <c r="P1633" s="76">
        <f>A1633&amp;B1633&amp;C1633&amp;E1633&amp;G1633&amp;EDATE(J1633,0)</f>
        <v/>
      </c>
      <c r="Q1633" s="68">
        <f>IF(A1633=0,"",VLOOKUP($A1633,RESUMO!$A$8:$B$107,2,FALSE))</f>
        <v/>
      </c>
    </row>
    <row r="1634">
      <c r="A1634" s="52" t="n">
        <v>45417</v>
      </c>
      <c r="B1634" s="68" t="n">
        <v>1</v>
      </c>
      <c r="C1634" s="50" t="inlineStr">
        <is>
          <t>18240824609</t>
        </is>
      </c>
      <c r="D1634" s="73" t="inlineStr">
        <is>
          <t>ITALO RAFAEL PINHO SANTOS</t>
        </is>
      </c>
      <c r="E1634" s="74" t="inlineStr">
        <is>
          <t>CAFÉ</t>
        </is>
      </c>
      <c r="G1634" s="75" t="n">
        <v>4</v>
      </c>
      <c r="H1634" s="63" t="n">
        <v>13</v>
      </c>
      <c r="I1634" s="75">
        <f>G1634*H1634</f>
        <v/>
      </c>
      <c r="J1634" s="54" t="n">
        <v>45419</v>
      </c>
      <c r="K1634" s="54" t="inlineStr">
        <is>
          <t>MO</t>
        </is>
      </c>
      <c r="N1634">
        <f>IF(ISERROR(SEARCH("NF",E1634,1)),"NÃO","SIM")</f>
        <v/>
      </c>
      <c r="O1634">
        <f>IF($B1634=5,"SIM","")</f>
        <v/>
      </c>
      <c r="P1634" s="76">
        <f>A1634&amp;B1634&amp;C1634&amp;E1634&amp;G1634&amp;EDATE(J1634,0)</f>
        <v/>
      </c>
      <c r="Q1634" s="68">
        <f>IF(A1634=0,"",VLOOKUP($A1634,RESUMO!$A$8:$B$107,2,FALSE))</f>
        <v/>
      </c>
    </row>
    <row r="1635">
      <c r="A1635" s="52" t="n">
        <v>45417</v>
      </c>
      <c r="B1635" s="68" t="n">
        <v>1</v>
      </c>
      <c r="C1635" s="50" t="inlineStr">
        <is>
          <t>13034919662</t>
        </is>
      </c>
      <c r="D1635" s="73" t="inlineStr">
        <is>
          <t>DAVID LOPES DOS SANTOS</t>
        </is>
      </c>
      <c r="E1635" s="74" t="inlineStr">
        <is>
          <t>CAFÉ</t>
        </is>
      </c>
      <c r="G1635" s="75" t="n">
        <v>4</v>
      </c>
      <c r="H1635" s="63" t="n">
        <v>20</v>
      </c>
      <c r="I1635" s="75">
        <f>G1635*H1635</f>
        <v/>
      </c>
      <c r="J1635" s="54" t="n">
        <v>45419</v>
      </c>
      <c r="K1635" s="54" t="inlineStr">
        <is>
          <t>MO</t>
        </is>
      </c>
      <c r="N1635">
        <f>IF(ISERROR(SEARCH("NF",E1635,1)),"NÃO","SIM")</f>
        <v/>
      </c>
      <c r="O1635">
        <f>IF($B1635=5,"SIM","")</f>
        <v/>
      </c>
      <c r="P1635" s="76">
        <f>A1635&amp;B1635&amp;C1635&amp;E1635&amp;G1635&amp;EDATE(J1635,0)</f>
        <v/>
      </c>
      <c r="Q1635" s="68">
        <f>IF(A1635=0,"",VLOOKUP($A1635,RESUMO!$A$8:$B$107,2,FALSE))</f>
        <v/>
      </c>
    </row>
    <row r="1636">
      <c r="A1636" s="52" t="n">
        <v>45417</v>
      </c>
      <c r="B1636" s="68" t="n">
        <v>1</v>
      </c>
      <c r="C1636" s="50" t="inlineStr">
        <is>
          <t>70248624679</t>
        </is>
      </c>
      <c r="D1636" s="73" t="inlineStr">
        <is>
          <t>PEDRO HENRIQUE LOPES DOS SANTOS</t>
        </is>
      </c>
      <c r="E1636" s="74" t="inlineStr">
        <is>
          <t>CAFÉ</t>
        </is>
      </c>
      <c r="G1636" s="75" t="n">
        <v>4</v>
      </c>
      <c r="H1636" s="63" t="n">
        <v>20</v>
      </c>
      <c r="I1636" s="75">
        <f>G1636*H1636</f>
        <v/>
      </c>
      <c r="J1636" s="54" t="n">
        <v>45419</v>
      </c>
      <c r="K1636" s="54" t="inlineStr">
        <is>
          <t>MO</t>
        </is>
      </c>
      <c r="N1636">
        <f>IF(ISERROR(SEARCH("NF",E1636,1)),"NÃO","SIM")</f>
        <v/>
      </c>
      <c r="O1636">
        <f>IF($B1636=5,"SIM","")</f>
        <v/>
      </c>
      <c r="P1636" s="76">
        <f>A1636&amp;B1636&amp;C1636&amp;E1636&amp;G1636&amp;EDATE(J1636,0)</f>
        <v/>
      </c>
      <c r="Q1636" s="68">
        <f>IF(A1636=0,"",VLOOKUP($A1636,RESUMO!$A$8:$B$107,2,FALSE))</f>
        <v/>
      </c>
    </row>
    <row r="1637">
      <c r="A1637" s="52" t="n">
        <v>45417</v>
      </c>
      <c r="B1637" s="68" t="n">
        <v>1</v>
      </c>
      <c r="C1637" s="50" t="inlineStr">
        <is>
          <t>07817141509</t>
        </is>
      </c>
      <c r="D1637" s="73" t="inlineStr">
        <is>
          <t>SONEANDERSON DE JESUS SOUZA</t>
        </is>
      </c>
      <c r="E1637" s="74" t="inlineStr">
        <is>
          <t>CAFÉ</t>
        </is>
      </c>
      <c r="G1637" s="75" t="n">
        <v>4</v>
      </c>
      <c r="H1637" s="63" t="n">
        <v>21</v>
      </c>
      <c r="I1637" s="75">
        <f>G1637*H1637</f>
        <v/>
      </c>
      <c r="J1637" s="54" t="n">
        <v>45419</v>
      </c>
      <c r="K1637" s="54" t="inlineStr">
        <is>
          <t>MO</t>
        </is>
      </c>
      <c r="N1637">
        <f>IF(ISERROR(SEARCH("NF",E1637,1)),"NÃO","SIM")</f>
        <v/>
      </c>
      <c r="O1637">
        <f>IF($B1637=5,"SIM","")</f>
        <v/>
      </c>
      <c r="P1637" s="76">
        <f>A1637&amp;B1637&amp;C1637&amp;E1637&amp;G1637&amp;EDATE(J1637,0)</f>
        <v/>
      </c>
      <c r="Q1637" s="68">
        <f>IF(A1637=0,"",VLOOKUP($A1637,RESUMO!$A$8:$B$107,2,FALSE))</f>
        <v/>
      </c>
    </row>
    <row r="1638">
      <c r="A1638" s="52" t="n">
        <v>45417</v>
      </c>
      <c r="B1638" s="68" t="n">
        <v>1</v>
      </c>
      <c r="C1638" s="64" t="inlineStr">
        <is>
          <t>12235303617</t>
        </is>
      </c>
      <c r="D1638" s="73" t="inlineStr">
        <is>
          <t>MARCOS VINICIUS BISPO CORREIA</t>
        </is>
      </c>
      <c r="E1638" s="74" t="inlineStr">
        <is>
          <t>RESCISÃO</t>
        </is>
      </c>
      <c r="G1638" s="75" t="n">
        <v>33.06</v>
      </c>
      <c r="H1638" s="63" t="n">
        <v>1</v>
      </c>
      <c r="I1638" s="75">
        <f>G1638*H1638</f>
        <v/>
      </c>
      <c r="J1638" s="54" t="n">
        <v>45419</v>
      </c>
      <c r="K1638" s="54" t="inlineStr">
        <is>
          <t>MO</t>
        </is>
      </c>
      <c r="N1638">
        <f>IF(ISERROR(SEARCH("NF",E1638,1)),"NÃO","SIM")</f>
        <v/>
      </c>
      <c r="O1638">
        <f>IF($B1638=5,"SIM","")</f>
        <v/>
      </c>
      <c r="P1638" s="76">
        <f>A1638&amp;B1638&amp;C1638&amp;E1638&amp;G1638&amp;EDATE(J1638,0)</f>
        <v/>
      </c>
      <c r="Q1638" s="68">
        <f>IF(A1638=0,"",VLOOKUP($A1638,RESUMO!$A$8:$B$107,2,FALSE))</f>
        <v/>
      </c>
    </row>
    <row r="1639">
      <c r="A1639" s="52" t="n">
        <v>45417</v>
      </c>
      <c r="B1639" s="68" t="n">
        <v>1</v>
      </c>
      <c r="C1639" s="64" t="inlineStr">
        <is>
          <t>12312366630</t>
        </is>
      </c>
      <c r="D1639" s="73" t="inlineStr">
        <is>
          <t>MARCOS VIANA FREITAS</t>
        </is>
      </c>
      <c r="E1639" s="74" t="inlineStr">
        <is>
          <t>TRANSPORTE</t>
        </is>
      </c>
      <c r="G1639" s="75" t="n">
        <v>32.4</v>
      </c>
      <c r="H1639" s="63" t="n">
        <v>19</v>
      </c>
      <c r="I1639" s="75">
        <f>G1639*H1639</f>
        <v/>
      </c>
      <c r="J1639" s="54" t="n">
        <v>45419</v>
      </c>
      <c r="K1639" s="54" t="inlineStr">
        <is>
          <t>MO</t>
        </is>
      </c>
      <c r="N1639">
        <f>IF(ISERROR(SEARCH("NF",E1639,1)),"NÃO","SIM")</f>
        <v/>
      </c>
      <c r="O1639">
        <f>IF($B1639=5,"SIM","")</f>
        <v/>
      </c>
      <c r="P1639" s="76">
        <f>A1639&amp;B1639&amp;C1639&amp;E1639&amp;G1639&amp;EDATE(J1639,0)</f>
        <v/>
      </c>
      <c r="Q1639" s="68">
        <f>IF(A1639=0,"",VLOOKUP($A1639,RESUMO!$A$8:$B$107,2,FALSE))</f>
        <v/>
      </c>
    </row>
    <row r="1640">
      <c r="A1640" s="52" t="n">
        <v>45417</v>
      </c>
      <c r="B1640" s="68" t="n">
        <v>1</v>
      </c>
      <c r="C1640" s="64" t="inlineStr">
        <is>
          <t>12312366630</t>
        </is>
      </c>
      <c r="D1640" s="73" t="inlineStr">
        <is>
          <t>MARCOS VIANA FREITAS</t>
        </is>
      </c>
      <c r="E1640" s="74" t="inlineStr">
        <is>
          <t>CAFÉ</t>
        </is>
      </c>
      <c r="G1640" s="75" t="n">
        <v>4</v>
      </c>
      <c r="H1640" s="63" t="n">
        <v>19</v>
      </c>
      <c r="I1640" s="75">
        <f>G1640*H1640</f>
        <v/>
      </c>
      <c r="J1640" s="54" t="n">
        <v>45419</v>
      </c>
      <c r="K1640" s="54" t="inlineStr">
        <is>
          <t>MO</t>
        </is>
      </c>
      <c r="N1640">
        <f>IF(ISERROR(SEARCH("NF",E1640,1)),"NÃO","SIM")</f>
        <v/>
      </c>
      <c r="O1640">
        <f>IF($B1640=5,"SIM","")</f>
        <v/>
      </c>
      <c r="P1640" s="76">
        <f>A1640&amp;B1640&amp;C1640&amp;E1640&amp;G1640&amp;EDATE(J1640,0)</f>
        <v/>
      </c>
      <c r="Q1640" s="68">
        <f>IF(A1640=0,"",VLOOKUP($A1640,RESUMO!$A$8:$B$107,2,FALSE))</f>
        <v/>
      </c>
    </row>
    <row r="1641">
      <c r="A1641" s="52" t="n">
        <v>45417</v>
      </c>
      <c r="B1641" s="68" t="n">
        <v>1</v>
      </c>
      <c r="C1641" s="64" t="inlineStr">
        <is>
          <t>12312366630</t>
        </is>
      </c>
      <c r="D1641" s="73" t="inlineStr">
        <is>
          <t>MARCOS VIANA FREITAS</t>
        </is>
      </c>
      <c r="E1641" s="74" t="inlineStr">
        <is>
          <t>DIÁRIA</t>
        </is>
      </c>
      <c r="G1641" s="75" t="n">
        <v>130</v>
      </c>
      <c r="H1641" s="63" t="n">
        <v>1</v>
      </c>
      <c r="I1641" s="75">
        <f>G1641*H1641</f>
        <v/>
      </c>
      <c r="J1641" s="54" t="n">
        <v>45419</v>
      </c>
      <c r="K1641" s="54" t="inlineStr">
        <is>
          <t>MO</t>
        </is>
      </c>
      <c r="N1641">
        <f>IF(ISERROR(SEARCH("NF",E1641,1)),"NÃO","SIM")</f>
        <v/>
      </c>
      <c r="O1641">
        <f>IF($B1641=5,"SIM","")</f>
        <v/>
      </c>
      <c r="P1641" s="76">
        <f>A1641&amp;B1641&amp;C1641&amp;E1641&amp;G1641&amp;EDATE(J1641,0)</f>
        <v/>
      </c>
      <c r="Q1641" s="68">
        <f>IF(A1641=0,"",VLOOKUP($A1641,RESUMO!$A$8:$B$107,2,FALSE))</f>
        <v/>
      </c>
    </row>
    <row r="1642">
      <c r="A1642" s="52" t="n">
        <v>45417</v>
      </c>
      <c r="B1642" s="68" t="n">
        <v>1</v>
      </c>
      <c r="C1642" s="50" t="inlineStr">
        <is>
          <t>31699502668</t>
        </is>
      </c>
      <c r="D1642" s="73" t="inlineStr">
        <is>
          <t>ANTONIO ZEFERINO LEANDRO</t>
        </is>
      </c>
      <c r="E1642" s="74" t="inlineStr">
        <is>
          <t>DIÁRIA</t>
        </is>
      </c>
      <c r="G1642" s="75" t="n">
        <v>200</v>
      </c>
      <c r="H1642" s="63" t="n">
        <v>11</v>
      </c>
      <c r="I1642" s="75">
        <f>G1642*H1642</f>
        <v/>
      </c>
      <c r="J1642" s="54" t="n">
        <v>45419</v>
      </c>
      <c r="K1642" s="54" t="inlineStr">
        <is>
          <t>MO</t>
        </is>
      </c>
      <c r="N1642">
        <f>IF(ISERROR(SEARCH("NF",E1642,1)),"NÃO","SIM")</f>
        <v/>
      </c>
      <c r="O1642">
        <f>IF($B1642=5,"SIM","")</f>
        <v/>
      </c>
      <c r="P1642" s="76">
        <f>A1642&amp;B1642&amp;C1642&amp;E1642&amp;G1642&amp;EDATE(J1642,0)</f>
        <v/>
      </c>
      <c r="Q1642" s="68">
        <f>IF(A1642=0,"",VLOOKUP($A1642,RESUMO!$A$8:$B$107,2,FALSE))</f>
        <v/>
      </c>
    </row>
    <row r="1643">
      <c r="A1643" s="52" t="n">
        <v>45417</v>
      </c>
      <c r="B1643" s="68" t="n">
        <v>2</v>
      </c>
      <c r="D1643" s="73" t="inlineStr">
        <is>
          <t>MOTOBOY OBRA - 04/2024</t>
        </is>
      </c>
      <c r="I1643" s="75" t="n">
        <v>115</v>
      </c>
      <c r="J1643" s="54" t="n">
        <v>45419</v>
      </c>
      <c r="K1643" s="54" t="inlineStr">
        <is>
          <t>MO</t>
        </is>
      </c>
      <c r="N1643">
        <f>IF(ISERROR(SEARCH("NF",E1643,1)),"NÃO","SIM")</f>
        <v/>
      </c>
      <c r="O1643">
        <f>IF($B1643=5,"SIM","")</f>
        <v/>
      </c>
      <c r="P1643" s="76">
        <f>A1643&amp;B1643&amp;C1643&amp;E1643&amp;G1643&amp;EDATE(J1643,0)</f>
        <v/>
      </c>
      <c r="Q1643" s="68">
        <f>IF(A1643=0,"",VLOOKUP($A1643,RESUMO!$A$8:$B$107,2,FALSE))</f>
        <v/>
      </c>
    </row>
    <row r="1644">
      <c r="A1644" s="52" t="n">
        <v>45417</v>
      </c>
      <c r="B1644" s="68" t="n">
        <v>2</v>
      </c>
      <c r="D1644" s="73" t="inlineStr">
        <is>
          <t>MHS SEGURANÇA E MEDICINA DO TRABALHO - MENSALIDADE 05/2024</t>
        </is>
      </c>
      <c r="I1644" s="75" t="n">
        <v>281.75</v>
      </c>
      <c r="J1644" s="54" t="n">
        <v>45419</v>
      </c>
      <c r="K1644" s="54" t="inlineStr">
        <is>
          <t>MO</t>
        </is>
      </c>
      <c r="N1644">
        <f>IF(ISERROR(SEARCH("NF",E1644,1)),"NÃO","SIM")</f>
        <v/>
      </c>
      <c r="O1644">
        <f>IF($B1644=5,"SIM","")</f>
        <v/>
      </c>
      <c r="P1644" s="76">
        <f>A1644&amp;B1644&amp;C1644&amp;E1644&amp;G1644&amp;EDATE(J1644,0)</f>
        <v/>
      </c>
      <c r="Q1644" s="68">
        <f>IF(A1644=0,"",VLOOKUP($A1644,RESUMO!$A$8:$B$107,2,FALSE))</f>
        <v/>
      </c>
    </row>
    <row r="1645">
      <c r="A1645" s="52" t="n">
        <v>45417</v>
      </c>
      <c r="B1645" s="68" t="n">
        <v>2</v>
      </c>
      <c r="D1645" s="73" t="inlineStr">
        <is>
          <t>FOLHA DP- 04/2024</t>
        </is>
      </c>
      <c r="I1645" s="75" t="n">
        <v>706</v>
      </c>
      <c r="J1645" s="54" t="n">
        <v>45419</v>
      </c>
      <c r="K1645" s="54" t="inlineStr">
        <is>
          <t>MO</t>
        </is>
      </c>
      <c r="N1645">
        <f>IF(ISERROR(SEARCH("NF",E1645,1)),"NÃO","SIM")</f>
        <v/>
      </c>
      <c r="O1645">
        <f>IF($B1645=5,"SIM","")</f>
        <v/>
      </c>
      <c r="P1645" s="76">
        <f>A1645&amp;B1645&amp;C1645&amp;E1645&amp;G1645&amp;EDATE(J1645,0)</f>
        <v/>
      </c>
      <c r="Q1645" s="68">
        <f>IF(A1645=0,"",VLOOKUP($A1645,RESUMO!$A$8:$B$107,2,FALSE))</f>
        <v/>
      </c>
    </row>
    <row r="1646">
      <c r="A1646" s="52" t="n">
        <v>45417</v>
      </c>
      <c r="B1646" s="68" t="n">
        <v>3</v>
      </c>
      <c r="D1646" s="73" t="inlineStr">
        <is>
          <t>DEPÓSITO 040</t>
        </is>
      </c>
      <c r="E1646" s="74" t="inlineStr">
        <is>
          <t>MANDRIL, ADAPTADOR, GRAUTE E FRETE - NF 2823</t>
        </is>
      </c>
      <c r="I1646" s="75" t="n">
        <v>212.8</v>
      </c>
      <c r="J1646" s="54" t="n">
        <v>45420</v>
      </c>
      <c r="K1646" s="54" t="inlineStr">
        <is>
          <t>MAT</t>
        </is>
      </c>
      <c r="N1646">
        <f>IF(ISERROR(SEARCH("NF",E1646,1)),"NÃO","SIM")</f>
        <v/>
      </c>
      <c r="O1646">
        <f>IF($B1646=5,"SIM","")</f>
        <v/>
      </c>
      <c r="P1646" s="76">
        <f>A1646&amp;B1646&amp;C1646&amp;E1646&amp;G1646&amp;EDATE(J1646,0)</f>
        <v/>
      </c>
      <c r="Q1646" s="68">
        <f>IF(A1646=0,"",VLOOKUP($A1646,RESUMO!$A$8:$B$107,2,FALSE))</f>
        <v/>
      </c>
    </row>
    <row r="1647">
      <c r="A1647" s="52" t="n">
        <v>45417</v>
      </c>
      <c r="B1647" s="68" t="n">
        <v>3</v>
      </c>
      <c r="D1647" s="73" t="inlineStr">
        <is>
          <t>ELITE EPI</t>
        </is>
      </c>
      <c r="E1647" s="74" t="inlineStr">
        <is>
          <t>EQUIPAMENTOS DE PROTEÇÃO - NF 98506</t>
        </is>
      </c>
      <c r="I1647" s="75" t="n">
        <v>339.75</v>
      </c>
      <c r="J1647" s="54" t="n">
        <v>45429</v>
      </c>
      <c r="K1647" s="54" t="inlineStr">
        <is>
          <t>MO</t>
        </is>
      </c>
      <c r="N1647">
        <f>IF(ISERROR(SEARCH("NF",E1647,1)),"NÃO","SIM")</f>
        <v/>
      </c>
      <c r="O1647">
        <f>IF($B1647=5,"SIM","")</f>
        <v/>
      </c>
      <c r="P1647" s="76">
        <f>A1647&amp;B1647&amp;C1647&amp;E1647&amp;G1647&amp;EDATE(J1647,0)</f>
        <v/>
      </c>
      <c r="Q1647" s="68">
        <f>IF(A1647=0,"",VLOOKUP($A1647,RESUMO!$A$8:$B$107,2,FALSE))</f>
        <v/>
      </c>
    </row>
    <row r="1648">
      <c r="A1648" s="52" t="n">
        <v>45417</v>
      </c>
      <c r="B1648" s="68" t="n">
        <v>3</v>
      </c>
      <c r="D1648" s="73" t="inlineStr">
        <is>
          <t>LOCFER</t>
        </is>
      </c>
      <c r="E1648" s="74" t="inlineStr">
        <is>
          <t>BETONEIRA - NF 24296</t>
        </is>
      </c>
      <c r="I1648" s="75" t="n">
        <v>220</v>
      </c>
      <c r="J1648" s="54" t="n">
        <v>45430</v>
      </c>
      <c r="K1648" s="54" t="inlineStr">
        <is>
          <t>LOC</t>
        </is>
      </c>
      <c r="N1648">
        <f>IF(ISERROR(SEARCH("NF",E1648,1)),"NÃO","SIM")</f>
        <v/>
      </c>
      <c r="O1648">
        <f>IF($B1648=5,"SIM","")</f>
        <v/>
      </c>
      <c r="P1648" s="76">
        <f>A1648&amp;B1648&amp;C1648&amp;E1648&amp;G1648&amp;EDATE(J1648,0)</f>
        <v/>
      </c>
      <c r="Q1648" s="68">
        <f>IF(A1648=0,"",VLOOKUP($A1648,RESUMO!$A$8:$B$107,2,FALSE))</f>
        <v/>
      </c>
    </row>
    <row r="1649">
      <c r="A1649" s="52" t="n">
        <v>45417</v>
      </c>
      <c r="B1649" s="68" t="n">
        <v>3</v>
      </c>
      <c r="D1649" s="73" t="inlineStr">
        <is>
          <t>LOCFER</t>
        </is>
      </c>
      <c r="E1649" s="74" t="inlineStr">
        <is>
          <t>GUINCHO COLUNA - NF 24263</t>
        </is>
      </c>
      <c r="I1649" s="75" t="n">
        <v>300</v>
      </c>
      <c r="J1649" s="54" t="n">
        <v>45430</v>
      </c>
      <c r="K1649" s="54" t="inlineStr">
        <is>
          <t>LOC</t>
        </is>
      </c>
      <c r="N1649">
        <f>IF(ISERROR(SEARCH("NF",E1649,1)),"NÃO","SIM")</f>
        <v/>
      </c>
      <c r="O1649">
        <f>IF($B1649=5,"SIM","")</f>
        <v/>
      </c>
      <c r="P1649" s="76">
        <f>A1649&amp;B1649&amp;C1649&amp;E1649&amp;G1649&amp;EDATE(J1649,0)</f>
        <v/>
      </c>
      <c r="Q1649" s="68">
        <f>IF(A1649=0,"",VLOOKUP($A1649,RESUMO!$A$8:$B$107,2,FALSE))</f>
        <v/>
      </c>
    </row>
    <row r="1650">
      <c r="A1650" s="52" t="n">
        <v>45417</v>
      </c>
      <c r="B1650" s="68" t="n">
        <v>5</v>
      </c>
      <c r="D1650" s="73" t="inlineStr">
        <is>
          <t>CASA FERREIRA GONÇALVES</t>
        </is>
      </c>
      <c r="E1650" s="74" t="inlineStr">
        <is>
          <t>TUBO ESGOTO - NF 461924</t>
        </is>
      </c>
      <c r="I1650" s="75" t="n">
        <v>73.8</v>
      </c>
      <c r="J1650" s="54" t="n">
        <v>45387</v>
      </c>
      <c r="K1650" s="54" t="inlineStr">
        <is>
          <t>MAT</t>
        </is>
      </c>
      <c r="N1650">
        <f>IF(ISERROR(SEARCH("NF",E1650,1)),"NÃO","SIM")</f>
        <v/>
      </c>
      <c r="O1650">
        <f>IF($B1650=5,"SIM","")</f>
        <v/>
      </c>
      <c r="P1650" s="76">
        <f>A1650&amp;B1650&amp;C1650&amp;E1650&amp;G1650&amp;EDATE(J1650,0)</f>
        <v/>
      </c>
      <c r="Q1650" s="68">
        <f>IF(A1650=0,"",VLOOKUP($A1650,RESUMO!$A$8:$B$107,2,FALSE))</f>
        <v/>
      </c>
    </row>
    <row r="1651">
      <c r="A1651" s="52" t="n">
        <v>45417</v>
      </c>
      <c r="B1651" s="68" t="n">
        <v>5</v>
      </c>
      <c r="D1651" s="73" t="inlineStr">
        <is>
          <t>LEONARDO MAIA</t>
        </is>
      </c>
      <c r="E1651" s="74" t="inlineStr">
        <is>
          <t>MANTA ASFALTICA</t>
        </is>
      </c>
      <c r="I1651" s="75" t="n">
        <v>5100</v>
      </c>
      <c r="J1651" s="54" t="n">
        <v>45403</v>
      </c>
      <c r="K1651" s="54" t="inlineStr">
        <is>
          <t>MAT</t>
        </is>
      </c>
      <c r="N1651">
        <f>IF(ISERROR(SEARCH("NF",E1651,1)),"NÃO","SIM")</f>
        <v/>
      </c>
      <c r="O1651">
        <f>IF($B1651=5,"SIM","")</f>
        <v/>
      </c>
      <c r="P1651" s="76">
        <f>A1651&amp;B1651&amp;C1651&amp;E1651&amp;G1651&amp;EDATE(J1651,0)</f>
        <v/>
      </c>
      <c r="Q1651" s="68">
        <f>IF(A1651=0,"",VLOOKUP($A1651,RESUMO!$A$8:$B$107,2,FALSE))</f>
        <v/>
      </c>
    </row>
    <row r="1652">
      <c r="A1652" s="52" t="n">
        <v>45432</v>
      </c>
      <c r="B1652" s="68" t="n">
        <v>1</v>
      </c>
      <c r="C1652" s="50" t="inlineStr">
        <is>
          <t>12054582638</t>
        </is>
      </c>
      <c r="D1652" s="73" t="inlineStr">
        <is>
          <t>RODOLFO DIAS DA SILVA</t>
        </is>
      </c>
      <c r="E1652" s="74" t="inlineStr">
        <is>
          <t>SALÁRIO</t>
        </is>
      </c>
      <c r="I1652" s="75" t="n">
        <v>1104.8</v>
      </c>
      <c r="J1652" s="54" t="n">
        <v>45432</v>
      </c>
      <c r="K1652" s="54" t="inlineStr">
        <is>
          <t>MO</t>
        </is>
      </c>
      <c r="N1652">
        <f>IF(ISERROR(SEARCH("NF",E1652,1)),"NÃO","SIM")</f>
        <v/>
      </c>
      <c r="O1652">
        <f>IF($B1652=5,"SIM","")</f>
        <v/>
      </c>
      <c r="P1652" s="76">
        <f>A1652&amp;B1652&amp;C1652&amp;E1652&amp;G1652&amp;EDATE(J1652,0)</f>
        <v/>
      </c>
      <c r="Q1652" s="68">
        <f>IF(A1652=0,"",VLOOKUP($A1652,RESUMO!$A$8:$B$107,2,FALSE))</f>
        <v/>
      </c>
    </row>
    <row r="1653">
      <c r="A1653" s="52" t="n">
        <v>45432</v>
      </c>
      <c r="B1653" s="68" t="n">
        <v>1</v>
      </c>
      <c r="C1653" s="50" t="inlineStr">
        <is>
          <t>42751357687</t>
        </is>
      </c>
      <c r="D1653" s="73" t="inlineStr">
        <is>
          <t>JOSÉ GERALDO LONGUINHO</t>
        </is>
      </c>
      <c r="E1653" s="74" t="inlineStr">
        <is>
          <t>SALÁRIO</t>
        </is>
      </c>
      <c r="I1653" s="75" t="n">
        <v>1104.8</v>
      </c>
      <c r="J1653" s="54" t="n">
        <v>45432</v>
      </c>
      <c r="K1653" s="54" t="inlineStr">
        <is>
          <t>MO</t>
        </is>
      </c>
      <c r="N1653">
        <f>IF(ISERROR(SEARCH("NF",E1653,1)),"NÃO","SIM")</f>
        <v/>
      </c>
      <c r="O1653">
        <f>IF($B1653=5,"SIM","")</f>
        <v/>
      </c>
      <c r="P1653" s="76">
        <f>A1653&amp;B1653&amp;C1653&amp;E1653&amp;G1653&amp;EDATE(J1653,0)</f>
        <v/>
      </c>
      <c r="Q1653" s="68">
        <f>IF(A1653=0,"",VLOOKUP($A1653,RESUMO!$A$8:$B$107,2,FALSE))</f>
        <v/>
      </c>
    </row>
    <row r="1654">
      <c r="A1654" s="52" t="n">
        <v>45432</v>
      </c>
      <c r="B1654" s="68" t="n">
        <v>1</v>
      </c>
      <c r="C1654" s="50" t="inlineStr">
        <is>
          <t>18240824609</t>
        </is>
      </c>
      <c r="D1654" s="73" t="inlineStr">
        <is>
          <t>ITALO RAFAEL PINHO SANTOS</t>
        </is>
      </c>
      <c r="E1654" s="74" t="inlineStr">
        <is>
          <t>SALÁRIO</t>
        </is>
      </c>
      <c r="I1654" s="75" t="n">
        <v>916</v>
      </c>
      <c r="J1654" s="54" t="n">
        <v>45432</v>
      </c>
      <c r="K1654" s="54" t="inlineStr">
        <is>
          <t>MO</t>
        </is>
      </c>
      <c r="N1654">
        <f>IF(ISERROR(SEARCH("NF",E1654,1)),"NÃO","SIM")</f>
        <v/>
      </c>
      <c r="O1654">
        <f>IF($B1654=5,"SIM","")</f>
        <v/>
      </c>
      <c r="P1654" s="76">
        <f>A1654&amp;B1654&amp;C1654&amp;E1654&amp;G1654&amp;EDATE(J1654,0)</f>
        <v/>
      </c>
      <c r="Q1654" s="68">
        <f>IF(A1654=0,"",VLOOKUP($A1654,RESUMO!$A$8:$B$107,2,FALSE))</f>
        <v/>
      </c>
    </row>
    <row r="1655">
      <c r="A1655" s="52" t="n">
        <v>45432</v>
      </c>
      <c r="B1655" s="68" t="n">
        <v>1</v>
      </c>
      <c r="C1655" s="50" t="inlineStr">
        <is>
          <t>13034919662</t>
        </is>
      </c>
      <c r="D1655" s="73" t="inlineStr">
        <is>
          <t>DAVID LOPES DOS SANTOS</t>
        </is>
      </c>
      <c r="E1655" s="74" t="inlineStr">
        <is>
          <t>SALÁRIO</t>
        </is>
      </c>
      <c r="I1655" s="75" t="n">
        <v>1470</v>
      </c>
      <c r="J1655" s="54" t="n">
        <v>45432</v>
      </c>
      <c r="K1655" s="54" t="inlineStr">
        <is>
          <t>MO</t>
        </is>
      </c>
      <c r="N1655">
        <f>IF(ISERROR(SEARCH("NF",E1655,1)),"NÃO","SIM")</f>
        <v/>
      </c>
      <c r="O1655">
        <f>IF($B1655=5,"SIM","")</f>
        <v/>
      </c>
      <c r="P1655" s="76">
        <f>A1655&amp;B1655&amp;C1655&amp;E1655&amp;G1655&amp;EDATE(J1655,0)</f>
        <v/>
      </c>
      <c r="Q1655" s="68">
        <f>IF(A1655=0,"",VLOOKUP($A1655,RESUMO!$A$8:$B$107,2,FALSE))</f>
        <v/>
      </c>
    </row>
    <row r="1656">
      <c r="A1656" s="52" t="n">
        <v>45432</v>
      </c>
      <c r="B1656" s="68" t="n">
        <v>1</v>
      </c>
      <c r="C1656" s="50" t="inlineStr">
        <is>
          <t>70248624679</t>
        </is>
      </c>
      <c r="D1656" s="73" t="inlineStr">
        <is>
          <t>PEDRO HENRIQUE LOPES DOS SANTOS</t>
        </is>
      </c>
      <c r="E1656" s="74" t="inlineStr">
        <is>
          <t>SALÁRIO</t>
        </is>
      </c>
      <c r="I1656" s="75" t="n">
        <v>1104.8</v>
      </c>
      <c r="J1656" s="54" t="n">
        <v>45432</v>
      </c>
      <c r="K1656" s="54" t="inlineStr">
        <is>
          <t>MO</t>
        </is>
      </c>
      <c r="N1656">
        <f>IF(ISERROR(SEARCH("NF",E1656,1)),"NÃO","SIM")</f>
        <v/>
      </c>
      <c r="O1656">
        <f>IF($B1656=5,"SIM","")</f>
        <v/>
      </c>
      <c r="P1656" s="76">
        <f>A1656&amp;B1656&amp;C1656&amp;E1656&amp;G1656&amp;EDATE(J1656,0)</f>
        <v/>
      </c>
      <c r="Q1656" s="68">
        <f>IF(A1656=0,"",VLOOKUP($A1656,RESUMO!$A$8:$B$107,2,FALSE))</f>
        <v/>
      </c>
    </row>
    <row r="1657">
      <c r="A1657" s="52" t="n">
        <v>45432</v>
      </c>
      <c r="B1657" s="68" t="n">
        <v>1</v>
      </c>
      <c r="C1657" s="50" t="inlineStr">
        <is>
          <t>07817141509</t>
        </is>
      </c>
      <c r="D1657" s="73" t="inlineStr">
        <is>
          <t>SONEANDERSON DE JESUS SOUZA</t>
        </is>
      </c>
      <c r="E1657" s="74" t="inlineStr">
        <is>
          <t>SALÁRIO</t>
        </is>
      </c>
      <c r="I1657" s="75" t="n">
        <v>642.8</v>
      </c>
      <c r="J1657" s="54" t="n">
        <v>45432</v>
      </c>
      <c r="K1657" s="54" t="inlineStr">
        <is>
          <t>MO</t>
        </is>
      </c>
      <c r="N1657">
        <f>IF(ISERROR(SEARCH("NF",E1657,1)),"NÃO","SIM")</f>
        <v/>
      </c>
      <c r="O1657">
        <f>IF($B1657=5,"SIM","")</f>
        <v/>
      </c>
      <c r="P1657" s="76">
        <f>A1657&amp;B1657&amp;C1657&amp;E1657&amp;G1657&amp;EDATE(J1657,0)</f>
        <v/>
      </c>
      <c r="Q1657" s="68">
        <f>IF(A1657=0,"",VLOOKUP($A1657,RESUMO!$A$8:$B$107,2,FALSE))</f>
        <v/>
      </c>
    </row>
    <row r="1658">
      <c r="A1658" s="52" t="n">
        <v>45432</v>
      </c>
      <c r="B1658" s="68" t="n">
        <v>1</v>
      </c>
      <c r="C1658" s="64" t="inlineStr">
        <is>
          <t>12312366630</t>
        </is>
      </c>
      <c r="D1658" s="73" t="inlineStr">
        <is>
          <t>MARCOS VIANA FREITAS</t>
        </is>
      </c>
      <c r="E1658" s="74" t="inlineStr">
        <is>
          <t>SALÁRIO</t>
        </is>
      </c>
      <c r="I1658" s="75" t="n">
        <v>535.67</v>
      </c>
      <c r="J1658" s="54" t="n">
        <v>45432</v>
      </c>
      <c r="K1658" s="54" t="inlineStr">
        <is>
          <t>MO</t>
        </is>
      </c>
      <c r="N1658">
        <f>IF(ISERROR(SEARCH("NF",E1658,1)),"NÃO","SIM")</f>
        <v/>
      </c>
      <c r="O1658">
        <f>IF($B1658=5,"SIM","")</f>
        <v/>
      </c>
      <c r="P1658" s="76">
        <f>A1658&amp;B1658&amp;C1658&amp;E1658&amp;G1658&amp;EDATE(J1658,0)</f>
        <v/>
      </c>
      <c r="Q1658" s="68">
        <f>IF(A1658=0,"",VLOOKUP($A1658,RESUMO!$A$8:$B$107,2,FALSE))</f>
        <v/>
      </c>
    </row>
    <row r="1659">
      <c r="A1659" s="52" t="n">
        <v>45432</v>
      </c>
      <c r="B1659" s="68" t="n">
        <v>1</v>
      </c>
      <c r="C1659" s="50" t="inlineStr">
        <is>
          <t>31699502668</t>
        </is>
      </c>
      <c r="D1659" s="73" t="inlineStr">
        <is>
          <t>ANTONIO ZEFERINO LEANDRO</t>
        </is>
      </c>
      <c r="E1659" s="74" t="inlineStr">
        <is>
          <t>DIÁRIA</t>
        </is>
      </c>
      <c r="I1659" s="75" t="n">
        <v>1800</v>
      </c>
      <c r="J1659" s="54" t="n">
        <v>45432</v>
      </c>
      <c r="K1659" s="54" t="inlineStr">
        <is>
          <t>MO</t>
        </is>
      </c>
      <c r="N1659">
        <f>IF(ISERROR(SEARCH("NF",E1659,1)),"NÃO","SIM")</f>
        <v/>
      </c>
      <c r="O1659">
        <f>IF($B1659=5,"SIM","")</f>
        <v/>
      </c>
      <c r="P1659" s="76">
        <f>A1659&amp;B1659&amp;C1659&amp;E1659&amp;G1659&amp;EDATE(J1659,0)</f>
        <v/>
      </c>
      <c r="Q1659" s="68">
        <f>IF(A1659=0,"",VLOOKUP($A1659,RESUMO!$A$8:$B$107,2,FALSE))</f>
        <v/>
      </c>
    </row>
    <row r="1660">
      <c r="A1660" s="52" t="n">
        <v>45432</v>
      </c>
      <c r="B1660" s="68" t="n">
        <v>2</v>
      </c>
      <c r="D1660" s="73" t="inlineStr">
        <is>
          <t>ALISSON FRANCISCO LEITE</t>
        </is>
      </c>
      <c r="E1660" s="74" t="inlineStr">
        <is>
          <t>EXECUÇÃO ELÉTRICA</t>
        </is>
      </c>
      <c r="I1660" s="75" t="n">
        <v>2880</v>
      </c>
      <c r="J1660" s="54" t="n">
        <v>45432</v>
      </c>
      <c r="K1660" s="54" t="inlineStr">
        <is>
          <t>SERV</t>
        </is>
      </c>
      <c r="N1660">
        <f>IF(ISERROR(SEARCH("NF",E1660,1)),"NÃO","SIM")</f>
        <v/>
      </c>
      <c r="O1660">
        <f>IF($B1660=5,"SIM","")</f>
        <v/>
      </c>
      <c r="P1660" s="76">
        <f>A1660&amp;B1660&amp;C1660&amp;E1660&amp;G1660&amp;EDATE(J1660,0)</f>
        <v/>
      </c>
      <c r="Q1660" s="68">
        <f>IF(A1660=0,"",VLOOKUP($A1660,RESUMO!$A$8:$B$107,2,FALSE))</f>
        <v/>
      </c>
    </row>
    <row r="1661">
      <c r="A1661" s="52" t="n">
        <v>45432</v>
      </c>
      <c r="B1661" s="68" t="n">
        <v>2</v>
      </c>
      <c r="D1661" s="73" t="inlineStr">
        <is>
          <t>C.A.R INSTALAÇÕES HIDRAULICAS E GÁS - CARLINHOS</t>
        </is>
      </c>
      <c r="E1661" s="74" t="inlineStr">
        <is>
          <t>EXECUÇÃO HIDRAULICA</t>
        </is>
      </c>
      <c r="I1661" s="75" t="n">
        <v>2520</v>
      </c>
      <c r="J1661" s="54" t="n">
        <v>45432</v>
      </c>
      <c r="K1661" s="54" t="inlineStr">
        <is>
          <t>SERV</t>
        </is>
      </c>
      <c r="N1661">
        <f>IF(ISERROR(SEARCH("NF",E1661,1)),"NÃO","SIM")</f>
        <v/>
      </c>
      <c r="O1661">
        <f>IF($B1661=5,"SIM","")</f>
        <v/>
      </c>
      <c r="P1661" s="76">
        <f>A1661&amp;B1661&amp;C1661&amp;E1661&amp;G1661&amp;EDATE(J1661,0)</f>
        <v/>
      </c>
      <c r="Q1661" s="68">
        <f>IF(A1661=0,"",VLOOKUP($A1661,RESUMO!$A$8:$B$107,2,FALSE))</f>
        <v/>
      </c>
    </row>
    <row r="1662">
      <c r="A1662" s="52" t="n">
        <v>45432</v>
      </c>
      <c r="B1662" s="68" t="n">
        <v>3</v>
      </c>
      <c r="D1662" s="73" t="inlineStr">
        <is>
          <t>FGTS MENSAL - 04/2024</t>
        </is>
      </c>
      <c r="I1662" s="75" t="n">
        <v>1516.17</v>
      </c>
      <c r="J1662" s="54" t="n">
        <v>45432</v>
      </c>
      <c r="K1662" s="54" t="inlineStr">
        <is>
          <t>MO</t>
        </is>
      </c>
      <c r="N1662">
        <f>IF(ISERROR(SEARCH("NF",E1662,1)),"NÃO","SIM")</f>
        <v/>
      </c>
      <c r="O1662">
        <f>IF($B1662=5,"SIM","")</f>
        <v/>
      </c>
      <c r="P1662" s="76">
        <f>A1662&amp;B1662&amp;C1662&amp;E1662&amp;G1662&amp;EDATE(J1662,0)</f>
        <v/>
      </c>
      <c r="Q1662" s="68">
        <f>IF(A1662=0,"",VLOOKUP($A1662,RESUMO!$A$8:$B$107,2,FALSE))</f>
        <v/>
      </c>
    </row>
    <row r="1663">
      <c r="A1663" s="52" t="n">
        <v>45432</v>
      </c>
      <c r="B1663" s="68" t="n">
        <v>3</v>
      </c>
      <c r="D1663" s="73" t="inlineStr">
        <is>
          <t>DCTFWEB - INSS/IRRF - 04/2024</t>
        </is>
      </c>
      <c r="I1663" s="75" t="n">
        <v>7157.05</v>
      </c>
      <c r="J1663" s="54" t="n">
        <v>45432</v>
      </c>
      <c r="K1663" s="54" t="inlineStr">
        <is>
          <t>MO</t>
        </is>
      </c>
      <c r="N1663">
        <f>IF(ISERROR(SEARCH("NF",E1663,1)),"NÃO","SIM")</f>
        <v/>
      </c>
      <c r="O1663">
        <f>IF($B1663=5,"SIM","")</f>
        <v/>
      </c>
      <c r="P1663" s="76">
        <f>A1663&amp;B1663&amp;C1663&amp;E1663&amp;G1663&amp;EDATE(J1663,0)</f>
        <v/>
      </c>
      <c r="Q1663" s="68">
        <f>IF(A1663=0,"",VLOOKUP($A1663,RESUMO!$A$8:$B$107,2,FALSE))</f>
        <v/>
      </c>
    </row>
    <row r="1664">
      <c r="A1664" s="52" t="n">
        <v>45432</v>
      </c>
      <c r="B1664" s="68" t="n">
        <v>3</v>
      </c>
      <c r="D1664" s="73" t="inlineStr">
        <is>
          <t>MHS SEGURANÇA E MEDICINA DO TRABALHO - EVENTOS SST E-SOCIAL - 20/04</t>
        </is>
      </c>
      <c r="E1664" s="74" t="inlineStr">
        <is>
          <t>NF A EMITIR</t>
        </is>
      </c>
      <c r="I1664" s="75" t="n">
        <v>68.40000000000001</v>
      </c>
      <c r="J1664" s="54" t="n">
        <v>45432</v>
      </c>
      <c r="K1664" s="54" t="inlineStr">
        <is>
          <t>MO</t>
        </is>
      </c>
      <c r="N1664">
        <f>IF(ISERROR(SEARCH("NF",E1664,1)),"NÃO","SIM")</f>
        <v/>
      </c>
      <c r="O1664">
        <f>IF($B1664=5,"SIM","")</f>
        <v/>
      </c>
      <c r="P1664" s="76">
        <f>A1664&amp;B1664&amp;C1664&amp;E1664&amp;G1664&amp;EDATE(J1664,0)</f>
        <v/>
      </c>
      <c r="Q1664" s="68">
        <f>IF(A1664=0,"",VLOOKUP($A1664,RESUMO!$A$8:$B$107,2,FALSE))</f>
        <v/>
      </c>
    </row>
    <row r="1665">
      <c r="A1665" s="52" t="n">
        <v>45432</v>
      </c>
      <c r="B1665" s="68" t="n">
        <v>3</v>
      </c>
      <c r="D1665" s="73" t="inlineStr">
        <is>
          <t>BH MATERIAIS DE CONSTRUÇÃO</t>
        </is>
      </c>
      <c r="E1665" s="74" t="inlineStr">
        <is>
          <t>ARGAMASSA - NF 6690</t>
        </is>
      </c>
      <c r="I1665" s="75" t="n">
        <v>638</v>
      </c>
      <c r="J1665" s="54" t="n">
        <v>45433</v>
      </c>
      <c r="K1665" s="54" t="inlineStr">
        <is>
          <t>MAT</t>
        </is>
      </c>
      <c r="N1665">
        <f>IF(ISERROR(SEARCH("NF",E1665,1)),"NÃO","SIM")</f>
        <v/>
      </c>
      <c r="O1665">
        <f>IF($B1665=5,"SIM","")</f>
        <v/>
      </c>
      <c r="P1665" s="76">
        <f>A1665&amp;B1665&amp;C1665&amp;E1665&amp;G1665&amp;EDATE(J1665,0)</f>
        <v/>
      </c>
      <c r="Q1665" s="68">
        <f>IF(A1665=0,"",VLOOKUP($A1665,RESUMO!$A$8:$B$107,2,FALSE))</f>
        <v/>
      </c>
    </row>
    <row r="1666">
      <c r="A1666" s="52" t="n">
        <v>45432</v>
      </c>
      <c r="B1666" s="68" t="n">
        <v>3</v>
      </c>
      <c r="D1666" s="73" t="inlineStr">
        <is>
          <t>LOCFER</t>
        </is>
      </c>
      <c r="E1666" s="74" t="inlineStr">
        <is>
          <t>SERRA BANCADA - NF 24329</t>
        </is>
      </c>
      <c r="I1666" s="75" t="n">
        <v>295</v>
      </c>
      <c r="J1666" s="54" t="n">
        <v>45436</v>
      </c>
      <c r="K1666" s="54" t="inlineStr">
        <is>
          <t>LOC</t>
        </is>
      </c>
      <c r="N1666">
        <f>IF(ISERROR(SEARCH("NF",E1666,1)),"NÃO","SIM")</f>
        <v/>
      </c>
      <c r="O1666">
        <f>IF($B1666=5,"SIM","")</f>
        <v/>
      </c>
      <c r="P1666" s="76">
        <f>A1666&amp;B1666&amp;C1666&amp;E1666&amp;G1666&amp;EDATE(J1666,0)</f>
        <v/>
      </c>
      <c r="Q1666" s="68">
        <f>IF(A1666=0,"",VLOOKUP($A1666,RESUMO!$A$8:$B$107,2,FALSE))</f>
        <v/>
      </c>
    </row>
    <row r="1667">
      <c r="A1667" s="52" t="n">
        <v>45432</v>
      </c>
      <c r="B1667" s="68" t="n">
        <v>3</v>
      </c>
      <c r="D1667" s="73" t="inlineStr">
        <is>
          <t>SÃO JOSÉ CIMENTO</t>
        </is>
      </c>
      <c r="E1667" s="74" t="inlineStr">
        <is>
          <t>CIMENTO - NF 128167</t>
        </is>
      </c>
      <c r="I1667" s="75" t="n">
        <v>2464</v>
      </c>
      <c r="J1667" s="54" t="n">
        <v>45439</v>
      </c>
      <c r="K1667" s="54" t="inlineStr">
        <is>
          <t>MAT</t>
        </is>
      </c>
      <c r="N1667">
        <f>IF(ISERROR(SEARCH("NF",E1667,1)),"NÃO","SIM")</f>
        <v/>
      </c>
      <c r="O1667">
        <f>IF($B1667=5,"SIM","")</f>
        <v/>
      </c>
      <c r="P1667" s="76">
        <f>A1667&amp;B1667&amp;C1667&amp;E1667&amp;G1667&amp;EDATE(J1667,0)</f>
        <v/>
      </c>
      <c r="Q1667" s="68">
        <f>IF(A1667=0,"",VLOOKUP($A1667,RESUMO!$A$8:$B$107,2,FALSE))</f>
        <v/>
      </c>
    </row>
    <row r="1668">
      <c r="A1668" s="52" t="n">
        <v>45432</v>
      </c>
      <c r="B1668" s="68" t="n">
        <v>3</v>
      </c>
      <c r="D1668" s="73" t="inlineStr">
        <is>
          <t>CEMIG - LEMBRETE DE PAGAMENTO</t>
        </is>
      </c>
      <c r="E1668" s="74" t="inlineStr">
        <is>
          <t>COMPETENCIA 05/2024</t>
        </is>
      </c>
      <c r="I1668" s="75" t="n">
        <v>0</v>
      </c>
      <c r="J1668" s="54" t="n">
        <v>45439</v>
      </c>
      <c r="K1668" s="54" t="inlineStr">
        <is>
          <t>TP</t>
        </is>
      </c>
      <c r="N1668">
        <f>IF(ISERROR(SEARCH("NF",E1668,1)),"NÃO","SIM")</f>
        <v/>
      </c>
      <c r="O1668">
        <f>IF($B1668=5,"SIM","")</f>
        <v/>
      </c>
      <c r="P1668" s="76">
        <f>A1668&amp;B1668&amp;C1668&amp;E1668&amp;G1668&amp;EDATE(J1668,0)</f>
        <v/>
      </c>
      <c r="Q1668" s="68">
        <f>IF(A1668=0,"",VLOOKUP($A1668,RESUMO!$A$8:$B$107,2,FALSE))</f>
        <v/>
      </c>
    </row>
    <row r="1669">
      <c r="A1669" s="52" t="n">
        <v>45432</v>
      </c>
      <c r="B1669" s="68" t="n">
        <v>3</v>
      </c>
      <c r="D1669" s="73" t="inlineStr">
        <is>
          <t>PLIMAX PERSONA</t>
        </is>
      </c>
      <c r="E1669" s="74" t="inlineStr">
        <is>
          <t>CESTAS BASICAS - NF 243118</t>
        </is>
      </c>
      <c r="I1669" s="75" t="n">
        <v>1713.39</v>
      </c>
      <c r="J1669" s="54" t="n">
        <v>45440</v>
      </c>
      <c r="K1669" s="54" t="inlineStr">
        <is>
          <t>MO</t>
        </is>
      </c>
      <c r="N1669">
        <f>IF(ISERROR(SEARCH("NF",E1669,1)),"NÃO","SIM")</f>
        <v/>
      </c>
      <c r="O1669">
        <f>IF($B1669=5,"SIM","")</f>
        <v/>
      </c>
      <c r="P1669" s="76">
        <f>A1669&amp;B1669&amp;C1669&amp;E1669&amp;G1669&amp;EDATE(J1669,0)</f>
        <v/>
      </c>
      <c r="Q1669" s="68">
        <f>IF(A1669=0,"",VLOOKUP($A1669,RESUMO!$A$8:$B$107,2,FALSE))</f>
        <v/>
      </c>
    </row>
    <row r="1670">
      <c r="A1670" s="52" t="n">
        <v>45432</v>
      </c>
      <c r="B1670" s="68" t="n">
        <v>3</v>
      </c>
      <c r="D1670" s="73" t="inlineStr">
        <is>
          <t>UNIÃO IMPERMEABILIZANTES</t>
        </is>
      </c>
      <c r="E1670" s="74" t="inlineStr">
        <is>
          <t>RESIGROUT - NF 10391</t>
        </is>
      </c>
      <c r="I1670" s="75" t="n">
        <v>520</v>
      </c>
      <c r="J1670" s="54" t="n">
        <v>45440</v>
      </c>
      <c r="K1670" s="54" t="inlineStr">
        <is>
          <t>MAT</t>
        </is>
      </c>
      <c r="N1670">
        <f>IF(ISERROR(SEARCH("NF",E1670,1)),"NÃO","SIM")</f>
        <v/>
      </c>
      <c r="O1670">
        <f>IF($B1670=5,"SIM","")</f>
        <v/>
      </c>
      <c r="P1670" s="76">
        <f>A1670&amp;B1670&amp;C1670&amp;E1670&amp;G1670&amp;EDATE(J1670,0)</f>
        <v/>
      </c>
      <c r="Q1670" s="68">
        <f>IF(A1670=0,"",VLOOKUP($A1670,RESUMO!$A$8:$B$107,2,FALSE))</f>
        <v/>
      </c>
    </row>
    <row r="1671">
      <c r="A1671" s="52" t="n">
        <v>45432</v>
      </c>
      <c r="B1671" s="68" t="n">
        <v>3</v>
      </c>
      <c r="D1671" s="73" t="inlineStr">
        <is>
          <t>PASI SEGUROS</t>
        </is>
      </c>
      <c r="I1671" s="75" t="n">
        <v>179.34</v>
      </c>
      <c r="J1671" s="54" t="n">
        <v>45443</v>
      </c>
      <c r="K1671" s="54" t="inlineStr">
        <is>
          <t>MO</t>
        </is>
      </c>
      <c r="N1671">
        <f>IF(ISERROR(SEARCH("NF",E1671,1)),"NÃO","SIM")</f>
        <v/>
      </c>
      <c r="O1671">
        <f>IF($B1671=5,"SIM","")</f>
        <v/>
      </c>
      <c r="P1671" s="76">
        <f>A1671&amp;B1671&amp;C1671&amp;E1671&amp;G1671&amp;EDATE(J1671,0)</f>
        <v/>
      </c>
      <c r="Q1671" s="68">
        <f>IF(A1671=0,"",VLOOKUP($A1671,RESUMO!$A$8:$B$107,2,FALSE))</f>
        <v/>
      </c>
    </row>
    <row r="1672">
      <c r="A1672" s="52" t="n">
        <v>45432</v>
      </c>
      <c r="B1672" s="68" t="n">
        <v>3</v>
      </c>
      <c r="D1672" s="73" t="inlineStr">
        <is>
          <t xml:space="preserve">WALSYWA </t>
        </is>
      </c>
      <c r="E1672" s="74" t="inlineStr">
        <is>
          <t>PINO LISO - NF 100978</t>
        </is>
      </c>
      <c r="I1672" s="75" t="n">
        <v>1678.99</v>
      </c>
      <c r="J1672" s="54" t="n">
        <v>45443</v>
      </c>
      <c r="K1672" s="54" t="inlineStr">
        <is>
          <t>MAT</t>
        </is>
      </c>
      <c r="N1672">
        <f>IF(ISERROR(SEARCH("NF",E1672,1)),"NÃO","SIM")</f>
        <v/>
      </c>
      <c r="O1672">
        <f>IF($B1672=5,"SIM","")</f>
        <v/>
      </c>
      <c r="P1672" s="76">
        <f>A1672&amp;B1672&amp;C1672&amp;E1672&amp;G1672&amp;EDATE(J1672,0)</f>
        <v/>
      </c>
      <c r="Q1672" s="68">
        <f>IF(A1672=0,"",VLOOKUP($A1672,RESUMO!$A$8:$B$107,2,FALSE))</f>
        <v/>
      </c>
    </row>
    <row r="1673">
      <c r="A1673" s="52" t="n">
        <v>45432</v>
      </c>
      <c r="B1673" s="68" t="n">
        <v>3</v>
      </c>
      <c r="D1673" s="73" t="inlineStr">
        <is>
          <t>LOCFER</t>
        </is>
      </c>
      <c r="E1673" s="74" t="inlineStr">
        <is>
          <t>MANGOTE, MOTOR E MARTELO - NF 24449</t>
        </is>
      </c>
      <c r="I1673" s="75" t="n">
        <v>450</v>
      </c>
      <c r="J1673" s="54" t="n">
        <v>45446</v>
      </c>
      <c r="K1673" s="54" t="inlineStr">
        <is>
          <t>LOC</t>
        </is>
      </c>
      <c r="N1673">
        <f>IF(ISERROR(SEARCH("NF",E1673,1)),"NÃO","SIM")</f>
        <v/>
      </c>
      <c r="O1673">
        <f>IF($B1673=5,"SIM","")</f>
        <v/>
      </c>
      <c r="P1673" s="76">
        <f>A1673&amp;B1673&amp;C1673&amp;E1673&amp;G1673&amp;EDATE(J1673,0)</f>
        <v/>
      </c>
      <c r="Q1673" s="68">
        <f>IF(A1673=0,"",VLOOKUP($A1673,RESUMO!$A$8:$B$107,2,FALSE))</f>
        <v/>
      </c>
    </row>
    <row r="1674">
      <c r="A1674" s="52" t="n">
        <v>45432</v>
      </c>
      <c r="B1674" s="68" t="n">
        <v>3</v>
      </c>
      <c r="D1674" s="73" t="inlineStr">
        <is>
          <t xml:space="preserve">MADESCOM MADEIREIRA - PARC. 1/2 </t>
        </is>
      </c>
      <c r="E1674" s="74" t="inlineStr">
        <is>
          <t>PONTALETE E SARRAFO - NF 1121</t>
        </is>
      </c>
      <c r="I1674" s="75" t="n">
        <v>1401</v>
      </c>
      <c r="J1674" s="54" t="n">
        <v>45447</v>
      </c>
      <c r="K1674" s="54" t="inlineStr">
        <is>
          <t>MAT</t>
        </is>
      </c>
      <c r="N1674">
        <f>IF(ISERROR(SEARCH("NF",E1674,1)),"NÃO","SIM")</f>
        <v/>
      </c>
      <c r="O1674">
        <f>IF($B1674=5,"SIM","")</f>
        <v/>
      </c>
      <c r="P1674" s="76">
        <f>A1674&amp;B1674&amp;C1674&amp;E1674&amp;G1674&amp;EDATE(J1674,0)</f>
        <v/>
      </c>
      <c r="Q1674" s="68">
        <f>IF(A1674=0,"",VLOOKUP($A1674,RESUMO!$A$8:$B$107,2,FALSE))</f>
        <v/>
      </c>
    </row>
    <row r="1675">
      <c r="A1675" s="52" t="n">
        <v>45432</v>
      </c>
      <c r="B1675" s="68" t="n">
        <v>3</v>
      </c>
      <c r="D1675" s="73" t="inlineStr">
        <is>
          <t>CONCRETARTE ESPAÇADORES</t>
        </is>
      </c>
      <c r="E1675" s="74" t="inlineStr">
        <is>
          <t>PINO E FINCAPINO - NF 24686756</t>
        </is>
      </c>
      <c r="I1675" s="75" t="n">
        <v>1333.7</v>
      </c>
      <c r="J1675" s="54" t="n">
        <v>45448</v>
      </c>
      <c r="K1675" s="54" t="inlineStr">
        <is>
          <t>MAT</t>
        </is>
      </c>
      <c r="N1675">
        <f>IF(ISERROR(SEARCH("NF",E1675,1)),"NÃO","SIM")</f>
        <v/>
      </c>
      <c r="O1675">
        <f>IF($B1675=5,"SIM","")</f>
        <v/>
      </c>
      <c r="P1675" s="76">
        <f>A1675&amp;B1675&amp;C1675&amp;E1675&amp;G1675&amp;EDATE(J1675,0)</f>
        <v/>
      </c>
      <c r="Q1675" s="68">
        <f>IF(A1675=0,"",VLOOKUP($A1675,RESUMO!$A$8:$B$107,2,FALSE))</f>
        <v/>
      </c>
    </row>
    <row r="1676">
      <c r="A1676" s="52" t="n">
        <v>45432</v>
      </c>
      <c r="B1676" s="68" t="n">
        <v>5</v>
      </c>
      <c r="D1676" s="73" t="inlineStr">
        <is>
          <t xml:space="preserve">COPASA </t>
        </is>
      </c>
      <c r="E1676" s="74" t="inlineStr">
        <is>
          <t>COMPETENCIA 05/2024</t>
        </is>
      </c>
      <c r="I1676" s="75" t="n">
        <v>107.8</v>
      </c>
      <c r="J1676" s="54" t="n">
        <v>45431</v>
      </c>
      <c r="K1676" s="54" t="inlineStr">
        <is>
          <t>TP</t>
        </is>
      </c>
      <c r="N1676">
        <f>IF(ISERROR(SEARCH("NF",E1676,1)),"NÃO","SIM")</f>
        <v/>
      </c>
      <c r="O1676">
        <f>IF($B1676=5,"SIM","")</f>
        <v/>
      </c>
      <c r="P1676" s="76">
        <f>A1676&amp;B1676&amp;C1676&amp;E1676&amp;G1676&amp;EDATE(J1676,0)</f>
        <v/>
      </c>
      <c r="Q1676" s="68">
        <f>IF(A1676=0,"",VLOOKUP($A1676,RESUMO!$A$8:$B$107,2,FALSE))</f>
        <v/>
      </c>
    </row>
    <row r="1677">
      <c r="A1677" s="52" t="n">
        <v>45432</v>
      </c>
      <c r="B1677" s="68" t="n">
        <v>5</v>
      </c>
      <c r="D1677" s="73" t="inlineStr">
        <is>
          <t>LOJA DO PAULO</t>
        </is>
      </c>
      <c r="E1677" s="74" t="inlineStr">
        <is>
          <t>DISCOS - NF 28380</t>
        </is>
      </c>
      <c r="I1677" s="75" t="n">
        <v>201</v>
      </c>
      <c r="J1677" s="54" t="n">
        <v>45415</v>
      </c>
      <c r="K1677" s="54" t="inlineStr">
        <is>
          <t>MAT</t>
        </is>
      </c>
      <c r="N1677">
        <f>IF(ISERROR(SEARCH("NF",E1677,1)),"NÃO","SIM")</f>
        <v/>
      </c>
      <c r="O1677">
        <f>IF($B1677=5,"SIM","")</f>
        <v/>
      </c>
      <c r="P1677" s="76">
        <f>A1677&amp;B1677&amp;C1677&amp;E1677&amp;G1677&amp;EDATE(J1677,0)</f>
        <v/>
      </c>
      <c r="Q1677" s="68">
        <f>IF(A1677=0,"",VLOOKUP($A1677,RESUMO!$A$8:$B$107,2,FALSE))</f>
        <v/>
      </c>
    </row>
    <row r="1678">
      <c r="A1678" s="52" t="n">
        <v>45432</v>
      </c>
      <c r="B1678" s="68" t="n">
        <v>5</v>
      </c>
      <c r="D1678" s="73" t="inlineStr">
        <is>
          <t>NEY WALTER DE SOUZA</t>
        </is>
      </c>
      <c r="E1678" s="74" t="inlineStr">
        <is>
          <t>MANTA ASFALTICA</t>
        </is>
      </c>
      <c r="I1678" s="75" t="n">
        <v>1750</v>
      </c>
      <c r="J1678" s="54" t="n">
        <v>45418</v>
      </c>
      <c r="K1678" s="54" t="inlineStr">
        <is>
          <t>SERV</t>
        </is>
      </c>
      <c r="N1678">
        <f>IF(ISERROR(SEARCH("NF",E1678,1)),"NÃO","SIM")</f>
        <v/>
      </c>
      <c r="O1678">
        <f>IF($B1678=5,"SIM","")</f>
        <v/>
      </c>
      <c r="P1678" s="76">
        <f>A1678&amp;B1678&amp;C1678&amp;E1678&amp;G1678&amp;EDATE(J1678,0)</f>
        <v/>
      </c>
      <c r="Q1678" s="68">
        <f>IF(A1678=0,"",VLOOKUP($A1678,RESUMO!$A$8:$B$107,2,FALSE))</f>
        <v/>
      </c>
    </row>
    <row r="1679">
      <c r="A1679" s="52" t="n">
        <v>45432</v>
      </c>
      <c r="B1679" s="68" t="n">
        <v>5</v>
      </c>
      <c r="D1679" s="73" t="inlineStr">
        <is>
          <t>MF COMERCIO E INDUSTRIA DE EPS</t>
        </is>
      </c>
      <c r="E1679" s="74" t="inlineStr">
        <is>
          <t>ISOPOR</t>
        </is>
      </c>
      <c r="I1679" s="75" t="n">
        <v>700</v>
      </c>
      <c r="J1679" s="54" t="n">
        <v>45415</v>
      </c>
      <c r="K1679" s="54" t="inlineStr">
        <is>
          <t>MAT</t>
        </is>
      </c>
      <c r="N1679">
        <f>IF(ISERROR(SEARCH("NF",E1679,1)),"NÃO","SIM")</f>
        <v/>
      </c>
      <c r="O1679">
        <f>IF($B1679=5,"SIM","")</f>
        <v/>
      </c>
      <c r="P1679" s="76">
        <f>A1679&amp;B1679&amp;C1679&amp;E1679&amp;G1679&amp;EDATE(J1679,0)</f>
        <v/>
      </c>
      <c r="Q1679" s="68">
        <f>IF(A1679=0,"",VLOOKUP($A1679,RESUMO!$A$8:$B$107,2,FALSE))</f>
        <v/>
      </c>
    </row>
    <row r="1680">
      <c r="A1680" s="52" t="n">
        <v>45448</v>
      </c>
      <c r="B1680" s="68" t="n">
        <v>1</v>
      </c>
      <c r="C1680" s="50" t="inlineStr">
        <is>
          <t>12054582638</t>
        </is>
      </c>
      <c r="D1680" s="73" t="inlineStr">
        <is>
          <t>RODOLFO DIAS DA SILVA</t>
        </is>
      </c>
      <c r="E1680" s="74" t="inlineStr">
        <is>
          <t>SALÁRIO</t>
        </is>
      </c>
      <c r="I1680" s="75" t="n">
        <v>2154.95</v>
      </c>
      <c r="J1680" s="54" t="n">
        <v>45449</v>
      </c>
      <c r="K1680" s="54" t="inlineStr">
        <is>
          <t>MO</t>
        </is>
      </c>
      <c r="N1680">
        <f>IF(ISERROR(SEARCH("NF",E1680,1)),"NÃO","SIM")</f>
        <v/>
      </c>
      <c r="O1680">
        <f>IF($B1680=5,"SIM","")</f>
        <v/>
      </c>
      <c r="P1680" s="76">
        <f>A1680&amp;B1680&amp;C1680&amp;E1680&amp;G1680&amp;EDATE(J1680,0)</f>
        <v/>
      </c>
      <c r="Q1680" s="68">
        <f>IF(A1680=0,"",VLOOKUP($A1680,RESUMO!$A$8:$B$107,2,FALSE))</f>
        <v/>
      </c>
    </row>
    <row r="1681">
      <c r="A1681" s="52" t="n">
        <v>45448</v>
      </c>
      <c r="B1681" s="68" t="n">
        <v>1</v>
      </c>
      <c r="C1681" s="50" t="inlineStr">
        <is>
          <t>42751357687</t>
        </is>
      </c>
      <c r="D1681" s="73" t="inlineStr">
        <is>
          <t>JOSÉ GERALDO LONGUINHO</t>
        </is>
      </c>
      <c r="E1681" s="74" t="inlineStr">
        <is>
          <t>SALÁRIO</t>
        </is>
      </c>
      <c r="I1681" s="75" t="n">
        <v>2074.95</v>
      </c>
      <c r="J1681" s="54" t="n">
        <v>45449</v>
      </c>
      <c r="K1681" s="54" t="inlineStr">
        <is>
          <t>MO</t>
        </is>
      </c>
      <c r="N1681">
        <f>IF(ISERROR(SEARCH("NF",E1681,1)),"NÃO","SIM")</f>
        <v/>
      </c>
      <c r="O1681">
        <f>IF($B1681=5,"SIM","")</f>
        <v/>
      </c>
      <c r="P1681" s="76">
        <f>A1681&amp;B1681&amp;C1681&amp;E1681&amp;G1681&amp;EDATE(J1681,0)</f>
        <v/>
      </c>
      <c r="Q1681" s="68">
        <f>IF(A1681=0,"",VLOOKUP($A1681,RESUMO!$A$8:$B$107,2,FALSE))</f>
        <v/>
      </c>
    </row>
    <row r="1682">
      <c r="A1682" s="52" t="n">
        <v>45448</v>
      </c>
      <c r="B1682" s="68" t="n">
        <v>1</v>
      </c>
      <c r="C1682" s="50" t="inlineStr">
        <is>
          <t>18240824609</t>
        </is>
      </c>
      <c r="D1682" s="73" t="inlineStr">
        <is>
          <t>ITALO RAFAEL PINHO SANTOS</t>
        </is>
      </c>
      <c r="E1682" s="74" t="inlineStr">
        <is>
          <t>SALÁRIO</t>
        </is>
      </c>
      <c r="I1682" s="75" t="n">
        <v>1665.76</v>
      </c>
      <c r="J1682" s="54" t="n">
        <v>45449</v>
      </c>
      <c r="K1682" s="54" t="inlineStr">
        <is>
          <t>MO</t>
        </is>
      </c>
      <c r="N1682">
        <f>IF(ISERROR(SEARCH("NF",E1682,1)),"NÃO","SIM")</f>
        <v/>
      </c>
      <c r="O1682">
        <f>IF($B1682=5,"SIM","")</f>
        <v/>
      </c>
      <c r="P1682" s="76">
        <f>A1682&amp;B1682&amp;C1682&amp;E1682&amp;G1682&amp;EDATE(J1682,0)</f>
        <v/>
      </c>
      <c r="Q1682" s="68">
        <f>IF(A1682=0,"",VLOOKUP($A1682,RESUMO!$A$8:$B$107,2,FALSE))</f>
        <v/>
      </c>
    </row>
    <row r="1683">
      <c r="A1683" s="52" t="n">
        <v>45448</v>
      </c>
      <c r="B1683" s="68" t="n">
        <v>1</v>
      </c>
      <c r="C1683" s="50" t="inlineStr">
        <is>
          <t>13034919662</t>
        </is>
      </c>
      <c r="D1683" s="73" t="inlineStr">
        <is>
          <t>DAVID LOPES DOS SANTOS</t>
        </is>
      </c>
      <c r="E1683" s="74" t="inlineStr">
        <is>
          <t>SALÁRIO</t>
        </is>
      </c>
      <c r="I1683" s="75" t="n">
        <v>2606.1</v>
      </c>
      <c r="J1683" s="54" t="n">
        <v>45449</v>
      </c>
      <c r="K1683" s="54" t="inlineStr">
        <is>
          <t>MO</t>
        </is>
      </c>
      <c r="N1683">
        <f>IF(ISERROR(SEARCH("NF",E1683,1)),"NÃO","SIM")</f>
        <v/>
      </c>
      <c r="O1683">
        <f>IF($B1683=5,"SIM","")</f>
        <v/>
      </c>
      <c r="P1683" s="76">
        <f>A1683&amp;B1683&amp;C1683&amp;E1683&amp;G1683&amp;EDATE(J1683,0)</f>
        <v/>
      </c>
      <c r="Q1683" s="68">
        <f>IF(A1683=0,"",VLOOKUP($A1683,RESUMO!$A$8:$B$107,2,FALSE))</f>
        <v/>
      </c>
    </row>
    <row r="1684">
      <c r="A1684" s="52" t="n">
        <v>45448</v>
      </c>
      <c r="B1684" s="68" t="n">
        <v>1</v>
      </c>
      <c r="C1684" s="50" t="inlineStr">
        <is>
          <t>70248624679</t>
        </is>
      </c>
      <c r="D1684" s="73" t="inlineStr">
        <is>
          <t>PEDRO HENRIQUE LOPES DOS SANTOS</t>
        </is>
      </c>
      <c r="E1684" s="74" t="inlineStr">
        <is>
          <t>SALÁRIO</t>
        </is>
      </c>
      <c r="I1684" s="75" t="n">
        <v>1994.14</v>
      </c>
      <c r="J1684" s="54" t="n">
        <v>45449</v>
      </c>
      <c r="K1684" s="54" t="inlineStr">
        <is>
          <t>MO</t>
        </is>
      </c>
      <c r="N1684">
        <f>IF(ISERROR(SEARCH("NF",E1684,1)),"NÃO","SIM")</f>
        <v/>
      </c>
      <c r="O1684">
        <f>IF($B1684=5,"SIM","")</f>
        <v/>
      </c>
      <c r="P1684" s="76">
        <f>A1684&amp;B1684&amp;C1684&amp;E1684&amp;G1684&amp;EDATE(J1684,0)</f>
        <v/>
      </c>
      <c r="Q1684" s="68">
        <f>IF(A1684=0,"",VLOOKUP($A1684,RESUMO!$A$8:$B$107,2,FALSE))</f>
        <v/>
      </c>
    </row>
    <row r="1685">
      <c r="A1685" s="52" t="n">
        <v>45448</v>
      </c>
      <c r="B1685" s="68" t="n">
        <v>1</v>
      </c>
      <c r="C1685" s="50" t="inlineStr">
        <is>
          <t>07817141509</t>
        </is>
      </c>
      <c r="D1685" s="73" t="inlineStr">
        <is>
          <t>SONEANDERSON DE JESUS SOUZA</t>
        </is>
      </c>
      <c r="E1685" s="74" t="inlineStr">
        <is>
          <t>SALÁRIO</t>
        </is>
      </c>
      <c r="I1685" s="75" t="n">
        <v>1499.46</v>
      </c>
      <c r="J1685" s="54" t="n">
        <v>45449</v>
      </c>
      <c r="K1685" s="54" t="inlineStr">
        <is>
          <t>MO</t>
        </is>
      </c>
      <c r="N1685">
        <f>IF(ISERROR(SEARCH("NF",E1685,1)),"NÃO","SIM")</f>
        <v/>
      </c>
      <c r="O1685">
        <f>IF($B1685=5,"SIM","")</f>
        <v/>
      </c>
      <c r="P1685" s="76">
        <f>A1685&amp;B1685&amp;C1685&amp;E1685&amp;G1685&amp;EDATE(J1685,0)</f>
        <v/>
      </c>
      <c r="Q1685" s="68">
        <f>IF(A1685=0,"",VLOOKUP($A1685,RESUMO!$A$8:$B$107,2,FALSE))</f>
        <v/>
      </c>
    </row>
    <row r="1686">
      <c r="A1686" s="52" t="n">
        <v>45448</v>
      </c>
      <c r="B1686" s="68" t="n">
        <v>1</v>
      </c>
      <c r="C1686" s="64" t="inlineStr">
        <is>
          <t>12312366630</t>
        </is>
      </c>
      <c r="D1686" s="73" t="inlineStr">
        <is>
          <t>MARCOS VIANA FREITAS</t>
        </is>
      </c>
      <c r="E1686" s="74" t="inlineStr">
        <is>
          <t>SALÁRIO</t>
        </is>
      </c>
      <c r="I1686" s="75" t="n">
        <v>1586.17</v>
      </c>
      <c r="J1686" s="54" t="n">
        <v>45449</v>
      </c>
      <c r="K1686" s="54" t="inlineStr">
        <is>
          <t>MO</t>
        </is>
      </c>
      <c r="N1686">
        <f>IF(ISERROR(SEARCH("NF",E1686,1)),"NÃO","SIM")</f>
        <v/>
      </c>
      <c r="O1686">
        <f>IF($B1686=5,"SIM","")</f>
        <v/>
      </c>
      <c r="P1686" s="76">
        <f>A1686&amp;B1686&amp;C1686&amp;E1686&amp;G1686&amp;EDATE(J1686,0)</f>
        <v/>
      </c>
      <c r="Q1686" s="68">
        <f>IF(A1686=0,"",VLOOKUP($A1686,RESUMO!$A$8:$B$107,2,FALSE))</f>
        <v/>
      </c>
    </row>
    <row r="1687">
      <c r="A1687" s="52" t="n">
        <v>45448</v>
      </c>
      <c r="B1687" s="68" t="n">
        <v>1</v>
      </c>
      <c r="C1687" s="50" t="inlineStr">
        <is>
          <t>31699502668</t>
        </is>
      </c>
      <c r="D1687" s="73" t="inlineStr">
        <is>
          <t>ANTONIO ZEFERINO LEANDRO</t>
        </is>
      </c>
      <c r="E1687" s="74" t="inlineStr">
        <is>
          <t>DIÁRIA</t>
        </is>
      </c>
      <c r="I1687" s="75" t="n">
        <v>2200</v>
      </c>
      <c r="J1687" s="54" t="n">
        <v>45449</v>
      </c>
      <c r="K1687" s="54" t="inlineStr">
        <is>
          <t>MO</t>
        </is>
      </c>
      <c r="N1687">
        <f>IF(ISERROR(SEARCH("NF",E1687,1)),"NÃO","SIM")</f>
        <v/>
      </c>
      <c r="O1687">
        <f>IF($B1687=5,"SIM","")</f>
        <v/>
      </c>
      <c r="P1687" s="76">
        <f>A1687&amp;B1687&amp;C1687&amp;E1687&amp;G1687&amp;EDATE(J1687,0)</f>
        <v/>
      </c>
      <c r="Q1687" s="68">
        <f>IF(A1687=0,"",VLOOKUP($A1687,RESUMO!$A$8:$B$107,2,FALSE))</f>
        <v/>
      </c>
    </row>
    <row r="1688">
      <c r="A1688" s="52" t="n">
        <v>45448</v>
      </c>
      <c r="B1688" s="68" t="n">
        <v>1</v>
      </c>
      <c r="C1688" s="64" t="inlineStr">
        <is>
          <t>12312366630</t>
        </is>
      </c>
      <c r="D1688" s="73" t="inlineStr">
        <is>
          <t>MARCOS VIANA FREITAS</t>
        </is>
      </c>
      <c r="E1688" s="74" t="inlineStr">
        <is>
          <t>DIÁRIA</t>
        </is>
      </c>
      <c r="I1688" s="75" t="n">
        <v>130</v>
      </c>
      <c r="J1688" s="54" t="n">
        <v>45449</v>
      </c>
      <c r="K1688" s="54" t="inlineStr">
        <is>
          <t>MO</t>
        </is>
      </c>
      <c r="N1688">
        <f>IF(ISERROR(SEARCH("NF",E1688,1)),"NÃO","SIM")</f>
        <v/>
      </c>
      <c r="O1688">
        <f>IF($B1688=5,"SIM","")</f>
        <v/>
      </c>
      <c r="P1688" s="76">
        <f>A1688&amp;B1688&amp;C1688&amp;E1688&amp;G1688&amp;EDATE(J1688,0)</f>
        <v/>
      </c>
      <c r="Q1688" s="68">
        <f>IF(A1688=0,"",VLOOKUP($A1688,RESUMO!$A$8:$B$107,2,FALSE))</f>
        <v/>
      </c>
    </row>
    <row r="1689">
      <c r="A1689" s="52" t="n">
        <v>45448</v>
      </c>
      <c r="B1689" s="68" t="n">
        <v>2</v>
      </c>
      <c r="D1689" s="73" t="inlineStr">
        <is>
          <t>VR AREIA E BRITA</t>
        </is>
      </c>
      <c r="E1689" s="74" t="inlineStr">
        <is>
          <t>AREIA E BRITA - PED. Nº 4624 / 4625 / 4638 /4644 / 4648</t>
        </is>
      </c>
      <c r="I1689" s="75" t="n">
        <v>7787.450000000001</v>
      </c>
      <c r="J1689" s="54" t="n">
        <v>45449</v>
      </c>
      <c r="K1689" s="54" t="inlineStr">
        <is>
          <t>MAT</t>
        </is>
      </c>
      <c r="N1689">
        <f>IF(ISERROR(SEARCH("NF",E1689,1)),"NÃO","SIM")</f>
        <v/>
      </c>
      <c r="O1689">
        <f>IF($B1689=5,"SIM","")</f>
        <v/>
      </c>
      <c r="P1689" s="76">
        <f>A1689&amp;B1689&amp;C1689&amp;E1689&amp;G1689&amp;EDATE(J1689,0)</f>
        <v/>
      </c>
      <c r="Q1689" s="68">
        <f>IF(A1689=0,"",VLOOKUP($A1689,RESUMO!$A$8:$B$107,2,FALSE))</f>
        <v/>
      </c>
    </row>
    <row r="1690">
      <c r="A1690" s="52" t="n">
        <v>45448</v>
      </c>
      <c r="B1690" s="68" t="n">
        <v>2</v>
      </c>
      <c r="D1690" s="73" t="inlineStr">
        <is>
          <t>ALISSON FRANCISCO LEITE</t>
        </is>
      </c>
      <c r="E1690" s="74" t="inlineStr">
        <is>
          <t xml:space="preserve">EXECUÇÃO ELÉTRICA </t>
        </is>
      </c>
      <c r="I1690" s="75" t="n">
        <v>1800</v>
      </c>
      <c r="J1690" s="54" t="n">
        <v>45449</v>
      </c>
      <c r="K1690" s="54" t="inlineStr">
        <is>
          <t>SERV</t>
        </is>
      </c>
      <c r="N1690">
        <f>IF(ISERROR(SEARCH("NF",E1690,1)),"NÃO","SIM")</f>
        <v/>
      </c>
      <c r="O1690">
        <f>IF($B1690=5,"SIM","")</f>
        <v/>
      </c>
      <c r="P1690" s="76">
        <f>A1690&amp;B1690&amp;C1690&amp;E1690&amp;G1690&amp;EDATE(J1690,0)</f>
        <v/>
      </c>
      <c r="Q1690" s="68">
        <f>IF(A1690=0,"",VLOOKUP($A1690,RESUMO!$A$8:$B$107,2,FALSE))</f>
        <v/>
      </c>
    </row>
    <row r="1691">
      <c r="A1691" s="52" t="n">
        <v>45448</v>
      </c>
      <c r="B1691" s="68" t="n">
        <v>2</v>
      </c>
      <c r="D1691" s="73" t="inlineStr">
        <is>
          <t>ANCORA PAPELARIA</t>
        </is>
      </c>
      <c r="E1691" s="74" t="inlineStr">
        <is>
          <t>PLOTAGENS - NF A EMITIR</t>
        </is>
      </c>
      <c r="I1691" s="75" t="n">
        <v>10.5</v>
      </c>
      <c r="J1691" s="54" t="n">
        <v>45449</v>
      </c>
      <c r="K1691" s="54" t="inlineStr">
        <is>
          <t>DIV</t>
        </is>
      </c>
      <c r="N1691">
        <f>IF(ISERROR(SEARCH("NF",E1691,1)),"NÃO","SIM")</f>
        <v/>
      </c>
      <c r="O1691">
        <f>IF($B1691=5,"SIM","")</f>
        <v/>
      </c>
      <c r="P1691" s="76">
        <f>A1691&amp;B1691&amp;C1691&amp;E1691&amp;G1691&amp;EDATE(J1691,0)</f>
        <v/>
      </c>
      <c r="Q1691" s="68">
        <f>IF(A1691=0,"",VLOOKUP($A1691,RESUMO!$A$8:$B$107,2,FALSE))</f>
        <v/>
      </c>
    </row>
    <row r="1692">
      <c r="A1692" s="52" t="n">
        <v>45448</v>
      </c>
      <c r="B1692" s="68" t="n">
        <v>3</v>
      </c>
      <c r="D1692" s="73" t="inlineStr">
        <is>
          <t>MOTOBOY OBRA - 05/2024</t>
        </is>
      </c>
      <c r="I1692" s="75" t="n">
        <v>115</v>
      </c>
      <c r="J1692" s="54" t="n">
        <v>45448</v>
      </c>
      <c r="K1692" s="54" t="inlineStr">
        <is>
          <t>MO</t>
        </is>
      </c>
      <c r="N1692">
        <f>IF(ISERROR(SEARCH("NF",E1692,1)),"NÃO","SIM")</f>
        <v/>
      </c>
      <c r="O1692">
        <f>IF($B1692=5,"SIM","")</f>
        <v/>
      </c>
      <c r="P1692" s="76">
        <f>A1692&amp;B1692&amp;C1692&amp;E1692&amp;G1692&amp;EDATE(J1692,0)</f>
        <v/>
      </c>
      <c r="Q1692" s="68">
        <f>IF(A1692=0,"",VLOOKUP($A1692,RESUMO!$A$8:$B$107,2,FALSE))</f>
        <v/>
      </c>
    </row>
    <row r="1693">
      <c r="A1693" s="52" t="n">
        <v>45448</v>
      </c>
      <c r="B1693" s="68" t="n">
        <v>3</v>
      </c>
      <c r="D1693" s="73" t="inlineStr">
        <is>
          <t>MHS SEGURANÇA E MEDICINA DO TRABALHO - MENSALIDADE 06/2024</t>
        </is>
      </c>
      <c r="E1693" s="74" t="inlineStr">
        <is>
          <t xml:space="preserve"> NF A EMITIR</t>
        </is>
      </c>
      <c r="I1693" s="75" t="n">
        <v>281.75</v>
      </c>
      <c r="J1693" s="54" t="n">
        <v>45448</v>
      </c>
      <c r="K1693" s="54" t="inlineStr">
        <is>
          <t>MO</t>
        </is>
      </c>
      <c r="N1693">
        <f>IF(ISERROR(SEARCH("NF",E1693,1)),"NÃO","SIM")</f>
        <v/>
      </c>
      <c r="O1693">
        <f>IF($B1693=5,"SIM","")</f>
        <v/>
      </c>
      <c r="P1693" s="76">
        <f>A1693&amp;B1693&amp;C1693&amp;E1693&amp;G1693&amp;EDATE(J1693,0)</f>
        <v/>
      </c>
      <c r="Q1693" s="68">
        <f>IF(A1693=0,"",VLOOKUP($A1693,RESUMO!$A$8:$B$107,2,FALSE))</f>
        <v/>
      </c>
    </row>
    <row r="1694">
      <c r="A1694" s="52" t="n">
        <v>45448</v>
      </c>
      <c r="B1694" s="68" t="n">
        <v>3</v>
      </c>
      <c r="D1694" s="73" t="inlineStr">
        <is>
          <t>FOLHA DP- 05/2024</t>
        </is>
      </c>
      <c r="I1694" s="75" t="n">
        <v>706</v>
      </c>
      <c r="J1694" s="54" t="n">
        <v>45448</v>
      </c>
      <c r="K1694" s="54" t="inlineStr">
        <is>
          <t>MO</t>
        </is>
      </c>
      <c r="N1694">
        <f>IF(ISERROR(SEARCH("NF",E1694,1)),"NÃO","SIM")</f>
        <v/>
      </c>
      <c r="O1694">
        <f>IF($B1694=5,"SIM","")</f>
        <v/>
      </c>
      <c r="P1694" s="76">
        <f>A1694&amp;B1694&amp;C1694&amp;E1694&amp;G1694&amp;EDATE(J1694,0)</f>
        <v/>
      </c>
      <c r="Q1694" s="68">
        <f>IF(A1694=0,"",VLOOKUP($A1694,RESUMO!$A$8:$B$107,2,FALSE))</f>
        <v/>
      </c>
    </row>
    <row r="1695">
      <c r="A1695" s="52" t="n">
        <v>45448</v>
      </c>
      <c r="B1695" s="68" t="n">
        <v>3</v>
      </c>
      <c r="D1695" s="73" t="inlineStr">
        <is>
          <t>LOCFER</t>
        </is>
      </c>
      <c r="E1695" s="74" t="inlineStr">
        <is>
          <t>MANUTENÇÃO BETONEIRA - NF 90</t>
        </is>
      </c>
      <c r="I1695" s="75" t="n">
        <v>150</v>
      </c>
      <c r="J1695" s="54" t="n">
        <v>45449</v>
      </c>
      <c r="K1695" s="54" t="inlineStr">
        <is>
          <t>LOC</t>
        </is>
      </c>
      <c r="N1695">
        <f>IF(ISERROR(SEARCH("NF",E1695,1)),"NÃO","SIM")</f>
        <v/>
      </c>
      <c r="O1695">
        <f>IF($B1695=5,"SIM","")</f>
        <v/>
      </c>
      <c r="P1695" s="76">
        <f>A1695&amp;B1695&amp;C1695&amp;E1695&amp;G1695&amp;EDATE(J1695,0)</f>
        <v/>
      </c>
      <c r="Q1695" s="68">
        <f>IF(A1695=0,"",VLOOKUP($A1695,RESUMO!$A$8:$B$107,2,FALSE))</f>
        <v/>
      </c>
    </row>
    <row r="1696">
      <c r="A1696" s="52" t="n">
        <v>45448</v>
      </c>
      <c r="B1696" s="68" t="n">
        <v>3</v>
      </c>
      <c r="D1696" s="73" t="inlineStr">
        <is>
          <t>LOCFER</t>
        </is>
      </c>
      <c r="E1696" s="74" t="inlineStr">
        <is>
          <t>TAMPA, POLIA, ROLAMENTO, CORREIA, CHAVE - NF 2620</t>
        </is>
      </c>
      <c r="I1696" s="75" t="n">
        <v>427.43</v>
      </c>
      <c r="J1696" s="54" t="n">
        <v>45449</v>
      </c>
      <c r="K1696" s="54" t="inlineStr">
        <is>
          <t>LOC</t>
        </is>
      </c>
      <c r="N1696">
        <f>IF(ISERROR(SEARCH("NF",E1696,1)),"NÃO","SIM")</f>
        <v/>
      </c>
      <c r="O1696">
        <f>IF($B1696=5,"SIM","")</f>
        <v/>
      </c>
      <c r="P1696" s="76">
        <f>A1696&amp;B1696&amp;C1696&amp;E1696&amp;G1696&amp;EDATE(J1696,0)</f>
        <v/>
      </c>
      <c r="Q1696" s="68">
        <f>IF(A1696=0,"",VLOOKUP($A1696,RESUMO!$A$8:$B$107,2,FALSE))</f>
        <v/>
      </c>
    </row>
    <row r="1697">
      <c r="A1697" s="52" t="n">
        <v>45448</v>
      </c>
      <c r="B1697" s="68" t="n">
        <v>3</v>
      </c>
      <c r="D1697" s="73" t="inlineStr">
        <is>
          <t>UNIVERSO ELÉTRICO - PARC. 1/3</t>
        </is>
      </c>
      <c r="E1697" s="74" t="inlineStr">
        <is>
          <t>MATERIAIS ELÉTRICOS - NF 308013</t>
        </is>
      </c>
      <c r="I1697" s="75" t="n">
        <v>1739.02</v>
      </c>
      <c r="J1697" s="54" t="n">
        <v>45455</v>
      </c>
      <c r="K1697" s="54" t="inlineStr">
        <is>
          <t>MAT</t>
        </is>
      </c>
      <c r="N1697">
        <f>IF(ISERROR(SEARCH("NF",E1697,1)),"NÃO","SIM")</f>
        <v/>
      </c>
      <c r="O1697">
        <f>IF($B1697=5,"SIM","")</f>
        <v/>
      </c>
      <c r="P1697" s="76">
        <f>A1697&amp;B1697&amp;C1697&amp;E1697&amp;G1697&amp;EDATE(J1697,0)</f>
        <v/>
      </c>
      <c r="Q1697" s="68">
        <f>IF(A1697=0,"",VLOOKUP($A1697,RESUMO!$A$8:$B$107,2,FALSE))</f>
        <v/>
      </c>
    </row>
    <row r="1698">
      <c r="A1698" s="52" t="n">
        <v>45448</v>
      </c>
      <c r="B1698" s="68" t="n">
        <v>3</v>
      </c>
      <c r="D1698" s="73" t="inlineStr">
        <is>
          <t>AMAZONIA UNIFORMES</t>
        </is>
      </c>
      <c r="E1698" s="74" t="inlineStr">
        <is>
          <t>UNIFORMES - NF 615</t>
        </is>
      </c>
      <c r="I1698" s="75" t="n">
        <v>563.5</v>
      </c>
      <c r="J1698" s="54" t="n">
        <v>45460</v>
      </c>
      <c r="K1698" s="54" t="inlineStr">
        <is>
          <t>MO</t>
        </is>
      </c>
      <c r="N1698">
        <f>IF(ISERROR(SEARCH("NF",E1698,1)),"NÃO","SIM")</f>
        <v/>
      </c>
      <c r="O1698">
        <f>IF($B1698=5,"SIM","")</f>
        <v/>
      </c>
      <c r="P1698" s="76">
        <f>A1698&amp;B1698&amp;C1698&amp;E1698&amp;G1698&amp;EDATE(J1698,0)</f>
        <v/>
      </c>
      <c r="Q1698" s="68">
        <f>IF(A1698=0,"",VLOOKUP($A1698,RESUMO!$A$8:$B$107,2,FALSE))</f>
        <v/>
      </c>
    </row>
    <row r="1699">
      <c r="A1699" s="52" t="n">
        <v>45448</v>
      </c>
      <c r="B1699" s="68" t="n">
        <v>3</v>
      </c>
      <c r="D1699" s="73" t="inlineStr">
        <is>
          <t>LOCFER</t>
        </is>
      </c>
      <c r="E1699" s="74" t="inlineStr">
        <is>
          <t>COMPACTADOR - NF 24623</t>
        </is>
      </c>
      <c r="I1699" s="75" t="n">
        <v>570</v>
      </c>
      <c r="J1699" s="54" t="n">
        <v>45460</v>
      </c>
      <c r="K1699" s="54" t="inlineStr">
        <is>
          <t>LOC</t>
        </is>
      </c>
      <c r="N1699">
        <f>IF(ISERROR(SEARCH("NF",E1699,1)),"NÃO","SIM")</f>
        <v/>
      </c>
      <c r="O1699">
        <f>IF($B1699=5,"SIM","")</f>
        <v/>
      </c>
      <c r="P1699" s="76">
        <f>A1699&amp;B1699&amp;C1699&amp;E1699&amp;G1699&amp;EDATE(J1699,0)</f>
        <v/>
      </c>
      <c r="Q1699" s="68">
        <f>IF(A1699=0,"",VLOOKUP($A1699,RESUMO!$A$8:$B$107,2,FALSE))</f>
        <v/>
      </c>
    </row>
    <row r="1700">
      <c r="A1700" s="52" t="n">
        <v>45448</v>
      </c>
      <c r="B1700" s="68" t="n">
        <v>3</v>
      </c>
      <c r="D1700" s="73" t="inlineStr">
        <is>
          <t>LOCFER</t>
        </is>
      </c>
      <c r="E1700" s="74" t="inlineStr">
        <is>
          <t>GUINCHO COLUNA - NF 24586</t>
        </is>
      </c>
      <c r="I1700" s="75" t="n">
        <v>300</v>
      </c>
      <c r="J1700" s="54" t="n">
        <v>45460</v>
      </c>
      <c r="K1700" s="54" t="inlineStr">
        <is>
          <t>LOC</t>
        </is>
      </c>
      <c r="N1700">
        <f>IF(ISERROR(SEARCH("NF",E1700,1)),"NÃO","SIM")</f>
        <v/>
      </c>
      <c r="O1700">
        <f>IF($B1700=5,"SIM","")</f>
        <v/>
      </c>
      <c r="P1700" s="76">
        <f>A1700&amp;B1700&amp;C1700&amp;E1700&amp;G1700&amp;EDATE(J1700,0)</f>
        <v/>
      </c>
      <c r="Q1700" s="68">
        <f>IF(A1700=0,"",VLOOKUP($A1700,RESUMO!$A$8:$B$107,2,FALSE))</f>
        <v/>
      </c>
    </row>
    <row r="1701">
      <c r="A1701" s="52" t="n">
        <v>45448</v>
      </c>
      <c r="B1701" s="68" t="n">
        <v>4</v>
      </c>
      <c r="D1701" s="73" t="inlineStr">
        <is>
          <t>VALDIR RIBEIRO</t>
        </is>
      </c>
      <c r="E1701" s="74" t="inlineStr">
        <is>
          <t>FRETE UNIFORMES - REEMBOLSO ROGÉRIO VASCONCELOS</t>
        </is>
      </c>
      <c r="I1701" s="75" t="n">
        <v>20</v>
      </c>
      <c r="J1701" s="54" t="n">
        <v>45433</v>
      </c>
      <c r="K1701" s="54" t="inlineStr">
        <is>
          <t>DIV</t>
        </is>
      </c>
      <c r="N1701">
        <f>IF(ISERROR(SEARCH("NF",E1701,1)),"NÃO","SIM")</f>
        <v/>
      </c>
      <c r="O1701">
        <f>IF($B1701=5,"SIM","")</f>
        <v/>
      </c>
      <c r="P1701" s="76">
        <f>A1701&amp;B1701&amp;C1701&amp;E1701&amp;G1701&amp;EDATE(J1701,0)</f>
        <v/>
      </c>
      <c r="Q1701" s="68">
        <f>IF(A1701=0,"",VLOOKUP($A1701,RESUMO!$A$8:$B$107,2,FALSE))</f>
        <v/>
      </c>
    </row>
    <row r="1702">
      <c r="A1702" s="52" t="n">
        <v>45448</v>
      </c>
      <c r="B1702" s="68" t="n">
        <v>5</v>
      </c>
      <c r="D1702" s="73" t="inlineStr">
        <is>
          <t>AÇO SANTA CLARA</t>
        </is>
      </c>
      <c r="E1702" s="74" t="inlineStr">
        <is>
          <t>AÇO - NF 62101</t>
        </is>
      </c>
      <c r="I1702" s="75" t="n">
        <v>1300</v>
      </c>
      <c r="J1702" s="54" t="n">
        <v>45433</v>
      </c>
      <c r="K1702" s="54" t="inlineStr">
        <is>
          <t>MAT</t>
        </is>
      </c>
      <c r="N1702">
        <f>IF(ISERROR(SEARCH("NF",E1702,1)),"NÃO","SIM")</f>
        <v/>
      </c>
      <c r="O1702">
        <f>IF($B1702=5,"SIM","")</f>
        <v/>
      </c>
      <c r="P1702" s="76">
        <f>A1702&amp;B1702&amp;C1702&amp;E1702&amp;G1702&amp;EDATE(J1702,0)</f>
        <v/>
      </c>
      <c r="Q1702" s="68">
        <f>IF(A1702=0,"",VLOOKUP($A1702,RESUMO!$A$8:$B$107,2,FALSE))</f>
        <v/>
      </c>
    </row>
    <row r="1703">
      <c r="A1703" s="52" t="n">
        <v>45448</v>
      </c>
      <c r="B1703" s="68" t="n">
        <v>5</v>
      </c>
      <c r="D1703" s="73" t="inlineStr">
        <is>
          <t>MADECLARA</t>
        </is>
      </c>
      <c r="E1703" s="74" t="inlineStr">
        <is>
          <t>PONTALETE - PED. 46214</t>
        </is>
      </c>
      <c r="I1703" s="75" t="n">
        <v>1688</v>
      </c>
      <c r="J1703" s="54" t="n">
        <v>45439</v>
      </c>
      <c r="K1703" s="54" t="inlineStr">
        <is>
          <t>MAT</t>
        </is>
      </c>
      <c r="N1703">
        <f>IF(ISERROR(SEARCH("NF",E1703,1)),"NÃO","SIM")</f>
        <v/>
      </c>
      <c r="O1703">
        <f>IF($B1703=5,"SIM","")</f>
        <v/>
      </c>
      <c r="P1703" s="76">
        <f>A1703&amp;B1703&amp;C1703&amp;E1703&amp;G1703&amp;EDATE(J1703,0)</f>
        <v/>
      </c>
      <c r="Q1703" s="68">
        <f>IF(A1703=0,"",VLOOKUP($A1703,RESUMO!$A$8:$B$107,2,FALSE))</f>
        <v/>
      </c>
    </row>
    <row r="1704">
      <c r="A1704" s="52" t="n">
        <v>45463</v>
      </c>
      <c r="B1704" s="68" t="n">
        <v>1</v>
      </c>
      <c r="C1704" s="50" t="inlineStr">
        <is>
          <t>12054582638</t>
        </is>
      </c>
      <c r="D1704" s="73" t="inlineStr">
        <is>
          <t>RODOLFO DIAS DA SILVA</t>
        </is>
      </c>
      <c r="E1704" s="74" t="inlineStr">
        <is>
          <t>SALÁRIO</t>
        </is>
      </c>
      <c r="I1704" s="75" t="n">
        <v>1104.8</v>
      </c>
      <c r="J1704" s="54" t="n">
        <v>45463</v>
      </c>
      <c r="K1704" s="54" t="inlineStr">
        <is>
          <t>MO</t>
        </is>
      </c>
      <c r="N1704">
        <f>IF(ISERROR(SEARCH("NF",E1704,1)),"NÃO","SIM")</f>
        <v/>
      </c>
      <c r="O1704">
        <f>IF($B1704=5,"SIM","")</f>
        <v/>
      </c>
      <c r="P1704" s="76">
        <f>A1704&amp;B1704&amp;C1704&amp;E1704&amp;G1704&amp;EDATE(J1704,0)</f>
        <v/>
      </c>
      <c r="Q1704" s="68">
        <f>IF(A1704=0,"",VLOOKUP($A1704,RESUMO!$A$8:$B$107,2,FALSE))</f>
        <v/>
      </c>
    </row>
    <row r="1705">
      <c r="A1705" s="52" t="n">
        <v>45463</v>
      </c>
      <c r="B1705" s="68" t="n">
        <v>1</v>
      </c>
      <c r="C1705" s="50" t="inlineStr">
        <is>
          <t>42751357687</t>
        </is>
      </c>
      <c r="D1705" s="73" t="inlineStr">
        <is>
          <t>JOSÉ GERALDO LONGUINHO</t>
        </is>
      </c>
      <c r="E1705" s="74" t="inlineStr">
        <is>
          <t>SALÁRIO</t>
        </is>
      </c>
      <c r="I1705" s="75" t="n">
        <v>1104.8</v>
      </c>
      <c r="J1705" s="54" t="n">
        <v>45463</v>
      </c>
      <c r="K1705" s="54" t="inlineStr">
        <is>
          <t>MO</t>
        </is>
      </c>
      <c r="N1705">
        <f>IF(ISERROR(SEARCH("NF",E1705,1)),"NÃO","SIM")</f>
        <v/>
      </c>
      <c r="O1705">
        <f>IF($B1705=5,"SIM","")</f>
        <v/>
      </c>
      <c r="P1705" s="76">
        <f>A1705&amp;B1705&amp;C1705&amp;E1705&amp;G1705&amp;EDATE(J1705,0)</f>
        <v/>
      </c>
      <c r="Q1705" s="68">
        <f>IF(A1705=0,"",VLOOKUP($A1705,RESUMO!$A$8:$B$107,2,FALSE))</f>
        <v/>
      </c>
    </row>
    <row r="1706">
      <c r="A1706" s="52" t="n">
        <v>45463</v>
      </c>
      <c r="B1706" s="68" t="n">
        <v>1</v>
      </c>
      <c r="C1706" s="50" t="inlineStr">
        <is>
          <t>18240824609</t>
        </is>
      </c>
      <c r="D1706" s="73" t="inlineStr">
        <is>
          <t>ITALO RAFAEL PINHO SANTOS</t>
        </is>
      </c>
      <c r="E1706" s="74" t="inlineStr">
        <is>
          <t>SALÁRIO</t>
        </is>
      </c>
      <c r="I1706" s="75" t="n">
        <v>916</v>
      </c>
      <c r="J1706" s="54" t="n">
        <v>45463</v>
      </c>
      <c r="K1706" s="54" t="inlineStr">
        <is>
          <t>MO</t>
        </is>
      </c>
      <c r="N1706">
        <f>IF(ISERROR(SEARCH("NF",E1706,1)),"NÃO","SIM")</f>
        <v/>
      </c>
      <c r="O1706">
        <f>IF($B1706=5,"SIM","")</f>
        <v/>
      </c>
      <c r="P1706" s="76">
        <f>A1706&amp;B1706&amp;C1706&amp;E1706&amp;G1706&amp;EDATE(J1706,0)</f>
        <v/>
      </c>
      <c r="Q1706" s="68">
        <f>IF(A1706=0,"",VLOOKUP($A1706,RESUMO!$A$8:$B$107,2,FALSE))</f>
        <v/>
      </c>
    </row>
    <row r="1707">
      <c r="A1707" s="52" t="n">
        <v>45463</v>
      </c>
      <c r="B1707" s="68" t="n">
        <v>1</v>
      </c>
      <c r="C1707" s="50" t="inlineStr">
        <is>
          <t>13034919662</t>
        </is>
      </c>
      <c r="D1707" s="73" t="inlineStr">
        <is>
          <t>DAVID LOPES DOS SANTOS</t>
        </is>
      </c>
      <c r="E1707" s="74" t="inlineStr">
        <is>
          <t>SALÁRIO</t>
        </is>
      </c>
      <c r="I1707" s="75" t="n">
        <v>1470</v>
      </c>
      <c r="J1707" s="54" t="n">
        <v>45463</v>
      </c>
      <c r="K1707" s="54" t="inlineStr">
        <is>
          <t>MO</t>
        </is>
      </c>
      <c r="N1707">
        <f>IF(ISERROR(SEARCH("NF",E1707,1)),"NÃO","SIM")</f>
        <v/>
      </c>
      <c r="O1707">
        <f>IF($B1707=5,"SIM","")</f>
        <v/>
      </c>
      <c r="P1707" s="76">
        <f>A1707&amp;B1707&amp;C1707&amp;E1707&amp;G1707&amp;EDATE(J1707,0)</f>
        <v/>
      </c>
      <c r="Q1707" s="68">
        <f>IF(A1707=0,"",VLOOKUP($A1707,RESUMO!$A$8:$B$107,2,FALSE))</f>
        <v/>
      </c>
    </row>
    <row r="1708">
      <c r="A1708" s="52" t="n">
        <v>45463</v>
      </c>
      <c r="B1708" s="68" t="n">
        <v>1</v>
      </c>
      <c r="C1708" s="50" t="inlineStr">
        <is>
          <t>70248624679</t>
        </is>
      </c>
      <c r="D1708" s="73" t="inlineStr">
        <is>
          <t>PEDRO HENRIQUE LOPES DOS SANTOS</t>
        </is>
      </c>
      <c r="E1708" s="74" t="inlineStr">
        <is>
          <t>SALÁRIO</t>
        </is>
      </c>
      <c r="I1708" s="75" t="n">
        <v>1104.8</v>
      </c>
      <c r="J1708" s="54" t="n">
        <v>45463</v>
      </c>
      <c r="K1708" s="54" t="inlineStr">
        <is>
          <t>MO</t>
        </is>
      </c>
      <c r="N1708">
        <f>IF(ISERROR(SEARCH("NF",E1708,1)),"NÃO","SIM")</f>
        <v/>
      </c>
      <c r="O1708">
        <f>IF($B1708=5,"SIM","")</f>
        <v/>
      </c>
      <c r="P1708" s="76">
        <f>A1708&amp;B1708&amp;C1708&amp;E1708&amp;G1708&amp;EDATE(J1708,0)</f>
        <v/>
      </c>
      <c r="Q1708" s="68">
        <f>IF(A1708=0,"",VLOOKUP($A1708,RESUMO!$A$8:$B$107,2,FALSE))</f>
        <v/>
      </c>
    </row>
    <row r="1709">
      <c r="A1709" s="52" t="n">
        <v>45463</v>
      </c>
      <c r="B1709" s="68" t="n">
        <v>1</v>
      </c>
      <c r="C1709" s="50" t="inlineStr">
        <is>
          <t>07817141509</t>
        </is>
      </c>
      <c r="D1709" s="73" t="inlineStr">
        <is>
          <t>SONEANDERSON DE JESUS SOUZA</t>
        </is>
      </c>
      <c r="E1709" s="74" t="inlineStr">
        <is>
          <t>SALÁRIO</t>
        </is>
      </c>
      <c r="I1709" s="75" t="n">
        <v>642.8</v>
      </c>
      <c r="J1709" s="54" t="n">
        <v>45463</v>
      </c>
      <c r="K1709" s="54" t="inlineStr">
        <is>
          <t>MO</t>
        </is>
      </c>
      <c r="N1709">
        <f>IF(ISERROR(SEARCH("NF",E1709,1)),"NÃO","SIM")</f>
        <v/>
      </c>
      <c r="O1709">
        <f>IF($B1709=5,"SIM","")</f>
        <v/>
      </c>
      <c r="P1709" s="76">
        <f>A1709&amp;B1709&amp;C1709&amp;E1709&amp;G1709&amp;EDATE(J1709,0)</f>
        <v/>
      </c>
      <c r="Q1709" s="68">
        <f>IF(A1709=0,"",VLOOKUP($A1709,RESUMO!$A$8:$B$107,2,FALSE))</f>
        <v/>
      </c>
    </row>
    <row r="1710">
      <c r="A1710" s="52" t="n">
        <v>45463</v>
      </c>
      <c r="B1710" s="68" t="n">
        <v>1</v>
      </c>
      <c r="C1710" s="64" t="inlineStr">
        <is>
          <t>12312366630</t>
        </is>
      </c>
      <c r="D1710" s="73" t="inlineStr">
        <is>
          <t>MARCOS VIANA FREITAS</t>
        </is>
      </c>
      <c r="E1710" s="74" t="inlineStr">
        <is>
          <t>SALÁRIO</t>
        </is>
      </c>
      <c r="I1710" s="75" t="n">
        <v>642.8</v>
      </c>
      <c r="J1710" s="54" t="n">
        <v>45463</v>
      </c>
      <c r="K1710" s="54" t="inlineStr">
        <is>
          <t>MO</t>
        </is>
      </c>
      <c r="N1710">
        <f>IF(ISERROR(SEARCH("NF",E1710,1)),"NÃO","SIM")</f>
        <v/>
      </c>
      <c r="O1710">
        <f>IF($B1710=5,"SIM","")</f>
        <v/>
      </c>
      <c r="P1710" s="76">
        <f>A1710&amp;B1710&amp;C1710&amp;E1710&amp;G1710&amp;EDATE(J1710,0)</f>
        <v/>
      </c>
      <c r="Q1710" s="68">
        <f>IF(A1710=0,"",VLOOKUP($A1710,RESUMO!$A$8:$B$107,2,FALSE))</f>
        <v/>
      </c>
    </row>
    <row r="1711">
      <c r="A1711" s="52" t="n">
        <v>45463</v>
      </c>
      <c r="B1711" s="68" t="n">
        <v>1</v>
      </c>
      <c r="C1711" s="50" t="inlineStr">
        <is>
          <t>31699502668</t>
        </is>
      </c>
      <c r="D1711" s="73" t="inlineStr">
        <is>
          <t>ANTONIO ZEFERINO LEANDRO</t>
        </is>
      </c>
      <c r="E1711" s="74" t="inlineStr">
        <is>
          <t>DIÁRIA</t>
        </is>
      </c>
      <c r="I1711" s="75" t="n">
        <v>2000</v>
      </c>
      <c r="J1711" s="54" t="n">
        <v>45463</v>
      </c>
      <c r="K1711" s="54" t="inlineStr">
        <is>
          <t>MO</t>
        </is>
      </c>
      <c r="N1711">
        <f>IF(ISERROR(SEARCH("NF",E1711,1)),"NÃO","SIM")</f>
        <v/>
      </c>
      <c r="O1711">
        <f>IF($B1711=5,"SIM","")</f>
        <v/>
      </c>
      <c r="P1711" s="76">
        <f>A1711&amp;B1711&amp;C1711&amp;E1711&amp;G1711&amp;EDATE(J1711,0)</f>
        <v/>
      </c>
      <c r="Q1711" s="68">
        <f>IF(A1711=0,"",VLOOKUP($A1711,RESUMO!$A$8:$B$107,2,FALSE))</f>
        <v/>
      </c>
    </row>
    <row r="1712">
      <c r="A1712" s="52" t="n">
        <v>45463</v>
      </c>
      <c r="B1712" s="68" t="n">
        <v>2</v>
      </c>
      <c r="D1712" s="73" t="inlineStr">
        <is>
          <t>C.A.R INSTALAÇÕES HIDRAULICAS E GÁS - CARLINHOS</t>
        </is>
      </c>
      <c r="E1712" s="74" t="inlineStr">
        <is>
          <t>EXECUÇÃO HIDRAULICA</t>
        </is>
      </c>
      <c r="I1712" s="75" t="n">
        <v>1134</v>
      </c>
      <c r="J1712" s="54" t="n">
        <v>45463</v>
      </c>
      <c r="K1712" s="54" t="inlineStr">
        <is>
          <t>SERV</t>
        </is>
      </c>
      <c r="N1712">
        <f>IF(ISERROR(SEARCH("NF",E1712,1)),"NÃO","SIM")</f>
        <v/>
      </c>
      <c r="O1712">
        <f>IF($B1712=5,"SIM","")</f>
        <v/>
      </c>
      <c r="P1712" s="76">
        <f>A1712&amp;B1712&amp;C1712&amp;E1712&amp;G1712&amp;EDATE(J1712,0)</f>
        <v/>
      </c>
      <c r="Q1712" s="68">
        <f>IF(A1712=0,"",VLOOKUP($A1712,RESUMO!$A$8:$B$107,2,FALSE))</f>
        <v/>
      </c>
    </row>
    <row r="1713">
      <c r="A1713" s="52" t="n">
        <v>45463</v>
      </c>
      <c r="B1713" s="68" t="n">
        <v>2</v>
      </c>
      <c r="D1713" s="73" t="inlineStr">
        <is>
          <t xml:space="preserve"> ALFATEC SOLUÇÕES -ALISSON FRANCISCO LEITE</t>
        </is>
      </c>
      <c r="E1713" s="74" t="inlineStr">
        <is>
          <t xml:space="preserve">EXECUÇÃO ELÉTRICA </t>
        </is>
      </c>
      <c r="I1713" s="75" t="n">
        <v>2700</v>
      </c>
      <c r="J1713" s="54" t="n">
        <v>45463</v>
      </c>
      <c r="K1713" s="54" t="inlineStr">
        <is>
          <t>SERV</t>
        </is>
      </c>
      <c r="N1713">
        <f>IF(ISERROR(SEARCH("NF",E1713,1)),"NÃO","SIM")</f>
        <v/>
      </c>
      <c r="O1713">
        <f>IF($B1713=5,"SIM","")</f>
        <v/>
      </c>
      <c r="P1713" s="76">
        <f>A1713&amp;B1713&amp;C1713&amp;E1713&amp;G1713&amp;EDATE(J1713,0)</f>
        <v/>
      </c>
      <c r="Q1713" s="68">
        <f>IF(A1713=0,"",VLOOKUP($A1713,RESUMO!$A$8:$B$107,2,FALSE))</f>
        <v/>
      </c>
    </row>
    <row r="1714">
      <c r="A1714" s="52" t="n">
        <v>45463</v>
      </c>
      <c r="B1714" s="68" t="n">
        <v>3</v>
      </c>
      <c r="D1714" s="73" t="inlineStr">
        <is>
          <t>MHS SEGURANÇA E MEDICINA DO TRABALHO - EVENTOS SST E-SOCIAL - 20/05</t>
        </is>
      </c>
      <c r="E1714" s="74" t="inlineStr">
        <is>
          <t>NF A EMITIR</t>
        </is>
      </c>
      <c r="I1714" s="75" t="n">
        <v>79.8</v>
      </c>
      <c r="J1714" s="54" t="n">
        <v>45463</v>
      </c>
      <c r="K1714" s="54" t="inlineStr">
        <is>
          <t>MO</t>
        </is>
      </c>
      <c r="N1714">
        <f>IF(ISERROR(SEARCH("NF",E1714,1)),"NÃO","SIM")</f>
        <v/>
      </c>
      <c r="O1714">
        <f>IF($B1714=5,"SIM","")</f>
        <v/>
      </c>
      <c r="P1714" s="76">
        <f>A1714&amp;B1714&amp;C1714&amp;E1714&amp;G1714&amp;EDATE(J1714,0)</f>
        <v/>
      </c>
      <c r="Q1714" s="68">
        <f>IF(A1714=0,"",VLOOKUP($A1714,RESUMO!$A$8:$B$107,2,FALSE))</f>
        <v/>
      </c>
    </row>
    <row r="1715">
      <c r="A1715" s="52" t="n">
        <v>45463</v>
      </c>
      <c r="B1715" s="68" t="n">
        <v>3</v>
      </c>
      <c r="D1715" s="73" t="inlineStr">
        <is>
          <t>FGTS MENSAL - 05/2024</t>
        </is>
      </c>
      <c r="I1715" s="75" t="n">
        <v>1344.51</v>
      </c>
      <c r="J1715" s="54" t="n">
        <v>45463</v>
      </c>
      <c r="K1715" s="54" t="inlineStr">
        <is>
          <t>MO</t>
        </is>
      </c>
      <c r="N1715">
        <f>IF(ISERROR(SEARCH("NF",E1715,1)),"NÃO","SIM")</f>
        <v/>
      </c>
      <c r="O1715">
        <f>IF($B1715=5,"SIM","")</f>
        <v/>
      </c>
      <c r="P1715" s="76">
        <f>A1715&amp;B1715&amp;C1715&amp;E1715&amp;G1715&amp;EDATE(J1715,0)</f>
        <v/>
      </c>
      <c r="Q1715" s="68">
        <f>IF(A1715=0,"",VLOOKUP($A1715,RESUMO!$A$8:$B$107,2,FALSE))</f>
        <v/>
      </c>
    </row>
    <row r="1716">
      <c r="A1716" s="52" t="n">
        <v>45463</v>
      </c>
      <c r="B1716" s="68" t="n">
        <v>3</v>
      </c>
      <c r="D1716" s="73" t="inlineStr">
        <is>
          <t>DCTFWEB - INSS/IRRF - 05/2024</t>
        </is>
      </c>
      <c r="I1716" s="75" t="n">
        <v>6164.67</v>
      </c>
      <c r="J1716" s="54" t="n">
        <v>45463</v>
      </c>
      <c r="K1716" s="54" t="inlineStr">
        <is>
          <t>MO</t>
        </is>
      </c>
      <c r="N1716">
        <f>IF(ISERROR(SEARCH("NF",E1716,1)),"NÃO","SIM")</f>
        <v/>
      </c>
      <c r="O1716">
        <f>IF($B1716=5,"SIM","")</f>
        <v/>
      </c>
      <c r="P1716" s="76">
        <f>A1716&amp;B1716&amp;C1716&amp;E1716&amp;G1716&amp;EDATE(J1716,0)</f>
        <v/>
      </c>
      <c r="Q1716" s="68">
        <f>IF(A1716=0,"",VLOOKUP($A1716,RESUMO!$A$8:$B$107,2,FALSE))</f>
        <v/>
      </c>
    </row>
    <row r="1717">
      <c r="A1717" s="52" t="n">
        <v>45463</v>
      </c>
      <c r="B1717" s="68" t="n">
        <v>3</v>
      </c>
      <c r="D1717" s="73" t="inlineStr">
        <is>
          <t>LOCAN ANDAIMES</t>
        </is>
      </c>
      <c r="E1717" s="74" t="inlineStr">
        <is>
          <t>LOCAÇÃO DE ANDAIMES - ND 9173</t>
        </is>
      </c>
      <c r="I1717" s="75" t="n">
        <v>150</v>
      </c>
      <c r="J1717" s="54" t="n">
        <v>45463</v>
      </c>
      <c r="K1717" s="54" t="inlineStr">
        <is>
          <t>LOC</t>
        </is>
      </c>
      <c r="N1717">
        <f>IF(ISERROR(SEARCH("NF",E1717,1)),"NÃO","SIM")</f>
        <v/>
      </c>
      <c r="O1717">
        <f>IF($B1717=5,"SIM","")</f>
        <v/>
      </c>
      <c r="P1717" s="76">
        <f>A1717&amp;B1717&amp;C1717&amp;E1717&amp;G1717&amp;EDATE(J1717,0)</f>
        <v/>
      </c>
      <c r="Q1717" s="68">
        <f>IF(A1717=0,"",VLOOKUP($A1717,RESUMO!$A$8:$B$107,2,FALSE))</f>
        <v/>
      </c>
    </row>
    <row r="1718">
      <c r="A1718" s="52" t="n">
        <v>45463</v>
      </c>
      <c r="B1718" s="68" t="n">
        <v>3</v>
      </c>
      <c r="D1718" s="73" t="inlineStr">
        <is>
          <t>M h DA SILVA SEGURANÇA</t>
        </is>
      </c>
      <c r="E1718" s="74" t="inlineStr">
        <is>
          <t>REALIZAÇÃO DE EXAMES - NF 2024/495</t>
        </is>
      </c>
      <c r="I1718" s="75" t="n">
        <v>82</v>
      </c>
      <c r="J1718" s="54" t="n">
        <v>45463</v>
      </c>
      <c r="K1718" s="54" t="inlineStr">
        <is>
          <t>MO</t>
        </is>
      </c>
      <c r="N1718">
        <f>IF(ISERROR(SEARCH("NF",E1718,1)),"NÃO","SIM")</f>
        <v/>
      </c>
      <c r="O1718">
        <f>IF($B1718=5,"SIM","")</f>
        <v/>
      </c>
      <c r="P1718" s="76">
        <f>A1718&amp;B1718&amp;C1718&amp;E1718&amp;G1718&amp;EDATE(J1718,0)</f>
        <v/>
      </c>
      <c r="Q1718" s="68">
        <f>IF(A1718=0,"",VLOOKUP($A1718,RESUMO!$A$8:$B$107,2,FALSE))</f>
        <v/>
      </c>
    </row>
    <row r="1719">
      <c r="A1719" s="52" t="n">
        <v>45463</v>
      </c>
      <c r="B1719" s="68" t="n">
        <v>3</v>
      </c>
      <c r="D1719" s="73" t="inlineStr">
        <is>
          <t>LOCFER</t>
        </is>
      </c>
      <c r="E1719" s="74" t="inlineStr">
        <is>
          <t>SERRA DE BANCADA - NF 24665</t>
        </is>
      </c>
      <c r="I1719" s="75" t="n">
        <v>295</v>
      </c>
      <c r="J1719" s="54" t="n">
        <v>45464</v>
      </c>
      <c r="K1719" s="54" t="inlineStr">
        <is>
          <t>LOC</t>
        </is>
      </c>
      <c r="N1719">
        <f>IF(ISERROR(SEARCH("NF",E1719,1)),"NÃO","SIM")</f>
        <v/>
      </c>
      <c r="O1719">
        <f>IF($B1719=5,"SIM","")</f>
        <v/>
      </c>
      <c r="P1719" s="76">
        <f>A1719&amp;B1719&amp;C1719&amp;E1719&amp;G1719&amp;EDATE(J1719,0)</f>
        <v/>
      </c>
      <c r="Q1719" s="68">
        <f>IF(A1719=0,"",VLOOKUP($A1719,RESUMO!$A$8:$B$107,2,FALSE))</f>
        <v/>
      </c>
    </row>
    <row r="1720">
      <c r="A1720" s="52" t="n">
        <v>45463</v>
      </c>
      <c r="B1720" s="68" t="n">
        <v>3</v>
      </c>
      <c r="D1720" s="73" t="inlineStr">
        <is>
          <t>IPTU - PARC. 1/6</t>
        </is>
      </c>
      <c r="I1720" s="75" t="n">
        <v>683.78</v>
      </c>
      <c r="J1720" s="54" t="n">
        <v>45464</v>
      </c>
      <c r="K1720" s="54" t="inlineStr">
        <is>
          <t>TP</t>
        </is>
      </c>
      <c r="N1720">
        <f>IF(ISERROR(SEARCH("NF",E1720,1)),"NÃO","SIM")</f>
        <v/>
      </c>
      <c r="O1720">
        <f>IF($B1720=5,"SIM","")</f>
        <v/>
      </c>
      <c r="P1720" s="76">
        <f>A1720&amp;B1720&amp;C1720&amp;E1720&amp;G1720&amp;EDATE(J1720,0)</f>
        <v/>
      </c>
      <c r="Q1720" s="68">
        <f>IF(A1720=0,"",VLOOKUP($A1720,RESUMO!$A$8:$B$107,2,FALSE))</f>
        <v/>
      </c>
    </row>
    <row r="1721">
      <c r="A1721" s="52" t="n">
        <v>45463</v>
      </c>
      <c r="B1721" s="68" t="n">
        <v>3</v>
      </c>
      <c r="D1721" s="73" t="inlineStr">
        <is>
          <t>CLAYTON PATRICIO RAMOS</t>
        </is>
      </c>
      <c r="E1721" s="74" t="inlineStr">
        <is>
          <t>LOCAÇÃO DE CAÇAMBAS - NF 616</t>
        </is>
      </c>
      <c r="I1721" s="75" t="n">
        <v>1125</v>
      </c>
      <c r="J1721" s="54" t="n">
        <v>45465</v>
      </c>
      <c r="K1721" s="54" t="inlineStr">
        <is>
          <t>LOC</t>
        </is>
      </c>
      <c r="N1721">
        <f>IF(ISERROR(SEARCH("NF",E1721,1)),"NÃO","SIM")</f>
        <v/>
      </c>
      <c r="O1721">
        <f>IF($B1721=5,"SIM","")</f>
        <v/>
      </c>
      <c r="P1721" s="76">
        <f>A1721&amp;B1721&amp;C1721&amp;E1721&amp;G1721&amp;EDATE(J1721,0)</f>
        <v/>
      </c>
      <c r="Q1721" s="68">
        <f>IF(A1721=0,"",VLOOKUP($A1721,RESUMO!$A$8:$B$107,2,FALSE))</f>
        <v/>
      </c>
    </row>
    <row r="1722">
      <c r="A1722" s="52" t="n">
        <v>45463</v>
      </c>
      <c r="B1722" s="68" t="n">
        <v>3</v>
      </c>
      <c r="D1722" s="73" t="inlineStr">
        <is>
          <t>SÃO JOSÉ CIMENTO</t>
        </is>
      </c>
      <c r="E1722" s="74" t="inlineStr">
        <is>
          <t>CIMENTO - NF 128863</t>
        </is>
      </c>
      <c r="I1722" s="75" t="n">
        <v>2464</v>
      </c>
      <c r="J1722" s="54" t="n">
        <v>45468</v>
      </c>
      <c r="K1722" s="54" t="inlineStr">
        <is>
          <t>MAT</t>
        </is>
      </c>
      <c r="N1722">
        <f>IF(ISERROR(SEARCH("NF",E1722,1)),"NÃO","SIM")</f>
        <v/>
      </c>
      <c r="O1722">
        <f>IF($B1722=5,"SIM","")</f>
        <v/>
      </c>
      <c r="P1722" s="76">
        <f>A1722&amp;B1722&amp;C1722&amp;E1722&amp;G1722&amp;EDATE(J1722,0)</f>
        <v/>
      </c>
      <c r="Q1722" s="68">
        <f>IF(A1722=0,"",VLOOKUP($A1722,RESUMO!$A$8:$B$107,2,FALSE))</f>
        <v/>
      </c>
    </row>
    <row r="1723">
      <c r="A1723" s="52" t="n">
        <v>45463</v>
      </c>
      <c r="B1723" s="68" t="n">
        <v>3</v>
      </c>
      <c r="D1723" s="73" t="inlineStr">
        <is>
          <t>LOCFER</t>
        </is>
      </c>
      <c r="E1723" s="74" t="inlineStr">
        <is>
          <t>SERRA DE VIDEA - NF 2626</t>
        </is>
      </c>
      <c r="I1723" s="75" t="n">
        <v>251.82</v>
      </c>
      <c r="J1723" s="54" t="n">
        <v>45469</v>
      </c>
      <c r="K1723" s="54" t="inlineStr">
        <is>
          <t>LOC</t>
        </is>
      </c>
      <c r="N1723">
        <f>IF(ISERROR(SEARCH("NF",E1723,1)),"NÃO","SIM")</f>
        <v/>
      </c>
      <c r="O1723">
        <f>IF($B1723=5,"SIM","")</f>
        <v/>
      </c>
      <c r="P1723" s="76">
        <f>A1723&amp;B1723&amp;C1723&amp;E1723&amp;G1723&amp;EDATE(J1723,0)</f>
        <v/>
      </c>
      <c r="Q1723" s="68">
        <f>IF(A1723=0,"",VLOOKUP($A1723,RESUMO!$A$8:$B$107,2,FALSE))</f>
        <v/>
      </c>
    </row>
    <row r="1724">
      <c r="A1724" s="52" t="n">
        <v>45463</v>
      </c>
      <c r="B1724" s="68" t="n">
        <v>3</v>
      </c>
      <c r="D1724" s="73" t="inlineStr">
        <is>
          <t>CEMIG - LEMBRETE DE PAGAMENTO</t>
        </is>
      </c>
      <c r="E1724" s="74" t="inlineStr">
        <is>
          <t>COMPETENCIA 06/2024</t>
        </is>
      </c>
      <c r="I1724" s="75" t="n">
        <v>0</v>
      </c>
      <c r="J1724" s="54" t="n">
        <v>45470</v>
      </c>
      <c r="K1724" s="54" t="inlineStr">
        <is>
          <t>TP</t>
        </is>
      </c>
      <c r="N1724">
        <f>IF(ISERROR(SEARCH("NF",E1724,1)),"NÃO","SIM")</f>
        <v/>
      </c>
      <c r="O1724">
        <f>IF($B1724=5,"SIM","")</f>
        <v/>
      </c>
      <c r="P1724" s="76">
        <f>A1724&amp;B1724&amp;C1724&amp;E1724&amp;G1724&amp;EDATE(J1724,0)</f>
        <v/>
      </c>
      <c r="Q1724" s="68">
        <f>IF(A1724=0,"",VLOOKUP($A1724,RESUMO!$A$8:$B$107,2,FALSE))</f>
        <v/>
      </c>
    </row>
    <row r="1725">
      <c r="A1725" s="52" t="n">
        <v>45463</v>
      </c>
      <c r="B1725" s="68" t="n">
        <v>3</v>
      </c>
      <c r="D1725" s="73" t="inlineStr">
        <is>
          <t>WORK MED</t>
        </is>
      </c>
      <c r="E1725" s="74" t="inlineStr">
        <is>
          <t>REALIZAÇÃO DE EXAMES - NF 3028</t>
        </is>
      </c>
      <c r="I1725" s="75" t="n">
        <v>174</v>
      </c>
      <c r="J1725" s="54" t="n">
        <v>45470</v>
      </c>
      <c r="K1725" s="54" t="inlineStr">
        <is>
          <t>MO</t>
        </is>
      </c>
      <c r="N1725">
        <f>IF(ISERROR(SEARCH("NF",E1725,1)),"NÃO","SIM")</f>
        <v/>
      </c>
      <c r="O1725">
        <f>IF($B1725=5,"SIM","")</f>
        <v/>
      </c>
      <c r="P1725" s="76">
        <f>A1725&amp;B1725&amp;C1725&amp;E1725&amp;G1725&amp;EDATE(J1725,0)</f>
        <v/>
      </c>
      <c r="Q1725" s="68">
        <f>IF(A1725=0,"",VLOOKUP($A1725,RESUMO!$A$8:$B$107,2,FALSE))</f>
        <v/>
      </c>
    </row>
    <row r="1726">
      <c r="A1726" s="52" t="n">
        <v>45463</v>
      </c>
      <c r="B1726" s="68" t="n">
        <v>3</v>
      </c>
      <c r="D1726" s="73" t="inlineStr">
        <is>
          <t>DEPÓSITO 040</t>
        </is>
      </c>
      <c r="E1726" s="74" t="inlineStr">
        <is>
          <t>MATERIAIS DIVERSOS - NF 2125</t>
        </is>
      </c>
      <c r="I1726" s="75" t="n">
        <v>1092.6</v>
      </c>
      <c r="J1726" s="54" t="n">
        <v>45470</v>
      </c>
      <c r="K1726" s="54" t="inlineStr">
        <is>
          <t>MAT</t>
        </is>
      </c>
      <c r="N1726">
        <f>IF(ISERROR(SEARCH("NF",E1726,1)),"NÃO","SIM")</f>
        <v/>
      </c>
      <c r="O1726">
        <f>IF($B1726=5,"SIM","")</f>
        <v/>
      </c>
      <c r="P1726" s="76">
        <f>A1726&amp;B1726&amp;C1726&amp;E1726&amp;G1726&amp;EDATE(J1726,0)</f>
        <v/>
      </c>
      <c r="Q1726" s="68">
        <f>IF(A1726=0,"",VLOOKUP($A1726,RESUMO!$A$8:$B$107,2,FALSE))</f>
        <v/>
      </c>
    </row>
    <row r="1727">
      <c r="A1727" s="52" t="n">
        <v>45463</v>
      </c>
      <c r="B1727" s="68" t="n">
        <v>3</v>
      </c>
      <c r="D1727" s="73" t="inlineStr">
        <is>
          <t>PLIMAX PERSONA</t>
        </is>
      </c>
      <c r="E1727" s="74" t="inlineStr">
        <is>
          <t>CESTAS BASICAS - NF 246493</t>
        </is>
      </c>
      <c r="I1727" s="75" t="n">
        <v>2078.16</v>
      </c>
      <c r="J1727" s="54" t="n">
        <v>45471</v>
      </c>
      <c r="K1727" s="54" t="inlineStr">
        <is>
          <t>MO</t>
        </is>
      </c>
      <c r="N1727">
        <f>IF(ISERROR(SEARCH("NF",E1727,1)),"NÃO","SIM")</f>
        <v/>
      </c>
      <c r="O1727">
        <f>IF($B1727=5,"SIM","")</f>
        <v/>
      </c>
      <c r="P1727" s="76">
        <f>A1727&amp;B1727&amp;C1727&amp;E1727&amp;G1727&amp;EDATE(J1727,0)</f>
        <v/>
      </c>
      <c r="Q1727" s="68">
        <f>IF(A1727=0,"",VLOOKUP($A1727,RESUMO!$A$8:$B$107,2,FALSE))</f>
        <v/>
      </c>
    </row>
    <row r="1728">
      <c r="A1728" s="52" t="n">
        <v>45463</v>
      </c>
      <c r="B1728" s="68" t="n">
        <v>3</v>
      </c>
      <c r="D1728" s="73" t="inlineStr">
        <is>
          <t>LOCFER</t>
        </is>
      </c>
      <c r="E1728" s="74" t="inlineStr">
        <is>
          <t>COMPACTADOR - NF 24769</t>
        </is>
      </c>
      <c r="I1728" s="75" t="n">
        <v>200</v>
      </c>
      <c r="J1728" s="54" t="n">
        <v>45471</v>
      </c>
      <c r="K1728" s="54" t="inlineStr">
        <is>
          <t>LOC</t>
        </is>
      </c>
      <c r="N1728">
        <f>IF(ISERROR(SEARCH("NF",E1728,1)),"NÃO","SIM")</f>
        <v/>
      </c>
      <c r="O1728">
        <f>IF($B1728=5,"SIM","")</f>
        <v/>
      </c>
      <c r="P1728" s="76">
        <f>A1728&amp;B1728&amp;C1728&amp;E1728&amp;G1728&amp;EDATE(J1728,0)</f>
        <v/>
      </c>
      <c r="Q1728" s="68">
        <f>IF(A1728=0,"",VLOOKUP($A1728,RESUMO!$A$8:$B$107,2,FALSE))</f>
        <v/>
      </c>
    </row>
    <row r="1729">
      <c r="A1729" s="52" t="n">
        <v>45463</v>
      </c>
      <c r="B1729" s="68" t="n">
        <v>3</v>
      </c>
      <c r="D1729" s="73" t="inlineStr">
        <is>
          <t>PASI</t>
        </is>
      </c>
      <c r="I1729" s="75" t="n">
        <v>179.34</v>
      </c>
      <c r="J1729" s="54" t="n">
        <v>45473</v>
      </c>
      <c r="K1729" s="54" t="inlineStr">
        <is>
          <t>MO</t>
        </is>
      </c>
      <c r="N1729">
        <f>IF(ISERROR(SEARCH("NF",E1729,1)),"NÃO","SIM")</f>
        <v/>
      </c>
      <c r="O1729">
        <f>IF($B1729=5,"SIM","")</f>
        <v/>
      </c>
      <c r="P1729" s="76">
        <f>A1729&amp;B1729&amp;C1729&amp;E1729&amp;G1729&amp;EDATE(J1729,0)</f>
        <v/>
      </c>
      <c r="Q1729" s="68">
        <f>IF(A1729=0,"",VLOOKUP($A1729,RESUMO!$A$8:$B$107,2,FALSE))</f>
        <v/>
      </c>
    </row>
    <row r="1730">
      <c r="A1730" s="52" t="n">
        <v>45463</v>
      </c>
      <c r="B1730" s="68" t="n">
        <v>3</v>
      </c>
      <c r="D1730" s="73" t="inlineStr">
        <is>
          <t xml:space="preserve">MADESCOM MADEIREIRA - PARC. 2/2 </t>
        </is>
      </c>
      <c r="E1730" s="74" t="inlineStr">
        <is>
          <t>PONTALETE E SARRAFO - NF 1121</t>
        </is>
      </c>
      <c r="I1730" s="75" t="n">
        <v>1401</v>
      </c>
      <c r="J1730" s="54" t="n">
        <v>45475</v>
      </c>
      <c r="K1730" s="54" t="inlineStr">
        <is>
          <t>MAT</t>
        </is>
      </c>
      <c r="N1730">
        <f>IF(ISERROR(SEARCH("NF",E1730,1)),"NÃO","SIM")</f>
        <v/>
      </c>
      <c r="O1730">
        <f>IF($B1730=5,"SIM","")</f>
        <v/>
      </c>
      <c r="P1730" s="76">
        <f>A1730&amp;B1730&amp;C1730&amp;E1730&amp;G1730&amp;EDATE(J1730,0)</f>
        <v/>
      </c>
      <c r="Q1730" s="68">
        <f>IF(A1730=0,"",VLOOKUP($A1730,RESUMO!$A$8:$B$107,2,FALSE))</f>
        <v/>
      </c>
    </row>
    <row r="1731">
      <c r="A1731" s="52" t="n">
        <v>45463</v>
      </c>
      <c r="B1731" s="68" t="n">
        <v>3</v>
      </c>
      <c r="D1731" s="73" t="inlineStr">
        <is>
          <t>LOCFER</t>
        </is>
      </c>
      <c r="E1731" s="74" t="inlineStr">
        <is>
          <t>MANGOTE E MOTOR - NF 24802</t>
        </is>
      </c>
      <c r="I1731" s="75" t="n">
        <v>210</v>
      </c>
      <c r="J1731" s="54" t="n">
        <v>45477</v>
      </c>
      <c r="K1731" s="54" t="inlineStr">
        <is>
          <t>LOC</t>
        </is>
      </c>
      <c r="N1731">
        <f>IF(ISERROR(SEARCH("NF",E1731,1)),"NÃO","SIM")</f>
        <v/>
      </c>
      <c r="O1731">
        <f>IF($B1731=5,"SIM","")</f>
        <v/>
      </c>
      <c r="P1731" s="76">
        <f>A1731&amp;B1731&amp;C1731&amp;E1731&amp;G1731&amp;EDATE(J1731,0)</f>
        <v/>
      </c>
      <c r="Q1731" s="68">
        <f>IF(A1731=0,"",VLOOKUP($A1731,RESUMO!$A$8:$B$107,2,FALSE))</f>
        <v/>
      </c>
    </row>
    <row r="1732">
      <c r="A1732" s="52" t="n">
        <v>45463</v>
      </c>
      <c r="B1732" s="68" t="n">
        <v>5</v>
      </c>
      <c r="D1732" s="73" t="inlineStr">
        <is>
          <t>DAVID LOPES DOS SANTOS</t>
        </is>
      </c>
      <c r="E1732" s="74" t="inlineStr">
        <is>
          <t>GASOLINA COMPACTADOR</t>
        </is>
      </c>
      <c r="I1732" s="75" t="n">
        <v>20</v>
      </c>
      <c r="J1732" s="54" t="n">
        <v>45453</v>
      </c>
      <c r="K1732" s="54" t="inlineStr">
        <is>
          <t>DIV</t>
        </is>
      </c>
      <c r="N1732">
        <f>IF(ISERROR(SEARCH("NF",E1732,1)),"NÃO","SIM")</f>
        <v/>
      </c>
      <c r="O1732">
        <f>IF($B1732=5,"SIM","")</f>
        <v/>
      </c>
      <c r="P1732" s="76">
        <f>A1732&amp;B1732&amp;C1732&amp;E1732&amp;G1732&amp;EDATE(J1732,0)</f>
        <v/>
      </c>
      <c r="Q1732" s="68">
        <f>IF(A1732=0,"",VLOOKUP($A1732,RESUMO!$A$8:$B$107,2,FALSE))</f>
        <v/>
      </c>
    </row>
    <row r="1733">
      <c r="A1733" s="52" t="n">
        <v>45478</v>
      </c>
      <c r="B1733" s="68" t="n">
        <v>1</v>
      </c>
      <c r="C1733" s="50" t="inlineStr">
        <is>
          <t>12054582638</t>
        </is>
      </c>
      <c r="D1733" s="73" t="inlineStr">
        <is>
          <t>RODOLFO DIAS DA SILVA</t>
        </is>
      </c>
      <c r="E1733" s="74" t="inlineStr">
        <is>
          <t>SALÁRIO</t>
        </is>
      </c>
      <c r="I1733" s="75" t="n">
        <v>2264.15</v>
      </c>
      <c r="J1733" s="54" t="n">
        <v>45478</v>
      </c>
      <c r="K1733" s="54" t="inlineStr">
        <is>
          <t>MO</t>
        </is>
      </c>
      <c r="N1733">
        <f>IF(ISERROR(SEARCH("NF",E1733,1)),"NÃO","SIM")</f>
        <v/>
      </c>
      <c r="O1733">
        <f>IF($B1733=5,"SIM","")</f>
        <v/>
      </c>
      <c r="P1733" s="76">
        <f>A1733&amp;B1733&amp;C1733&amp;E1733&amp;G1733&amp;EDATE(J1733,0)</f>
        <v/>
      </c>
      <c r="Q1733" s="68">
        <f>IF(A1733=0,"",VLOOKUP($A1733,RESUMO!$A$8:$B$107,2,FALSE))</f>
        <v/>
      </c>
    </row>
    <row r="1734">
      <c r="A1734" s="52" t="n">
        <v>45478</v>
      </c>
      <c r="B1734" s="68" t="n">
        <v>1</v>
      </c>
      <c r="C1734" s="50" t="inlineStr">
        <is>
          <t>42751357687</t>
        </is>
      </c>
      <c r="D1734" s="73" t="inlineStr">
        <is>
          <t>JOSÉ GERALDO LONGUINHO</t>
        </is>
      </c>
      <c r="E1734" s="74" t="inlineStr">
        <is>
          <t>SALÁRIO</t>
        </is>
      </c>
      <c r="I1734" s="75" t="n">
        <v>2172.15</v>
      </c>
      <c r="J1734" s="54" t="n">
        <v>45478</v>
      </c>
      <c r="K1734" s="54" t="inlineStr">
        <is>
          <t>MO</t>
        </is>
      </c>
      <c r="N1734">
        <f>IF(ISERROR(SEARCH("NF",E1734,1)),"NÃO","SIM")</f>
        <v/>
      </c>
      <c r="O1734">
        <f>IF($B1734=5,"SIM","")</f>
        <v/>
      </c>
      <c r="P1734" s="76">
        <f>A1734&amp;B1734&amp;C1734&amp;E1734&amp;G1734&amp;EDATE(J1734,0)</f>
        <v/>
      </c>
      <c r="Q1734" s="68">
        <f>IF(A1734=0,"",VLOOKUP($A1734,RESUMO!$A$8:$B$107,2,FALSE))</f>
        <v/>
      </c>
    </row>
    <row r="1735">
      <c r="A1735" s="52" t="n">
        <v>45478</v>
      </c>
      <c r="B1735" s="68" t="n">
        <v>1</v>
      </c>
      <c r="C1735" s="50" t="inlineStr">
        <is>
          <t>18240824609</t>
        </is>
      </c>
      <c r="D1735" s="73" t="inlineStr">
        <is>
          <t>ITALO RAFAEL PINHO SANTOS</t>
        </is>
      </c>
      <c r="E1735" s="74" t="inlineStr">
        <is>
          <t>SALÁRIO</t>
        </is>
      </c>
      <c r="I1735" s="75" t="n">
        <v>1591.63</v>
      </c>
      <c r="J1735" s="54" t="n">
        <v>45478</v>
      </c>
      <c r="K1735" s="54" t="inlineStr">
        <is>
          <t>MO</t>
        </is>
      </c>
      <c r="N1735">
        <f>IF(ISERROR(SEARCH("NF",E1735,1)),"NÃO","SIM")</f>
        <v/>
      </c>
      <c r="O1735">
        <f>IF($B1735=5,"SIM","")</f>
        <v/>
      </c>
      <c r="P1735" s="76">
        <f>A1735&amp;B1735&amp;C1735&amp;E1735&amp;G1735&amp;EDATE(J1735,0)</f>
        <v/>
      </c>
      <c r="Q1735" s="68">
        <f>IF(A1735=0,"",VLOOKUP($A1735,RESUMO!$A$8:$B$107,2,FALSE))</f>
        <v/>
      </c>
    </row>
    <row r="1736">
      <c r="A1736" s="52" t="n">
        <v>45478</v>
      </c>
      <c r="B1736" s="68" t="n">
        <v>1</v>
      </c>
      <c r="C1736" s="50" t="inlineStr">
        <is>
          <t>13034919662</t>
        </is>
      </c>
      <c r="D1736" s="73" t="inlineStr">
        <is>
          <t>DAVID LOPES DOS SANTOS</t>
        </is>
      </c>
      <c r="E1736" s="74" t="inlineStr">
        <is>
          <t>SALÁRIO</t>
        </is>
      </c>
      <c r="I1736" s="75" t="n">
        <v>2413.59</v>
      </c>
      <c r="J1736" s="54" t="n">
        <v>45478</v>
      </c>
      <c r="K1736" s="54" t="inlineStr">
        <is>
          <t>MO</t>
        </is>
      </c>
      <c r="N1736">
        <f>IF(ISERROR(SEARCH("NF",E1736,1)),"NÃO","SIM")</f>
        <v/>
      </c>
      <c r="O1736">
        <f>IF($B1736=5,"SIM","")</f>
        <v/>
      </c>
      <c r="P1736" s="76">
        <f>A1736&amp;B1736&amp;C1736&amp;E1736&amp;G1736&amp;EDATE(J1736,0)</f>
        <v/>
      </c>
      <c r="Q1736" s="68">
        <f>IF(A1736=0,"",VLOOKUP($A1736,RESUMO!$A$8:$B$107,2,FALSE))</f>
        <v/>
      </c>
    </row>
    <row r="1737">
      <c r="A1737" s="52" t="n">
        <v>45478</v>
      </c>
      <c r="B1737" s="68" t="n">
        <v>1</v>
      </c>
      <c r="C1737" s="50" t="inlineStr">
        <is>
          <t>70248624679</t>
        </is>
      </c>
      <c r="D1737" s="73" t="inlineStr">
        <is>
          <t>PEDRO HENRIQUE LOPES DOS SANTOS</t>
        </is>
      </c>
      <c r="E1737" s="74" t="inlineStr">
        <is>
          <t>SALÁRIO</t>
        </is>
      </c>
      <c r="I1737" s="75" t="n">
        <v>2196.95</v>
      </c>
      <c r="J1737" s="54" t="n">
        <v>45478</v>
      </c>
      <c r="K1737" s="54" t="inlineStr">
        <is>
          <t>MO</t>
        </is>
      </c>
      <c r="N1737">
        <f>IF(ISERROR(SEARCH("NF",E1737,1)),"NÃO","SIM")</f>
        <v/>
      </c>
      <c r="O1737">
        <f>IF($B1737=5,"SIM","")</f>
        <v/>
      </c>
      <c r="P1737" s="76">
        <f>A1737&amp;B1737&amp;C1737&amp;E1737&amp;G1737&amp;EDATE(J1737,0)</f>
        <v/>
      </c>
      <c r="Q1737" s="68">
        <f>IF(A1737=0,"",VLOOKUP($A1737,RESUMO!$A$8:$B$107,2,FALSE))</f>
        <v/>
      </c>
    </row>
    <row r="1738">
      <c r="A1738" s="52" t="n">
        <v>45478</v>
      </c>
      <c r="B1738" s="68" t="n">
        <v>1</v>
      </c>
      <c r="C1738" s="50" t="inlineStr">
        <is>
          <t>07817141509</t>
        </is>
      </c>
      <c r="D1738" s="73" t="inlineStr">
        <is>
          <t>SONEANDERSON DE JESUS SOUZA</t>
        </is>
      </c>
      <c r="E1738" s="74" t="inlineStr">
        <is>
          <t>SALÁRIO</t>
        </is>
      </c>
      <c r="I1738" s="75" t="n">
        <v>1756.15</v>
      </c>
      <c r="J1738" s="54" t="n">
        <v>45478</v>
      </c>
      <c r="K1738" s="54" t="inlineStr">
        <is>
          <t>MO</t>
        </is>
      </c>
      <c r="N1738">
        <f>IF(ISERROR(SEARCH("NF",E1738,1)),"NÃO","SIM")</f>
        <v/>
      </c>
      <c r="O1738">
        <f>IF($B1738=5,"SIM","")</f>
        <v/>
      </c>
      <c r="P1738" s="76">
        <f>A1738&amp;B1738&amp;C1738&amp;E1738&amp;G1738&amp;EDATE(J1738,0)</f>
        <v/>
      </c>
      <c r="Q1738" s="68">
        <f>IF(A1738=0,"",VLOOKUP($A1738,RESUMO!$A$8:$B$107,2,FALSE))</f>
        <v/>
      </c>
    </row>
    <row r="1739">
      <c r="A1739" s="52" t="n">
        <v>45478</v>
      </c>
      <c r="B1739" s="68" t="n">
        <v>1</v>
      </c>
      <c r="C1739" s="64" t="inlineStr">
        <is>
          <t>12312366630</t>
        </is>
      </c>
      <c r="D1739" s="73" t="inlineStr">
        <is>
          <t>MARCOS VIANA FREITAS</t>
        </is>
      </c>
      <c r="E1739" s="74" t="inlineStr">
        <is>
          <t>SALÁRIO</t>
        </is>
      </c>
      <c r="I1739" s="75" t="n">
        <v>1693.78</v>
      </c>
      <c r="J1739" s="54" t="n">
        <v>45478</v>
      </c>
      <c r="K1739" s="54" t="inlineStr">
        <is>
          <t>MO</t>
        </is>
      </c>
      <c r="N1739">
        <f>IF(ISERROR(SEARCH("NF",E1739,1)),"NÃO","SIM")</f>
        <v/>
      </c>
      <c r="O1739">
        <f>IF($B1739=5,"SIM","")</f>
        <v/>
      </c>
      <c r="P1739" s="76">
        <f>A1739&amp;B1739&amp;C1739&amp;E1739&amp;G1739&amp;EDATE(J1739,0)</f>
        <v/>
      </c>
      <c r="Q1739" s="68">
        <f>IF(A1739=0,"",VLOOKUP($A1739,RESUMO!$A$8:$B$107,2,FALSE))</f>
        <v/>
      </c>
    </row>
    <row r="1740">
      <c r="A1740" s="52" t="n">
        <v>45478</v>
      </c>
      <c r="B1740" s="68" t="n">
        <v>1</v>
      </c>
      <c r="C1740" s="50" t="inlineStr">
        <is>
          <t>31699502668</t>
        </is>
      </c>
      <c r="D1740" s="73" t="inlineStr">
        <is>
          <t>ANTONIO ZEFERINO LEANDRO</t>
        </is>
      </c>
      <c r="E1740" s="74" t="inlineStr">
        <is>
          <t>DIÁRIA</t>
        </is>
      </c>
      <c r="I1740" s="75" t="n">
        <v>1800</v>
      </c>
      <c r="J1740" s="54" t="n">
        <v>45478</v>
      </c>
      <c r="K1740" s="54" t="inlineStr">
        <is>
          <t>MO</t>
        </is>
      </c>
      <c r="N1740">
        <f>IF(ISERROR(SEARCH("NF",E1740,1)),"NÃO","SIM")</f>
        <v/>
      </c>
      <c r="O1740">
        <f>IF($B1740=5,"SIM","")</f>
        <v/>
      </c>
      <c r="P1740" s="76">
        <f>A1740&amp;B1740&amp;C1740&amp;E1740&amp;G1740&amp;EDATE(J1740,0)</f>
        <v/>
      </c>
      <c r="Q1740" s="68">
        <f>IF(A1740=0,"",VLOOKUP($A1740,RESUMO!$A$8:$B$107,2,FALSE))</f>
        <v/>
      </c>
    </row>
    <row r="1741">
      <c r="A1741" s="52" t="n">
        <v>45478</v>
      </c>
      <c r="B1741" s="68" t="n">
        <v>2</v>
      </c>
      <c r="D1741" s="73" t="inlineStr">
        <is>
          <t>ALISSON FRANCISCO - ALFATEC SOLUÇÕES</t>
        </is>
      </c>
      <c r="E1741" s="74" t="inlineStr">
        <is>
          <t>EXECUÇÃO DE CABEAMENTO</t>
        </is>
      </c>
      <c r="I1741" s="75" t="n">
        <v>3960</v>
      </c>
      <c r="J1741" s="54" t="n">
        <v>45478</v>
      </c>
      <c r="K1741" s="54" t="inlineStr">
        <is>
          <t>SERV</t>
        </is>
      </c>
      <c r="N1741">
        <f>IF(ISERROR(SEARCH("NF",E1741,1)),"NÃO","SIM")</f>
        <v/>
      </c>
      <c r="O1741">
        <f>IF($B1741=5,"SIM","")</f>
        <v/>
      </c>
      <c r="P1741" s="76">
        <f>A1741&amp;B1741&amp;C1741&amp;E1741&amp;G1741&amp;EDATE(J1741,0)</f>
        <v/>
      </c>
      <c r="Q1741" s="68">
        <f>IF(A1741=0,"",VLOOKUP($A1741,RESUMO!$A$8:$B$107,2,FALSE))</f>
        <v/>
      </c>
    </row>
    <row r="1742">
      <c r="A1742" s="52" t="n">
        <v>45478</v>
      </c>
      <c r="B1742" s="68" t="n">
        <v>2</v>
      </c>
      <c r="D1742" s="73" t="inlineStr">
        <is>
          <t>ANCORA PAPELARIA</t>
        </is>
      </c>
      <c r="E1742" s="74" t="inlineStr">
        <is>
          <t>PLOTAGENS - NF A EMITIR</t>
        </is>
      </c>
      <c r="I1742" s="75" t="n">
        <v>13</v>
      </c>
      <c r="J1742" s="54" t="n">
        <v>45478</v>
      </c>
      <c r="K1742" s="54" t="inlineStr">
        <is>
          <t>DIV</t>
        </is>
      </c>
      <c r="N1742">
        <f>IF(ISERROR(SEARCH("NF",E1742,1)),"NÃO","SIM")</f>
        <v/>
      </c>
      <c r="O1742">
        <f>IF($B1742=5,"SIM","")</f>
        <v/>
      </c>
      <c r="P1742" s="76">
        <f>A1742&amp;B1742&amp;C1742&amp;E1742&amp;G1742&amp;EDATE(J1742,0)</f>
        <v/>
      </c>
      <c r="Q1742" s="68">
        <f>IF(A1742=0,"",VLOOKUP($A1742,RESUMO!$A$8:$B$107,2,FALSE))</f>
        <v/>
      </c>
    </row>
    <row r="1743">
      <c r="A1743" s="52" t="n">
        <v>45478</v>
      </c>
      <c r="B1743" s="68" t="n">
        <v>2</v>
      </c>
      <c r="D1743" s="73" t="inlineStr">
        <is>
          <t>VR AREIA E BRITA</t>
        </is>
      </c>
      <c r="I1743" s="75" t="n">
        <v>6030.1</v>
      </c>
      <c r="J1743" s="54" t="n">
        <v>45478</v>
      </c>
      <c r="K1743" s="54" t="inlineStr">
        <is>
          <t>MAT</t>
        </is>
      </c>
      <c r="N1743">
        <f>IF(ISERROR(SEARCH("NF",E1743,1)),"NÃO","SIM")</f>
        <v/>
      </c>
      <c r="O1743">
        <f>IF($B1743=5,"SIM","")</f>
        <v/>
      </c>
      <c r="P1743" s="76">
        <f>A1743&amp;B1743&amp;C1743&amp;E1743&amp;G1743&amp;EDATE(J1743,0)</f>
        <v/>
      </c>
      <c r="Q1743" s="68">
        <f>IF(A1743=0,"",VLOOKUP($A1743,RESUMO!$A$8:$B$107,2,FALSE))</f>
        <v/>
      </c>
    </row>
    <row r="1744">
      <c r="A1744" s="52" t="n">
        <v>45478</v>
      </c>
      <c r="B1744" s="68" t="n">
        <v>2</v>
      </c>
      <c r="D1744" s="73" t="inlineStr">
        <is>
          <t xml:space="preserve">VASCONCELOS E RINALDI ENGENHARIA - 08/19 PARC. ADM.OBRA </t>
        </is>
      </c>
      <c r="E1744" s="74" t="inlineStr">
        <is>
          <t>CONCLUSÃO DO ITEM 7  - NF A EMITIR</t>
        </is>
      </c>
      <c r="I1744" s="75" t="n">
        <v>5500</v>
      </c>
      <c r="J1744" s="54" t="n">
        <v>45478</v>
      </c>
      <c r="K1744" s="54" t="inlineStr">
        <is>
          <t>ADM</t>
        </is>
      </c>
      <c r="N1744">
        <f>IF(ISERROR(SEARCH("NF",E1744,1)),"NÃO","SIM")</f>
        <v/>
      </c>
      <c r="O1744">
        <f>IF($B1744=5,"SIM","")</f>
        <v/>
      </c>
      <c r="P1744" s="76">
        <f>A1744&amp;B1744&amp;C1744&amp;E1744&amp;G1744&amp;EDATE(J1744,0)</f>
        <v/>
      </c>
      <c r="Q1744" s="68">
        <f>IF(A1744=0,"",VLOOKUP($A1744,RESUMO!$A$8:$B$107,2,FALSE))</f>
        <v/>
      </c>
    </row>
    <row r="1745">
      <c r="A1745" s="52" t="n">
        <v>45478</v>
      </c>
      <c r="B1745" s="68" t="n">
        <v>2</v>
      </c>
      <c r="D1745" s="73" t="inlineStr">
        <is>
          <t xml:space="preserve">VASCONCELOS E RINALDI ENGENHARIA - 08/19 PARC. ADM.OBRA </t>
        </is>
      </c>
      <c r="E1745" s="74" t="inlineStr">
        <is>
          <t>CONCLUSÃO DO ITEM 7</t>
        </is>
      </c>
      <c r="I1745" s="75" t="n">
        <v>8250</v>
      </c>
      <c r="J1745" s="54" t="n">
        <v>45478</v>
      </c>
      <c r="K1745" s="54" t="inlineStr">
        <is>
          <t>ADM</t>
        </is>
      </c>
      <c r="N1745">
        <f>IF(ISERROR(SEARCH("NF",E1745,1)),"NÃO","SIM")</f>
        <v/>
      </c>
      <c r="O1745">
        <f>IF($B1745=5,"SIM","")</f>
        <v/>
      </c>
      <c r="P1745" s="76">
        <f>A1745&amp;B1745&amp;C1745&amp;E1745&amp;G1745&amp;EDATE(J1745,0)</f>
        <v/>
      </c>
      <c r="Q1745" s="68">
        <f>IF(A1745=0,"",VLOOKUP($A1745,RESUMO!$A$8:$B$107,2,FALSE))</f>
        <v/>
      </c>
    </row>
    <row r="1746">
      <c r="A1746" s="52" t="n">
        <v>45478</v>
      </c>
      <c r="B1746" s="68" t="n">
        <v>3</v>
      </c>
      <c r="D1746" s="73" t="inlineStr">
        <is>
          <t>MOTOBOY OBRA - 06/2024</t>
        </is>
      </c>
      <c r="I1746" s="75" t="n">
        <v>115</v>
      </c>
      <c r="J1746" s="54" t="n">
        <v>45478</v>
      </c>
      <c r="K1746" s="54" t="inlineStr">
        <is>
          <t>MO</t>
        </is>
      </c>
      <c r="N1746">
        <f>IF(ISERROR(SEARCH("NF",E1746,1)),"NÃO","SIM")</f>
        <v/>
      </c>
      <c r="O1746">
        <f>IF($B1746=5,"SIM","")</f>
        <v/>
      </c>
      <c r="P1746" s="76">
        <f>A1746&amp;B1746&amp;C1746&amp;E1746&amp;G1746&amp;EDATE(J1746,0)</f>
        <v/>
      </c>
      <c r="Q1746" s="68">
        <f>IF(A1746=0,"",VLOOKUP($A1746,RESUMO!$A$8:$B$107,2,FALSE))</f>
        <v/>
      </c>
    </row>
    <row r="1747">
      <c r="A1747" s="52" t="n">
        <v>45478</v>
      </c>
      <c r="B1747" s="68" t="n">
        <v>3</v>
      </c>
      <c r="D1747" s="73" t="inlineStr">
        <is>
          <t>MHS SEGURANÇA E MEDICINA DO TRABALHO - MENSALIDADE 07/2024</t>
        </is>
      </c>
      <c r="E1747" s="74" t="inlineStr">
        <is>
          <t xml:space="preserve"> NF A EMITIR</t>
        </is>
      </c>
      <c r="I1747" s="75" t="n">
        <v>352</v>
      </c>
      <c r="J1747" s="54" t="n">
        <v>45478</v>
      </c>
      <c r="K1747" s="54" t="inlineStr">
        <is>
          <t>MO</t>
        </is>
      </c>
      <c r="N1747">
        <f>IF(ISERROR(SEARCH("NF",E1747,1)),"NÃO","SIM")</f>
        <v/>
      </c>
      <c r="O1747">
        <f>IF($B1747=5,"SIM","")</f>
        <v/>
      </c>
      <c r="P1747" s="76">
        <f>A1747&amp;B1747&amp;C1747&amp;E1747&amp;G1747&amp;EDATE(J1747,0)</f>
        <v/>
      </c>
      <c r="Q1747" s="68">
        <f>IF(A1747=0,"",VLOOKUP($A1747,RESUMO!$A$8:$B$107,2,FALSE))</f>
        <v/>
      </c>
    </row>
    <row r="1748">
      <c r="A1748" s="52" t="n">
        <v>45478</v>
      </c>
      <c r="B1748" s="68" t="n">
        <v>3</v>
      </c>
      <c r="D1748" s="73" t="inlineStr">
        <is>
          <t>FOLHA DP- 06/2024</t>
        </is>
      </c>
      <c r="I1748" s="75" t="n">
        <v>706</v>
      </c>
      <c r="J1748" s="54" t="n">
        <v>45478</v>
      </c>
      <c r="K1748" s="54" t="inlineStr">
        <is>
          <t>MO</t>
        </is>
      </c>
      <c r="N1748">
        <f>IF(ISERROR(SEARCH("NF",E1748,1)),"NÃO","SIM")</f>
        <v/>
      </c>
      <c r="O1748">
        <f>IF($B1748=5,"SIM","")</f>
        <v/>
      </c>
      <c r="P1748" s="76">
        <f>A1748&amp;B1748&amp;C1748&amp;E1748&amp;G1748&amp;EDATE(J1748,0)</f>
        <v/>
      </c>
      <c r="Q1748" s="68">
        <f>IF(A1748=0,"",VLOOKUP($A1748,RESUMO!$A$8:$B$107,2,FALSE))</f>
        <v/>
      </c>
    </row>
    <row r="1749">
      <c r="A1749" s="52" t="n">
        <v>45478</v>
      </c>
      <c r="B1749" s="68" t="n">
        <v>3</v>
      </c>
      <c r="D1749" s="73" t="inlineStr">
        <is>
          <t>UNIVERSO ELÉTRICO - PARC. 1/3</t>
        </is>
      </c>
      <c r="E1749" s="74" t="inlineStr">
        <is>
          <t>MATERIAIS ELÉTRICOS - NF 314317</t>
        </is>
      </c>
      <c r="I1749" s="75" t="n">
        <v>7087.18</v>
      </c>
      <c r="J1749" s="54" t="n">
        <v>45484</v>
      </c>
      <c r="K1749" s="54" t="inlineStr">
        <is>
          <t>MAT</t>
        </is>
      </c>
      <c r="N1749">
        <f>IF(ISERROR(SEARCH("NF",E1749,1)),"NÃO","SIM")</f>
        <v/>
      </c>
      <c r="O1749">
        <f>IF($B1749=5,"SIM","")</f>
        <v/>
      </c>
      <c r="P1749" s="76">
        <f>A1749&amp;B1749&amp;C1749&amp;E1749&amp;G1749&amp;EDATE(J1749,0)</f>
        <v/>
      </c>
      <c r="Q1749" s="68">
        <f>IF(A1749=0,"",VLOOKUP($A1749,RESUMO!$A$8:$B$107,2,FALSE))</f>
        <v/>
      </c>
    </row>
    <row r="1750">
      <c r="A1750" s="52" t="n">
        <v>45478</v>
      </c>
      <c r="B1750" s="68" t="n">
        <v>3</v>
      </c>
      <c r="D1750" s="73" t="inlineStr">
        <is>
          <t>LOCFER</t>
        </is>
      </c>
      <c r="E1750" s="74" t="inlineStr">
        <is>
          <t>MARTELO E MARTELETE - NF 24928</t>
        </is>
      </c>
      <c r="I1750" s="75" t="n">
        <v>255</v>
      </c>
      <c r="J1750" s="54" t="n">
        <v>45484</v>
      </c>
      <c r="K1750" s="54" t="inlineStr">
        <is>
          <t>LOC</t>
        </is>
      </c>
      <c r="N1750">
        <f>IF(ISERROR(SEARCH("NF",E1750,1)),"NÃO","SIM")</f>
        <v/>
      </c>
      <c r="O1750">
        <f>IF($B1750=5,"SIM","")</f>
        <v/>
      </c>
      <c r="P1750" s="76">
        <f>A1750&amp;B1750&amp;C1750&amp;E1750&amp;G1750&amp;EDATE(J1750,0)</f>
        <v/>
      </c>
      <c r="Q1750" s="68">
        <f>IF(A1750=0,"",VLOOKUP($A1750,RESUMO!$A$8:$B$107,2,FALSE))</f>
        <v/>
      </c>
    </row>
    <row r="1751">
      <c r="A1751" s="52" t="n">
        <v>45478</v>
      </c>
      <c r="B1751" s="68" t="n">
        <v>3</v>
      </c>
      <c r="D1751" s="73" t="inlineStr">
        <is>
          <t>UNIVERSO ELÉTRICO - PARC. 2/3</t>
        </is>
      </c>
      <c r="E1751" s="74" t="inlineStr">
        <is>
          <t>MATERIAIS ELÉTRICOS - NF 308013</t>
        </is>
      </c>
      <c r="I1751" s="75" t="n">
        <v>1739.02</v>
      </c>
      <c r="J1751" s="54" t="n">
        <v>45485</v>
      </c>
      <c r="K1751" s="54" t="inlineStr">
        <is>
          <t>MAT</t>
        </is>
      </c>
      <c r="N1751">
        <f>IF(ISERROR(SEARCH("NF",E1751,1)),"NÃO","SIM")</f>
        <v/>
      </c>
      <c r="O1751">
        <f>IF($B1751=5,"SIM","")</f>
        <v/>
      </c>
      <c r="P1751" s="76">
        <f>A1751&amp;B1751&amp;C1751&amp;E1751&amp;G1751&amp;EDATE(J1751,0)</f>
        <v/>
      </c>
      <c r="Q1751" s="68">
        <f>IF(A1751=0,"",VLOOKUP($A1751,RESUMO!$A$8:$B$107,2,FALSE))</f>
        <v/>
      </c>
    </row>
    <row r="1752">
      <c r="A1752" s="52" t="n">
        <v>45478</v>
      </c>
      <c r="B1752" s="68" t="n">
        <v>3</v>
      </c>
      <c r="D1752" s="73" t="inlineStr">
        <is>
          <t>UNIVERSO ELÉTRICO - PARC. 1/3</t>
        </is>
      </c>
      <c r="E1752" s="74" t="inlineStr">
        <is>
          <t>CANTONEIRA, BOX RETO - NF 314893</t>
        </is>
      </c>
      <c r="I1752" s="75" t="n">
        <v>43.28</v>
      </c>
      <c r="J1752" s="54" t="n">
        <v>45486</v>
      </c>
      <c r="K1752" s="54" t="inlineStr">
        <is>
          <t>MAT</t>
        </is>
      </c>
      <c r="N1752">
        <f>IF(ISERROR(SEARCH("NF",E1752,1)),"NÃO","SIM")</f>
        <v/>
      </c>
      <c r="O1752">
        <f>IF($B1752=5,"SIM","")</f>
        <v/>
      </c>
      <c r="P1752" s="76">
        <f>A1752&amp;B1752&amp;C1752&amp;E1752&amp;G1752&amp;EDATE(J1752,0)</f>
        <v/>
      </c>
      <c r="Q1752" s="68">
        <f>IF(A1752=0,"",VLOOKUP($A1752,RESUMO!$A$8:$B$107,2,FALSE))</f>
        <v/>
      </c>
    </row>
    <row r="1753">
      <c r="A1753" s="52" t="n">
        <v>45478</v>
      </c>
      <c r="B1753" s="68" t="n">
        <v>3</v>
      </c>
      <c r="D1753" s="73" t="inlineStr">
        <is>
          <t>UNIVERSO ELETRICO</t>
        </is>
      </c>
      <c r="E1753" s="74" t="inlineStr">
        <is>
          <t>ARRUELA - NF 315591</t>
        </is>
      </c>
      <c r="I1753" s="75" t="n">
        <v>34</v>
      </c>
      <c r="J1753" s="54" t="n">
        <v>45488</v>
      </c>
      <c r="K1753" s="54" t="inlineStr">
        <is>
          <t>MAT</t>
        </is>
      </c>
      <c r="N1753">
        <f>IF(ISERROR(SEARCH("NF",E1753,1)),"NÃO","SIM")</f>
        <v/>
      </c>
      <c r="O1753">
        <f>IF($B1753=5,"SIM","")</f>
        <v/>
      </c>
      <c r="P1753" s="76">
        <f>A1753&amp;B1753&amp;C1753&amp;E1753&amp;G1753&amp;EDATE(J1753,0)</f>
        <v/>
      </c>
      <c r="Q1753" s="68">
        <f>IF(A1753=0,"",VLOOKUP($A1753,RESUMO!$A$8:$B$107,2,FALSE))</f>
        <v/>
      </c>
    </row>
    <row r="1754">
      <c r="A1754" s="52" t="n">
        <v>45478</v>
      </c>
      <c r="B1754" s="68" t="n">
        <v>3</v>
      </c>
      <c r="D1754" s="73" t="inlineStr">
        <is>
          <t>UNIVERSO ELETRICO</t>
        </is>
      </c>
      <c r="E1754" s="74" t="inlineStr">
        <is>
          <t>PORCA - NF 315877</t>
        </is>
      </c>
      <c r="I1754" s="75" t="n">
        <v>32</v>
      </c>
      <c r="J1754" s="54" t="n">
        <v>45489</v>
      </c>
      <c r="K1754" s="54" t="inlineStr">
        <is>
          <t>MAT</t>
        </is>
      </c>
      <c r="N1754">
        <f>IF(ISERROR(SEARCH("NF",E1754,1)),"NÃO","SIM")</f>
        <v/>
      </c>
      <c r="O1754">
        <f>IF($B1754=5,"SIM","")</f>
        <v/>
      </c>
      <c r="P1754" s="76">
        <f>A1754&amp;B1754&amp;C1754&amp;E1754&amp;G1754&amp;EDATE(J1754,0)</f>
        <v/>
      </c>
      <c r="Q1754" s="68">
        <f>IF(A1754=0,"",VLOOKUP($A1754,RESUMO!$A$8:$B$107,2,FALSE))</f>
        <v/>
      </c>
    </row>
    <row r="1755">
      <c r="A1755" s="52" t="n">
        <v>45478</v>
      </c>
      <c r="B1755" s="68" t="n">
        <v>3</v>
      </c>
      <c r="D1755" s="73" t="inlineStr">
        <is>
          <t>COPASA - LEMBRETE DE PAGAMENTO</t>
        </is>
      </c>
      <c r="E1755" s="74" t="inlineStr">
        <is>
          <t>COMPETENCIA 06/2024</t>
        </is>
      </c>
      <c r="I1755" s="75" t="n">
        <v>0</v>
      </c>
      <c r="J1755" s="54" t="n">
        <v>45490</v>
      </c>
      <c r="K1755" s="54" t="inlineStr">
        <is>
          <t>TP</t>
        </is>
      </c>
      <c r="N1755">
        <f>IF(ISERROR(SEARCH("NF",E1755,1)),"NÃO","SIM")</f>
        <v/>
      </c>
      <c r="O1755">
        <f>IF($B1755=5,"SIM","")</f>
        <v/>
      </c>
      <c r="P1755" s="76">
        <f>A1755&amp;B1755&amp;C1755&amp;E1755&amp;G1755&amp;EDATE(J1755,0)</f>
        <v/>
      </c>
      <c r="Q1755" s="68">
        <f>IF(A1755=0,"",VLOOKUP($A1755,RESUMO!$A$8:$B$107,2,FALSE))</f>
        <v/>
      </c>
    </row>
    <row r="1756">
      <c r="A1756" s="52" t="n">
        <v>45478</v>
      </c>
      <c r="B1756" s="68" t="n">
        <v>3</v>
      </c>
      <c r="D1756" s="73" t="inlineStr">
        <is>
          <t>LOCFER</t>
        </is>
      </c>
      <c r="E1756" s="74" t="inlineStr">
        <is>
          <t>GUINCHO COLUNA - NF 24958</t>
        </is>
      </c>
      <c r="I1756" s="75" t="n">
        <v>300</v>
      </c>
      <c r="J1756" s="54" t="n">
        <v>45491</v>
      </c>
      <c r="K1756" s="54" t="inlineStr">
        <is>
          <t>LOC</t>
        </is>
      </c>
      <c r="N1756">
        <f>IF(ISERROR(SEARCH("NF",E1756,1)),"NÃO","SIM")</f>
        <v/>
      </c>
      <c r="O1756">
        <f>IF($B1756=5,"SIM","")</f>
        <v/>
      </c>
      <c r="P1756" s="76">
        <f>A1756&amp;B1756&amp;C1756&amp;E1756&amp;G1756&amp;EDATE(J1756,0)</f>
        <v/>
      </c>
      <c r="Q1756" s="68">
        <f>IF(A1756=0,"",VLOOKUP($A1756,RESUMO!$A$8:$B$107,2,FALSE))</f>
        <v/>
      </c>
    </row>
    <row r="1757">
      <c r="A1757" s="52" t="n">
        <v>45478</v>
      </c>
      <c r="B1757" s="68" t="n">
        <v>3</v>
      </c>
      <c r="D1757" s="73" t="inlineStr">
        <is>
          <t>SÃO JOSÉ CIMENTO</t>
        </is>
      </c>
      <c r="E1757" s="74" t="inlineStr">
        <is>
          <t>CIMENTO - NF 129422</t>
        </is>
      </c>
      <c r="I1757" s="75" t="n">
        <v>2464</v>
      </c>
      <c r="J1757" s="54" t="n">
        <v>45492</v>
      </c>
      <c r="K1757" s="54" t="inlineStr">
        <is>
          <t>MAT</t>
        </is>
      </c>
      <c r="N1757">
        <f>IF(ISERROR(SEARCH("NF",E1757,1)),"NÃO","SIM")</f>
        <v/>
      </c>
      <c r="O1757">
        <f>IF($B1757=5,"SIM","")</f>
        <v/>
      </c>
      <c r="P1757" s="76">
        <f>A1757&amp;B1757&amp;C1757&amp;E1757&amp;G1757&amp;EDATE(J1757,0)</f>
        <v/>
      </c>
      <c r="Q1757" s="68">
        <f>IF(A1757=0,"",VLOOKUP($A1757,RESUMO!$A$8:$B$107,2,FALSE))</f>
        <v/>
      </c>
    </row>
    <row r="1758">
      <c r="A1758" s="52" t="n">
        <v>45478</v>
      </c>
      <c r="B1758" s="68" t="n">
        <v>5</v>
      </c>
      <c r="D1758" s="73" t="inlineStr">
        <is>
          <t>ADEMIR</t>
        </is>
      </c>
      <c r="E1758" s="74" t="inlineStr">
        <is>
          <t>SERVIÇO DE INFRA DO AR</t>
        </is>
      </c>
      <c r="I1758" s="75" t="n">
        <v>3180</v>
      </c>
      <c r="J1758" s="54" t="n">
        <v>45463</v>
      </c>
      <c r="K1758" s="54" t="inlineStr">
        <is>
          <t>SERV</t>
        </is>
      </c>
      <c r="N1758">
        <f>IF(ISERROR(SEARCH("NF",E1758,1)),"NÃO","SIM")</f>
        <v/>
      </c>
      <c r="O1758">
        <f>IF($B1758=5,"SIM","")</f>
        <v/>
      </c>
      <c r="P1758" s="76">
        <f>A1758&amp;B1758&amp;C1758&amp;E1758&amp;G1758&amp;EDATE(J1758,0)</f>
        <v/>
      </c>
      <c r="Q1758" s="68">
        <f>IF(A1758=0,"",VLOOKUP($A1758,RESUMO!$A$8:$B$107,2,FALSE))</f>
        <v/>
      </c>
    </row>
    <row r="1759">
      <c r="A1759" s="52" t="n">
        <v>45478</v>
      </c>
      <c r="B1759" s="68" t="n">
        <v>5</v>
      </c>
      <c r="D1759" s="73" t="inlineStr">
        <is>
          <t>MARCELIO FURTUNATO DA SILVA</t>
        </is>
      </c>
      <c r="E1759" s="74" t="inlineStr">
        <is>
          <t>FUROS</t>
        </is>
      </c>
      <c r="I1759" s="75" t="n">
        <v>877.2</v>
      </c>
      <c r="J1759" s="54" t="n">
        <v>45462</v>
      </c>
      <c r="K1759" s="54" t="inlineStr">
        <is>
          <t>SERV</t>
        </is>
      </c>
      <c r="N1759">
        <f>IF(ISERROR(SEARCH("NF",E1759,1)),"NÃO","SIM")</f>
        <v/>
      </c>
      <c r="O1759">
        <f>IF($B1759=5,"SIM","")</f>
        <v/>
      </c>
      <c r="P1759" s="76">
        <f>A1759&amp;B1759&amp;C1759&amp;E1759&amp;G1759&amp;EDATE(J1759,0)</f>
        <v/>
      </c>
      <c r="Q1759" s="68">
        <f>IF(A1759=0,"",VLOOKUP($A1759,RESUMO!$A$8:$B$107,2,FALSE))</f>
        <v/>
      </c>
    </row>
    <row r="1760">
      <c r="A1760" s="52" t="n">
        <v>45478</v>
      </c>
      <c r="B1760" s="68" t="n">
        <v>5</v>
      </c>
      <c r="D1760" s="73" t="inlineStr">
        <is>
          <t>FERRAGENS SANTA MONICA</t>
        </is>
      </c>
      <c r="E1760" s="74" t="inlineStr">
        <is>
          <t>PREGOS</t>
        </is>
      </c>
      <c r="I1760" s="75" t="n">
        <v>800</v>
      </c>
      <c r="J1760" s="54" t="n">
        <v>45462</v>
      </c>
      <c r="K1760" s="54" t="inlineStr">
        <is>
          <t>MAT</t>
        </is>
      </c>
      <c r="N1760">
        <f>IF(ISERROR(SEARCH("NF",E1760,1)),"NÃO","SIM")</f>
        <v/>
      </c>
      <c r="O1760">
        <f>IF($B1760=5,"SIM","")</f>
        <v/>
      </c>
      <c r="P1760" s="76">
        <f>A1760&amp;B1760&amp;C1760&amp;E1760&amp;G1760&amp;EDATE(J1760,0)</f>
        <v/>
      </c>
      <c r="Q1760" s="68">
        <f>IF(A1760=0,"",VLOOKUP($A1760,RESUMO!$A$8:$B$107,2,FALSE))</f>
        <v/>
      </c>
    </row>
    <row r="1761">
      <c r="A1761" s="52" t="n">
        <v>45478</v>
      </c>
      <c r="B1761" s="68" t="n">
        <v>5</v>
      </c>
      <c r="D1761" s="73" t="inlineStr">
        <is>
          <t>AÇO SANTA CLARA</t>
        </is>
      </c>
      <c r="E1761" s="74" t="inlineStr">
        <is>
          <t>AÇO E ARAME - NF 63869</t>
        </is>
      </c>
      <c r="I1761" s="75" t="n">
        <v>5454.1</v>
      </c>
      <c r="J1761" s="54" t="n">
        <v>45462</v>
      </c>
      <c r="K1761" s="54" t="inlineStr">
        <is>
          <t>MAT</t>
        </is>
      </c>
      <c r="N1761">
        <f>IF(ISERROR(SEARCH("NF",E1761,1)),"NÃO","SIM")</f>
        <v/>
      </c>
      <c r="O1761">
        <f>IF($B1761=5,"SIM","")</f>
        <v/>
      </c>
      <c r="P1761" s="76">
        <f>A1761&amp;B1761&amp;C1761&amp;E1761&amp;G1761&amp;EDATE(J1761,0)</f>
        <v/>
      </c>
      <c r="Q1761" s="68">
        <f>IF(A1761=0,"",VLOOKUP($A1761,RESUMO!$A$8:$B$107,2,FALSE))</f>
        <v/>
      </c>
    </row>
    <row r="1762">
      <c r="A1762" s="52" t="n">
        <v>45493</v>
      </c>
      <c r="B1762" s="68" t="n">
        <v>1</v>
      </c>
      <c r="C1762" s="50" t="inlineStr">
        <is>
          <t>12054582638</t>
        </is>
      </c>
      <c r="D1762" s="73" t="inlineStr">
        <is>
          <t>RODOLFO DIAS DA SILVA</t>
        </is>
      </c>
      <c r="E1762" s="74" t="inlineStr">
        <is>
          <t>SALÁRIO</t>
        </is>
      </c>
      <c r="I1762" s="75" t="n">
        <v>1104.8</v>
      </c>
      <c r="J1762" s="54" t="n">
        <v>45493</v>
      </c>
      <c r="K1762" s="54" t="inlineStr">
        <is>
          <t>MO</t>
        </is>
      </c>
      <c r="N1762">
        <f>IF(ISERROR(SEARCH("NF",E1762,1)),"NÃO","SIM")</f>
        <v/>
      </c>
      <c r="O1762">
        <f>IF($B1762=5,"SIM","")</f>
        <v/>
      </c>
      <c r="P1762" s="76">
        <f>A1762&amp;B1762&amp;C1762&amp;E1762&amp;G1762&amp;EDATE(J1762,0)</f>
        <v/>
      </c>
      <c r="Q1762" s="68">
        <f>IF(A1762=0,"",VLOOKUP($A1762,RESUMO!$A$8:$B$107,2,FALSE))</f>
        <v/>
      </c>
    </row>
    <row r="1763">
      <c r="A1763" s="52" t="n">
        <v>45493</v>
      </c>
      <c r="B1763" s="68" t="n">
        <v>1</v>
      </c>
      <c r="C1763" s="50" t="inlineStr">
        <is>
          <t>42751357687</t>
        </is>
      </c>
      <c r="D1763" s="73" t="inlineStr">
        <is>
          <t>JOSÉ GERALDO LONGUINHO</t>
        </is>
      </c>
      <c r="E1763" s="74" t="inlineStr">
        <is>
          <t>SALÁRIO</t>
        </is>
      </c>
      <c r="I1763" s="75" t="n">
        <v>1104.8</v>
      </c>
      <c r="J1763" s="54" t="n">
        <v>45493</v>
      </c>
      <c r="K1763" s="54" t="inlineStr">
        <is>
          <t>MO</t>
        </is>
      </c>
      <c r="N1763">
        <f>IF(ISERROR(SEARCH("NF",E1763,1)),"NÃO","SIM")</f>
        <v/>
      </c>
      <c r="O1763">
        <f>IF($B1763=5,"SIM","")</f>
        <v/>
      </c>
      <c r="P1763" s="76">
        <f>A1763&amp;B1763&amp;C1763&amp;E1763&amp;G1763&amp;EDATE(J1763,0)</f>
        <v/>
      </c>
      <c r="Q1763" s="68">
        <f>IF(A1763=0,"",VLOOKUP($A1763,RESUMO!$A$8:$B$107,2,FALSE))</f>
        <v/>
      </c>
    </row>
    <row r="1764">
      <c r="A1764" s="52" t="n">
        <v>45493</v>
      </c>
      <c r="B1764" s="68" t="n">
        <v>1</v>
      </c>
      <c r="C1764" s="50" t="inlineStr">
        <is>
          <t>18240824609</t>
        </is>
      </c>
      <c r="D1764" s="73" t="inlineStr">
        <is>
          <t>ITALO RAFAEL PINHO SANTOS</t>
        </is>
      </c>
      <c r="E1764" s="74" t="inlineStr">
        <is>
          <t>SALÁRIO</t>
        </is>
      </c>
      <c r="I1764" s="75" t="n">
        <v>916</v>
      </c>
      <c r="J1764" s="54" t="n">
        <v>45493</v>
      </c>
      <c r="K1764" s="54" t="inlineStr">
        <is>
          <t>MO</t>
        </is>
      </c>
      <c r="N1764">
        <f>IF(ISERROR(SEARCH("NF",E1764,1)),"NÃO","SIM")</f>
        <v/>
      </c>
      <c r="O1764">
        <f>IF($B1764=5,"SIM","")</f>
        <v/>
      </c>
      <c r="P1764" s="76">
        <f>A1764&amp;B1764&amp;C1764&amp;E1764&amp;G1764&amp;EDATE(J1764,0)</f>
        <v/>
      </c>
      <c r="Q1764" s="68">
        <f>IF(A1764=0,"",VLOOKUP($A1764,RESUMO!$A$8:$B$107,2,FALSE))</f>
        <v/>
      </c>
    </row>
    <row r="1765">
      <c r="A1765" s="52" t="n">
        <v>45493</v>
      </c>
      <c r="B1765" s="68" t="n">
        <v>1</v>
      </c>
      <c r="C1765" s="50" t="inlineStr">
        <is>
          <t>13034919662</t>
        </is>
      </c>
      <c r="D1765" s="73" t="inlineStr">
        <is>
          <t>DAVID LOPES DOS SANTOS</t>
        </is>
      </c>
      <c r="E1765" s="74" t="inlineStr">
        <is>
          <t>SALÁRIO</t>
        </is>
      </c>
      <c r="I1765" s="75" t="n">
        <v>1470</v>
      </c>
      <c r="J1765" s="54" t="n">
        <v>45493</v>
      </c>
      <c r="K1765" s="54" t="inlineStr">
        <is>
          <t>MO</t>
        </is>
      </c>
      <c r="N1765">
        <f>IF(ISERROR(SEARCH("NF",E1765,1)),"NÃO","SIM")</f>
        <v/>
      </c>
      <c r="O1765">
        <f>IF($B1765=5,"SIM","")</f>
        <v/>
      </c>
      <c r="P1765" s="76">
        <f>A1765&amp;B1765&amp;C1765&amp;E1765&amp;G1765&amp;EDATE(J1765,0)</f>
        <v/>
      </c>
      <c r="Q1765" s="68">
        <f>IF(A1765=0,"",VLOOKUP($A1765,RESUMO!$A$8:$B$107,2,FALSE))</f>
        <v/>
      </c>
    </row>
    <row r="1766">
      <c r="A1766" s="52" t="n">
        <v>45493</v>
      </c>
      <c r="B1766" s="68" t="n">
        <v>1</v>
      </c>
      <c r="C1766" s="50" t="inlineStr">
        <is>
          <t>70248624679</t>
        </is>
      </c>
      <c r="D1766" s="73" t="inlineStr">
        <is>
          <t>PEDRO HENRIQUE LOPES DOS SANTOS</t>
        </is>
      </c>
      <c r="E1766" s="74" t="inlineStr">
        <is>
          <t>SALÁRIO</t>
        </is>
      </c>
      <c r="I1766" s="75" t="n">
        <v>1104.8</v>
      </c>
      <c r="J1766" s="54" t="n">
        <v>45493</v>
      </c>
      <c r="K1766" s="54" t="inlineStr">
        <is>
          <t>MO</t>
        </is>
      </c>
      <c r="N1766">
        <f>IF(ISERROR(SEARCH("NF",E1766,1)),"NÃO","SIM")</f>
        <v/>
      </c>
      <c r="O1766">
        <f>IF($B1766=5,"SIM","")</f>
        <v/>
      </c>
      <c r="P1766" s="76">
        <f>A1766&amp;B1766&amp;C1766&amp;E1766&amp;G1766&amp;EDATE(J1766,0)</f>
        <v/>
      </c>
      <c r="Q1766" s="68">
        <f>IF(A1766=0,"",VLOOKUP($A1766,RESUMO!$A$8:$B$107,2,FALSE))</f>
        <v/>
      </c>
    </row>
    <row r="1767">
      <c r="A1767" s="52" t="n">
        <v>45493</v>
      </c>
      <c r="B1767" s="68" t="n">
        <v>1</v>
      </c>
      <c r="C1767" s="50" t="inlineStr">
        <is>
          <t>07817141509</t>
        </is>
      </c>
      <c r="D1767" s="73" t="inlineStr">
        <is>
          <t>SONEANDERSON DE JESUS SOUZA</t>
        </is>
      </c>
      <c r="E1767" s="74" t="inlineStr">
        <is>
          <t>SALÁRIO</t>
        </is>
      </c>
      <c r="I1767" s="75" t="n">
        <v>642.8</v>
      </c>
      <c r="J1767" s="54" t="n">
        <v>45493</v>
      </c>
      <c r="K1767" s="54" t="inlineStr">
        <is>
          <t>MO</t>
        </is>
      </c>
      <c r="N1767">
        <f>IF(ISERROR(SEARCH("NF",E1767,1)),"NÃO","SIM")</f>
        <v/>
      </c>
      <c r="O1767">
        <f>IF($B1767=5,"SIM","")</f>
        <v/>
      </c>
      <c r="P1767" s="76">
        <f>A1767&amp;B1767&amp;C1767&amp;E1767&amp;G1767&amp;EDATE(J1767,0)</f>
        <v/>
      </c>
      <c r="Q1767" s="68">
        <f>IF(A1767=0,"",VLOOKUP($A1767,RESUMO!$A$8:$B$107,2,FALSE))</f>
        <v/>
      </c>
    </row>
    <row r="1768">
      <c r="A1768" s="52" t="n">
        <v>45493</v>
      </c>
      <c r="B1768" s="68" t="n">
        <v>1</v>
      </c>
      <c r="C1768" s="64" t="inlineStr">
        <is>
          <t>12312366630</t>
        </is>
      </c>
      <c r="D1768" s="73" t="inlineStr">
        <is>
          <t>MARCOS VIANA FREITAS</t>
        </is>
      </c>
      <c r="E1768" s="74" t="inlineStr">
        <is>
          <t>SALÁRIO</t>
        </is>
      </c>
      <c r="I1768" s="75" t="n">
        <v>642.8</v>
      </c>
      <c r="J1768" s="54" t="n">
        <v>45493</v>
      </c>
      <c r="K1768" s="54" t="inlineStr">
        <is>
          <t>MO</t>
        </is>
      </c>
      <c r="N1768">
        <f>IF(ISERROR(SEARCH("NF",E1768,1)),"NÃO","SIM")</f>
        <v/>
      </c>
      <c r="O1768">
        <f>IF($B1768=5,"SIM","")</f>
        <v/>
      </c>
      <c r="P1768" s="76">
        <f>A1768&amp;B1768&amp;C1768&amp;E1768&amp;G1768&amp;EDATE(J1768,0)</f>
        <v/>
      </c>
      <c r="Q1768" s="68">
        <f>IF(A1768=0,"",VLOOKUP($A1768,RESUMO!$A$8:$B$107,2,FALSE))</f>
        <v/>
      </c>
    </row>
    <row r="1769">
      <c r="A1769" s="52" t="n">
        <v>45493</v>
      </c>
      <c r="B1769" s="68" t="n">
        <v>1</v>
      </c>
      <c r="C1769" s="50" t="inlineStr">
        <is>
          <t>31699502668</t>
        </is>
      </c>
      <c r="D1769" s="73" t="inlineStr">
        <is>
          <t>ANTONIO ZEFERINO LEANDRO</t>
        </is>
      </c>
      <c r="E1769" s="74" t="inlineStr">
        <is>
          <t>DIÁRIA</t>
        </is>
      </c>
      <c r="I1769" s="75" t="n">
        <v>2200</v>
      </c>
      <c r="J1769" s="54" t="n">
        <v>45493</v>
      </c>
      <c r="K1769" s="54" t="inlineStr">
        <is>
          <t>MO</t>
        </is>
      </c>
      <c r="N1769">
        <f>IF(ISERROR(SEARCH("NF",E1769,1)),"NÃO","SIM")</f>
        <v/>
      </c>
      <c r="O1769">
        <f>IF($B1769=5,"SIM","")</f>
        <v/>
      </c>
      <c r="P1769" s="76">
        <f>A1769&amp;B1769&amp;C1769&amp;E1769&amp;G1769&amp;EDATE(J1769,0)</f>
        <v/>
      </c>
      <c r="Q1769" s="68">
        <f>IF(A1769=0,"",VLOOKUP($A1769,RESUMO!$A$8:$B$107,2,FALSE))</f>
        <v/>
      </c>
    </row>
    <row r="1770">
      <c r="A1770" s="52" t="n">
        <v>45493</v>
      </c>
      <c r="B1770" s="68" t="n">
        <v>2</v>
      </c>
      <c r="D1770" s="73" t="inlineStr">
        <is>
          <t>C.A.R INSTALAÇÕES HIDRAULICAS E GÁS - CARLINHOS</t>
        </is>
      </c>
      <c r="E1770" s="74" t="inlineStr">
        <is>
          <t>EXECUÇÃO HIDRAULICA</t>
        </is>
      </c>
      <c r="I1770" s="75" t="n">
        <v>1134</v>
      </c>
      <c r="J1770" s="54" t="n">
        <v>45493</v>
      </c>
      <c r="K1770" s="54" t="inlineStr">
        <is>
          <t>SERV</t>
        </is>
      </c>
      <c r="N1770">
        <f>IF(ISERROR(SEARCH("NF",E1770,1)),"NÃO","SIM")</f>
        <v/>
      </c>
      <c r="O1770">
        <f>IF($B1770=5,"SIM","")</f>
        <v/>
      </c>
      <c r="P1770" s="76">
        <f>A1770&amp;B1770&amp;C1770&amp;E1770&amp;G1770&amp;EDATE(J1770,0)</f>
        <v/>
      </c>
      <c r="Q1770" s="68">
        <f>IF(A1770=0,"",VLOOKUP($A1770,RESUMO!$A$8:$B$107,2,FALSE))</f>
        <v/>
      </c>
    </row>
    <row r="1771">
      <c r="A1771" s="52" t="n">
        <v>45493</v>
      </c>
      <c r="B1771" s="68" t="n">
        <v>3</v>
      </c>
      <c r="D1771" s="73" t="inlineStr">
        <is>
          <t>FGTS MENSAL - 06/2024</t>
        </is>
      </c>
      <c r="I1771" s="75" t="n">
        <v>1343.09</v>
      </c>
      <c r="J1771" s="54" t="n">
        <v>45492</v>
      </c>
      <c r="K1771" s="54" t="inlineStr">
        <is>
          <t>MO</t>
        </is>
      </c>
      <c r="N1771">
        <f>IF(ISERROR(SEARCH("NF",E1771,1)),"NÃO","SIM")</f>
        <v/>
      </c>
      <c r="O1771">
        <f>IF($B1771=5,"SIM","")</f>
        <v/>
      </c>
      <c r="P1771" s="76">
        <f>A1771&amp;B1771&amp;C1771&amp;E1771&amp;G1771&amp;EDATE(J1771,0)</f>
        <v/>
      </c>
      <c r="Q1771" s="68">
        <f>IF(A1771=0,"",VLOOKUP($A1771,RESUMO!$A$8:$B$107,2,FALSE))</f>
        <v/>
      </c>
    </row>
    <row r="1772">
      <c r="A1772" s="52" t="n">
        <v>45493</v>
      </c>
      <c r="B1772" s="68" t="n">
        <v>3</v>
      </c>
      <c r="D1772" s="73" t="inlineStr">
        <is>
          <t>DCTFWEB - INSS/IRRF - 06/2024</t>
        </is>
      </c>
      <c r="I1772" s="75" t="n">
        <v>6088.16</v>
      </c>
      <c r="J1772" s="54" t="n">
        <v>45492</v>
      </c>
      <c r="K1772" s="54" t="inlineStr">
        <is>
          <t>MO</t>
        </is>
      </c>
      <c r="N1772">
        <f>IF(ISERROR(SEARCH("NF",E1772,1)),"NÃO","SIM")</f>
        <v/>
      </c>
      <c r="O1772">
        <f>IF($B1772=5,"SIM","")</f>
        <v/>
      </c>
      <c r="P1772" s="76">
        <f>A1772&amp;B1772&amp;C1772&amp;E1772&amp;G1772&amp;EDATE(J1772,0)</f>
        <v/>
      </c>
      <c r="Q1772" s="68">
        <f>IF(A1772=0,"",VLOOKUP($A1772,RESUMO!$A$8:$B$107,2,FALSE))</f>
        <v/>
      </c>
    </row>
    <row r="1773">
      <c r="A1773" s="52" t="n">
        <v>45493</v>
      </c>
      <c r="B1773" s="68" t="n">
        <v>3</v>
      </c>
      <c r="D1773" s="73" t="inlineStr">
        <is>
          <t>LOCAN ANDAIMES</t>
        </is>
      </c>
      <c r="E1773" s="74" t="inlineStr">
        <is>
          <t>LOCAÇÃO DE ANDAIMES - ND 9352</t>
        </is>
      </c>
      <c r="I1773" s="75" t="n">
        <v>150</v>
      </c>
      <c r="J1773" s="54" t="n">
        <v>45492</v>
      </c>
      <c r="K1773" s="54" t="inlineStr">
        <is>
          <t>LOC</t>
        </is>
      </c>
      <c r="N1773">
        <f>IF(ISERROR(SEARCH("NF",E1773,1)),"NÃO","SIM")</f>
        <v/>
      </c>
      <c r="O1773">
        <f>IF($B1773=5,"SIM","")</f>
        <v/>
      </c>
      <c r="P1773" s="76">
        <f>A1773&amp;B1773&amp;C1773&amp;E1773&amp;G1773&amp;EDATE(J1773,0)</f>
        <v/>
      </c>
      <c r="Q1773" s="68">
        <f>IF(A1773=0,"",VLOOKUP($A1773,RESUMO!$A$8:$B$107,2,FALSE))</f>
        <v/>
      </c>
    </row>
    <row r="1774">
      <c r="A1774" s="52" t="n">
        <v>45493</v>
      </c>
      <c r="B1774" s="68" t="n">
        <v>3</v>
      </c>
      <c r="D1774" s="73" t="inlineStr">
        <is>
          <t>IPTU - PARC. 2/6</t>
        </is>
      </c>
      <c r="I1774" s="75" t="n">
        <v>683.78</v>
      </c>
      <c r="J1774" s="54" t="n">
        <v>45495</v>
      </c>
      <c r="K1774" s="54" t="inlineStr">
        <is>
          <t>TP</t>
        </is>
      </c>
      <c r="N1774">
        <f>IF(ISERROR(SEARCH("NF",E1774,1)),"NÃO","SIM")</f>
        <v/>
      </c>
      <c r="O1774">
        <f>IF($B1774=5,"SIM","")</f>
        <v/>
      </c>
      <c r="P1774" s="76">
        <f>A1774&amp;B1774&amp;C1774&amp;E1774&amp;G1774&amp;EDATE(J1774,0)</f>
        <v/>
      </c>
      <c r="Q1774" s="68">
        <f>IF(A1774=0,"",VLOOKUP($A1774,RESUMO!$A$8:$B$107,2,FALSE))</f>
        <v/>
      </c>
    </row>
    <row r="1775">
      <c r="A1775" s="52" t="n">
        <v>45493</v>
      </c>
      <c r="B1775" s="68" t="n">
        <v>3</v>
      </c>
      <c r="D1775" s="73" t="inlineStr">
        <is>
          <t>CLAYTON PATRICIO RAMOS</t>
        </is>
      </c>
      <c r="E1775" s="74" t="inlineStr">
        <is>
          <t>LOCAÇÃO DE CAÇAMBAS - NF 634</t>
        </is>
      </c>
      <c r="I1775" s="75" t="n">
        <v>375</v>
      </c>
      <c r="J1775" s="54" t="n">
        <v>45495</v>
      </c>
      <c r="K1775" s="54" t="inlineStr">
        <is>
          <t>LOC</t>
        </is>
      </c>
      <c r="N1775">
        <f>IF(ISERROR(SEARCH("NF",E1775,1)),"NÃO","SIM")</f>
        <v/>
      </c>
      <c r="O1775">
        <f>IF($B1775=5,"SIM","")</f>
        <v/>
      </c>
      <c r="P1775" s="76">
        <f>A1775&amp;B1775&amp;C1775&amp;E1775&amp;G1775&amp;EDATE(J1775,0)</f>
        <v/>
      </c>
      <c r="Q1775" s="68">
        <f>IF(A1775=0,"",VLOOKUP($A1775,RESUMO!$A$8:$B$107,2,FALSE))</f>
        <v/>
      </c>
    </row>
    <row r="1776">
      <c r="A1776" s="52" t="n">
        <v>45493</v>
      </c>
      <c r="B1776" s="68" t="n">
        <v>3</v>
      </c>
      <c r="D1776" s="73" t="inlineStr">
        <is>
          <t>MHS SEGURANÇA E MEDICINA DO TRABALHO - EVENTOS SST E-SOCIAL - 20/06</t>
        </is>
      </c>
      <c r="E1776" s="74" t="inlineStr">
        <is>
          <t>NF A EMITIR</t>
        </is>
      </c>
      <c r="I1776" s="75" t="n">
        <v>79.8</v>
      </c>
      <c r="J1776" s="54" t="n">
        <v>45496</v>
      </c>
      <c r="K1776" s="54" t="inlineStr">
        <is>
          <t>MO</t>
        </is>
      </c>
      <c r="N1776">
        <f>IF(ISERROR(SEARCH("NF",E1776,1)),"NÃO","SIM")</f>
        <v/>
      </c>
      <c r="O1776">
        <f>IF($B1776=5,"SIM","")</f>
        <v/>
      </c>
      <c r="P1776" s="76">
        <f>A1776&amp;B1776&amp;C1776&amp;E1776&amp;G1776&amp;EDATE(J1776,0)</f>
        <v/>
      </c>
      <c r="Q1776" s="68">
        <f>IF(A1776=0,"",VLOOKUP($A1776,RESUMO!$A$8:$B$107,2,FALSE))</f>
        <v/>
      </c>
    </row>
    <row r="1777">
      <c r="A1777" s="52" t="n">
        <v>45493</v>
      </c>
      <c r="B1777" s="68" t="n">
        <v>3</v>
      </c>
      <c r="D1777" s="73" t="inlineStr">
        <is>
          <t>LOCFER</t>
        </is>
      </c>
      <c r="E1777" s="74" t="inlineStr">
        <is>
          <t>SERRA DE BANCADA - NF 25042</t>
        </is>
      </c>
      <c r="I1777" s="75" t="n">
        <v>295</v>
      </c>
      <c r="J1777" s="54" t="n">
        <v>45497</v>
      </c>
      <c r="K1777" s="54" t="inlineStr">
        <is>
          <t>LOC</t>
        </is>
      </c>
      <c r="N1777">
        <f>IF(ISERROR(SEARCH("NF",E1777,1)),"NÃO","SIM")</f>
        <v/>
      </c>
      <c r="O1777">
        <f>IF($B1777=5,"SIM","")</f>
        <v/>
      </c>
      <c r="P1777" s="76">
        <f>A1777&amp;B1777&amp;C1777&amp;E1777&amp;G1777&amp;EDATE(J1777,0)</f>
        <v/>
      </c>
      <c r="Q1777" s="68">
        <f>IF(A1777=0,"",VLOOKUP($A1777,RESUMO!$A$8:$B$107,2,FALSE))</f>
        <v/>
      </c>
    </row>
    <row r="1778">
      <c r="A1778" s="52" t="n">
        <v>45493</v>
      </c>
      <c r="B1778" s="68" t="n">
        <v>3</v>
      </c>
      <c r="D1778" s="73" t="inlineStr">
        <is>
          <t>DEPÓSITO 040</t>
        </is>
      </c>
      <c r="E1778" s="74" t="inlineStr">
        <is>
          <t>MATERIAIS DIVERSOS - NF 2142</t>
        </is>
      </c>
      <c r="I1778" s="75" t="n">
        <v>1656.3</v>
      </c>
      <c r="J1778" s="54" t="n">
        <v>45498</v>
      </c>
      <c r="K1778" s="54" t="inlineStr">
        <is>
          <t>MAT</t>
        </is>
      </c>
      <c r="N1778">
        <f>IF(ISERROR(SEARCH("NF",E1778,1)),"NÃO","SIM")</f>
        <v/>
      </c>
      <c r="O1778">
        <f>IF($B1778=5,"SIM","")</f>
        <v/>
      </c>
      <c r="P1778" s="76">
        <f>A1778&amp;B1778&amp;C1778&amp;E1778&amp;G1778&amp;EDATE(J1778,0)</f>
        <v/>
      </c>
      <c r="Q1778" s="68">
        <f>IF(A1778=0,"",VLOOKUP($A1778,RESUMO!$A$8:$B$107,2,FALSE))</f>
        <v/>
      </c>
    </row>
    <row r="1779">
      <c r="A1779" s="52" t="n">
        <v>45493</v>
      </c>
      <c r="B1779" s="68" t="n">
        <v>3</v>
      </c>
      <c r="D1779" s="73" t="inlineStr">
        <is>
          <t>LOCFER</t>
        </is>
      </c>
      <c r="E1779" s="74" t="inlineStr">
        <is>
          <t>COMPACTADOR - NF 25146</t>
        </is>
      </c>
      <c r="I1779" s="75" t="n">
        <v>770</v>
      </c>
      <c r="J1779" s="54" t="n">
        <v>45499</v>
      </c>
      <c r="K1779" s="54" t="inlineStr">
        <is>
          <t>LOC</t>
        </is>
      </c>
      <c r="N1779">
        <f>IF(ISERROR(SEARCH("NF",E1779,1)),"NÃO","SIM")</f>
        <v/>
      </c>
      <c r="O1779">
        <f>IF($B1779=5,"SIM","")</f>
        <v/>
      </c>
      <c r="P1779" s="76">
        <f>A1779&amp;B1779&amp;C1779&amp;E1779&amp;G1779&amp;EDATE(J1779,0)</f>
        <v/>
      </c>
      <c r="Q1779" s="68">
        <f>IF(A1779=0,"",VLOOKUP($A1779,RESUMO!$A$8:$B$107,2,FALSE))</f>
        <v/>
      </c>
    </row>
    <row r="1780">
      <c r="A1780" s="52" t="n">
        <v>45493</v>
      </c>
      <c r="B1780" s="68" t="n">
        <v>3</v>
      </c>
      <c r="D1780" s="73" t="inlineStr">
        <is>
          <t>CEMIG - LEMBRETE DE PAGAMENTO</t>
        </is>
      </c>
      <c r="E1780" s="74" t="inlineStr">
        <is>
          <t>COMPETENCIA 08/2024</t>
        </is>
      </c>
      <c r="I1780" s="75" t="n">
        <v>0</v>
      </c>
      <c r="J1780" s="54" t="n">
        <v>45500</v>
      </c>
      <c r="K1780" s="54" t="inlineStr">
        <is>
          <t>TP</t>
        </is>
      </c>
      <c r="N1780">
        <f>IF(ISERROR(SEARCH("NF",E1780,1)),"NÃO","SIM")</f>
        <v/>
      </c>
      <c r="O1780">
        <f>IF($B1780=5,"SIM","")</f>
        <v/>
      </c>
      <c r="P1780" s="76">
        <f>A1780&amp;B1780&amp;C1780&amp;E1780&amp;G1780&amp;EDATE(J1780,0)</f>
        <v/>
      </c>
      <c r="Q1780" s="68">
        <f>IF(A1780=0,"",VLOOKUP($A1780,RESUMO!$A$8:$B$107,2,FALSE))</f>
        <v/>
      </c>
    </row>
    <row r="1781">
      <c r="A1781" s="52" t="n">
        <v>45493</v>
      </c>
      <c r="B1781" s="68" t="n">
        <v>3</v>
      </c>
      <c r="D1781" s="73" t="inlineStr">
        <is>
          <t>PLIMAX PERSONA</t>
        </is>
      </c>
      <c r="E1781" s="74" t="inlineStr">
        <is>
          <t>CESTAS BASICAS - NF 249680</t>
        </is>
      </c>
      <c r="I1781" s="75" t="n">
        <v>2070.16</v>
      </c>
      <c r="J1781" s="54" t="n">
        <v>45501</v>
      </c>
      <c r="K1781" s="54" t="inlineStr">
        <is>
          <t>MO</t>
        </is>
      </c>
      <c r="N1781">
        <f>IF(ISERROR(SEARCH("NF",E1781,1)),"NÃO","SIM")</f>
        <v/>
      </c>
      <c r="O1781">
        <f>IF($B1781=5,"SIM","")</f>
        <v/>
      </c>
      <c r="P1781" s="76">
        <f>A1781&amp;B1781&amp;C1781&amp;E1781&amp;G1781&amp;EDATE(J1781,0)</f>
        <v/>
      </c>
      <c r="Q1781" s="68">
        <f>IF(A1781=0,"",VLOOKUP($A1781,RESUMO!$A$8:$B$107,2,FALSE))</f>
        <v/>
      </c>
    </row>
    <row r="1782">
      <c r="A1782" s="52" t="n">
        <v>45493</v>
      </c>
      <c r="B1782" s="68" t="n">
        <v>3</v>
      </c>
      <c r="D1782" s="73" t="inlineStr">
        <is>
          <t>PASI SEGUROS</t>
        </is>
      </c>
      <c r="I1782" s="75" t="n">
        <v>179.34</v>
      </c>
      <c r="J1782" s="54" t="n">
        <v>45504</v>
      </c>
      <c r="K1782" s="54" t="inlineStr">
        <is>
          <t>MO</t>
        </is>
      </c>
      <c r="N1782">
        <f>IF(ISERROR(SEARCH("NF",E1782,1)),"NÃO","SIM")</f>
        <v/>
      </c>
      <c r="O1782">
        <f>IF($B1782=5,"SIM","")</f>
        <v/>
      </c>
      <c r="P1782" s="76">
        <f>A1782&amp;B1782&amp;C1782&amp;E1782&amp;G1782&amp;EDATE(J1782,0)</f>
        <v/>
      </c>
      <c r="Q1782" s="68">
        <f>IF(A1782=0,"",VLOOKUP($A1782,RESUMO!$A$8:$B$107,2,FALSE))</f>
        <v/>
      </c>
    </row>
    <row r="1783">
      <c r="A1783" s="52" t="n">
        <v>45493</v>
      </c>
      <c r="B1783" s="68" t="n">
        <v>3</v>
      </c>
      <c r="D1783" s="73" t="inlineStr">
        <is>
          <t>LOCFER</t>
        </is>
      </c>
      <c r="I1783" s="75" t="n">
        <v>210</v>
      </c>
      <c r="J1783" s="54" t="n">
        <v>45506</v>
      </c>
      <c r="K1783" s="54" t="inlineStr">
        <is>
          <t>LOC</t>
        </is>
      </c>
      <c r="N1783">
        <f>IF(ISERROR(SEARCH("NF",E1783,1)),"NÃO","SIM")</f>
        <v/>
      </c>
      <c r="O1783">
        <f>IF($B1783=5,"SIM","")</f>
        <v/>
      </c>
      <c r="P1783" s="76">
        <f>A1783&amp;B1783&amp;C1783&amp;E1783&amp;G1783&amp;EDATE(J1783,0)</f>
        <v/>
      </c>
      <c r="Q1783" s="68">
        <f>IF(A1783=0,"",VLOOKUP($A1783,RESUMO!$A$8:$B$107,2,FALSE))</f>
        <v/>
      </c>
    </row>
    <row r="1784">
      <c r="A1784" s="52" t="n">
        <v>45509</v>
      </c>
      <c r="B1784" s="68" t="n">
        <v>1</v>
      </c>
      <c r="C1784" s="50" t="inlineStr">
        <is>
          <t>12054582638</t>
        </is>
      </c>
      <c r="D1784" s="73" t="inlineStr">
        <is>
          <t>RODOLFO DIAS DA SILVA</t>
        </is>
      </c>
      <c r="E1784" s="74" t="inlineStr">
        <is>
          <t>SALÁRIO</t>
        </is>
      </c>
      <c r="I1784" s="75" t="n">
        <v>2185.49</v>
      </c>
      <c r="J1784" s="54" t="n">
        <v>45510</v>
      </c>
      <c r="K1784" s="54" t="inlineStr">
        <is>
          <t>MO</t>
        </is>
      </c>
      <c r="N1784">
        <f>IF(ISERROR(SEARCH("NF",E1784,1)),"NÃO","SIM")</f>
        <v/>
      </c>
      <c r="O1784">
        <f>IF($B1784=5,"SIM","")</f>
        <v/>
      </c>
      <c r="P1784" s="76">
        <f>A1784&amp;B1784&amp;C1784&amp;E1784&amp;G1784&amp;EDATE(J1784,0)</f>
        <v/>
      </c>
      <c r="Q1784" s="68">
        <f>IF(A1784=0,"",VLOOKUP($A1784,RESUMO!$A$8:$B$107,2,FALSE))</f>
        <v/>
      </c>
    </row>
    <row r="1785">
      <c r="A1785" s="52" t="n">
        <v>45509</v>
      </c>
      <c r="B1785" s="68" t="n">
        <v>1</v>
      </c>
      <c r="C1785" s="50" t="inlineStr">
        <is>
          <t>42751357687</t>
        </is>
      </c>
      <c r="D1785" s="73" t="inlineStr">
        <is>
          <t>JOSÉ GERALDO LONGUINHO</t>
        </is>
      </c>
      <c r="E1785" s="74" t="inlineStr">
        <is>
          <t>SALÁRIO</t>
        </is>
      </c>
      <c r="I1785" s="75" t="n">
        <v>2105.363</v>
      </c>
      <c r="J1785" s="54" t="n">
        <v>45510</v>
      </c>
      <c r="K1785" s="54" t="inlineStr">
        <is>
          <t>MO</t>
        </is>
      </c>
      <c r="N1785">
        <f>IF(ISERROR(SEARCH("NF",E1785,1)),"NÃO","SIM")</f>
        <v/>
      </c>
      <c r="O1785">
        <f>IF($B1785=5,"SIM","")</f>
        <v/>
      </c>
      <c r="P1785" s="76">
        <f>A1785&amp;B1785&amp;C1785&amp;E1785&amp;G1785&amp;EDATE(J1785,0)</f>
        <v/>
      </c>
      <c r="Q1785" s="68">
        <f>IF(A1785=0,"",VLOOKUP($A1785,RESUMO!$A$8:$B$107,2,FALSE))</f>
        <v/>
      </c>
    </row>
    <row r="1786">
      <c r="A1786" s="52" t="n">
        <v>45509</v>
      </c>
      <c r="B1786" s="68" t="n">
        <v>1</v>
      </c>
      <c r="C1786" s="50" t="inlineStr">
        <is>
          <t>18240824609</t>
        </is>
      </c>
      <c r="D1786" s="73" t="inlineStr">
        <is>
          <t>ITALO RAFAEL PINHO SANTOS</t>
        </is>
      </c>
      <c r="E1786" s="74" t="inlineStr">
        <is>
          <t>SALÁRIO</t>
        </is>
      </c>
      <c r="I1786" s="75" t="n">
        <v>1857.36</v>
      </c>
      <c r="J1786" s="54" t="n">
        <v>45510</v>
      </c>
      <c r="K1786" s="54" t="inlineStr">
        <is>
          <t>MO</t>
        </is>
      </c>
      <c r="N1786">
        <f>IF(ISERROR(SEARCH("NF",E1786,1)),"NÃO","SIM")</f>
        <v/>
      </c>
      <c r="O1786">
        <f>IF($B1786=5,"SIM","")</f>
        <v/>
      </c>
      <c r="P1786" s="76">
        <f>A1786&amp;B1786&amp;C1786&amp;E1786&amp;G1786&amp;EDATE(J1786,0)</f>
        <v/>
      </c>
      <c r="Q1786" s="68">
        <f>IF(A1786=0,"",VLOOKUP($A1786,RESUMO!$A$8:$B$107,2,FALSE))</f>
        <v/>
      </c>
    </row>
    <row r="1787">
      <c r="A1787" s="52" t="n">
        <v>45509</v>
      </c>
      <c r="B1787" s="68" t="n">
        <v>1</v>
      </c>
      <c r="C1787" s="50" t="inlineStr">
        <is>
          <t>13034919662</t>
        </is>
      </c>
      <c r="D1787" s="73" t="inlineStr">
        <is>
          <t>DAVID LOPES DOS SANTOS</t>
        </is>
      </c>
      <c r="E1787" s="74" t="inlineStr">
        <is>
          <t>SALÁRIO</t>
        </is>
      </c>
      <c r="I1787" s="75" t="n">
        <v>2282.83</v>
      </c>
      <c r="J1787" s="54" t="n">
        <v>45510</v>
      </c>
      <c r="K1787" s="54" t="inlineStr">
        <is>
          <t>MO</t>
        </is>
      </c>
      <c r="N1787">
        <f>IF(ISERROR(SEARCH("NF",E1787,1)),"NÃO","SIM")</f>
        <v/>
      </c>
      <c r="O1787">
        <f>IF($B1787=5,"SIM","")</f>
        <v/>
      </c>
      <c r="P1787" s="76">
        <f>A1787&amp;B1787&amp;C1787&amp;E1787&amp;G1787&amp;EDATE(J1787,0)</f>
        <v/>
      </c>
      <c r="Q1787" s="68">
        <f>IF(A1787=0,"",VLOOKUP($A1787,RESUMO!$A$8:$B$107,2,FALSE))</f>
        <v/>
      </c>
    </row>
    <row r="1788">
      <c r="A1788" s="52" t="n">
        <v>45509</v>
      </c>
      <c r="B1788" s="68" t="n">
        <v>1</v>
      </c>
      <c r="C1788" s="50" t="inlineStr">
        <is>
          <t>70248624679</t>
        </is>
      </c>
      <c r="D1788" s="73" t="inlineStr">
        <is>
          <t>PEDRO HENRIQUE LOPES DOS SANTOS</t>
        </is>
      </c>
      <c r="E1788" s="74" t="inlineStr">
        <is>
          <t>SALÁRIO</t>
        </is>
      </c>
      <c r="I1788" s="75" t="n">
        <v>2149.61</v>
      </c>
      <c r="J1788" s="54" t="n">
        <v>45510</v>
      </c>
      <c r="K1788" s="54" t="inlineStr">
        <is>
          <t>MO</t>
        </is>
      </c>
      <c r="N1788">
        <f>IF(ISERROR(SEARCH("NF",E1788,1)),"NÃO","SIM")</f>
        <v/>
      </c>
      <c r="O1788">
        <f>IF($B1788=5,"SIM","")</f>
        <v/>
      </c>
      <c r="P1788" s="76">
        <f>A1788&amp;B1788&amp;C1788&amp;E1788&amp;G1788&amp;EDATE(J1788,0)</f>
        <v/>
      </c>
      <c r="Q1788" s="68">
        <f>IF(A1788=0,"",VLOOKUP($A1788,RESUMO!$A$8:$B$107,2,FALSE))</f>
        <v/>
      </c>
    </row>
    <row r="1789">
      <c r="A1789" s="52" t="n">
        <v>45509</v>
      </c>
      <c r="B1789" s="68" t="n">
        <v>1</v>
      </c>
      <c r="C1789" s="50" t="inlineStr">
        <is>
          <t>07817141509</t>
        </is>
      </c>
      <c r="D1789" s="73" t="inlineStr">
        <is>
          <t>SONEANDERSON DE JESUS SOUZA</t>
        </is>
      </c>
      <c r="E1789" s="74" t="inlineStr">
        <is>
          <t>SALÁRIO</t>
        </is>
      </c>
      <c r="I1789" s="75" t="n">
        <v>1671.24</v>
      </c>
      <c r="J1789" s="54" t="n">
        <v>45510</v>
      </c>
      <c r="K1789" s="54" t="inlineStr">
        <is>
          <t>MO</t>
        </is>
      </c>
      <c r="N1789">
        <f>IF(ISERROR(SEARCH("NF",E1789,1)),"NÃO","SIM")</f>
        <v/>
      </c>
      <c r="O1789">
        <f>IF($B1789=5,"SIM","")</f>
        <v/>
      </c>
      <c r="P1789" s="76">
        <f>A1789&amp;B1789&amp;C1789&amp;E1789&amp;G1789&amp;EDATE(J1789,0)</f>
        <v/>
      </c>
      <c r="Q1789" s="68">
        <f>IF(A1789=0,"",VLOOKUP($A1789,RESUMO!$A$8:$B$107,2,FALSE))</f>
        <v/>
      </c>
    </row>
    <row r="1790">
      <c r="A1790" s="52" t="n">
        <v>45509</v>
      </c>
      <c r="B1790" s="68" t="n">
        <v>1</v>
      </c>
      <c r="C1790" s="64" t="inlineStr">
        <is>
          <t>12312366630</t>
        </is>
      </c>
      <c r="D1790" s="73" t="inlineStr">
        <is>
          <t>MARCOS VIANA FREITAS</t>
        </is>
      </c>
      <c r="E1790" s="74" t="inlineStr">
        <is>
          <t>SALÁRIO</t>
        </is>
      </c>
      <c r="I1790" s="75" t="n">
        <v>1787.95</v>
      </c>
      <c r="J1790" s="54" t="n">
        <v>45510</v>
      </c>
      <c r="K1790" s="54" t="inlineStr">
        <is>
          <t>MO</t>
        </is>
      </c>
      <c r="N1790">
        <f>IF(ISERROR(SEARCH("NF",E1790,1)),"NÃO","SIM")</f>
        <v/>
      </c>
      <c r="O1790">
        <f>IF($B1790=5,"SIM","")</f>
        <v/>
      </c>
      <c r="P1790" s="76">
        <f>A1790&amp;B1790&amp;C1790&amp;E1790&amp;G1790&amp;EDATE(J1790,0)</f>
        <v/>
      </c>
      <c r="Q1790" s="68">
        <f>IF(A1790=0,"",VLOOKUP($A1790,RESUMO!$A$8:$B$107,2,FALSE))</f>
        <v/>
      </c>
    </row>
    <row r="1791">
      <c r="A1791" s="52" t="n">
        <v>45509</v>
      </c>
      <c r="B1791" s="68" t="n">
        <v>1</v>
      </c>
      <c r="C1791" s="50" t="inlineStr">
        <is>
          <t>31699502668</t>
        </is>
      </c>
      <c r="D1791" s="73" t="inlineStr">
        <is>
          <t>ANTONIO ZEFERINO LEANDRO</t>
        </is>
      </c>
      <c r="E1791" s="74" t="inlineStr">
        <is>
          <t>DIÁRIA</t>
        </is>
      </c>
      <c r="I1791" s="75" t="n">
        <v>2400</v>
      </c>
      <c r="J1791" s="54" t="n">
        <v>45510</v>
      </c>
      <c r="K1791" s="54" t="inlineStr">
        <is>
          <t>MO</t>
        </is>
      </c>
      <c r="N1791">
        <f>IF(ISERROR(SEARCH("NF",E1791,1)),"NÃO","SIM")</f>
        <v/>
      </c>
      <c r="O1791">
        <f>IF($B1791=5,"SIM","")</f>
        <v/>
      </c>
      <c r="P1791" s="76">
        <f>A1791&amp;B1791&amp;C1791&amp;E1791&amp;G1791&amp;EDATE(J1791,0)</f>
        <v/>
      </c>
      <c r="Q1791" s="68">
        <f>IF(A1791=0,"",VLOOKUP($A1791,RESUMO!$A$8:$B$107,2,FALSE))</f>
        <v/>
      </c>
    </row>
    <row r="1792">
      <c r="A1792" s="52" t="n">
        <v>45509</v>
      </c>
      <c r="B1792" s="68" t="n">
        <v>2</v>
      </c>
      <c r="D1792" s="73" t="inlineStr">
        <is>
          <t>VR AREIA E BRITA</t>
        </is>
      </c>
      <c r="E1792" s="74" t="inlineStr">
        <is>
          <t>AREIA - PED. Nº 4866 / 4871</t>
        </is>
      </c>
      <c r="I1792" s="75" t="n">
        <v>2922</v>
      </c>
      <c r="J1792" s="54" t="n">
        <v>45510</v>
      </c>
      <c r="K1792" s="54" t="inlineStr">
        <is>
          <t>MAT</t>
        </is>
      </c>
      <c r="N1792">
        <f>IF(ISERROR(SEARCH("NF",E1792,1)),"NÃO","SIM")</f>
        <v/>
      </c>
      <c r="O1792">
        <f>IF($B1792=5,"SIM","")</f>
        <v/>
      </c>
      <c r="P1792" s="76">
        <f>A1792&amp;B1792&amp;C1792&amp;E1792&amp;G1792&amp;EDATE(J1792,0)</f>
        <v/>
      </c>
      <c r="Q1792" s="68">
        <f>IF(A1792=0,"",VLOOKUP($A1792,RESUMO!$A$8:$B$107,2,FALSE))</f>
        <v/>
      </c>
    </row>
    <row r="1793">
      <c r="A1793" s="52" t="n">
        <v>45509</v>
      </c>
      <c r="B1793" s="68" t="n">
        <v>2</v>
      </c>
      <c r="D1793" s="73" t="inlineStr">
        <is>
          <t>ANCORA PAPELARIA</t>
        </is>
      </c>
      <c r="E1793" s="74" t="inlineStr">
        <is>
          <t>PLOTAGEM - NF A EMITIR</t>
        </is>
      </c>
      <c r="I1793" s="75" t="n">
        <v>15.2</v>
      </c>
      <c r="J1793" s="54" t="n">
        <v>45510</v>
      </c>
      <c r="K1793" s="54" t="inlineStr">
        <is>
          <t>DIV</t>
        </is>
      </c>
      <c r="N1793">
        <f>IF(ISERROR(SEARCH("NF",E1793,1)),"NÃO","SIM")</f>
        <v/>
      </c>
      <c r="O1793">
        <f>IF($B1793=5,"SIM","")</f>
        <v/>
      </c>
      <c r="P1793" s="76">
        <f>A1793&amp;B1793&amp;C1793&amp;E1793&amp;G1793&amp;EDATE(J1793,0)</f>
        <v/>
      </c>
      <c r="Q1793" s="68">
        <f>IF(A1793=0,"",VLOOKUP($A1793,RESUMO!$A$8:$B$107,2,FALSE))</f>
        <v/>
      </c>
    </row>
    <row r="1794">
      <c r="A1794" s="52" t="n">
        <v>45509</v>
      </c>
      <c r="B1794" s="68" t="n">
        <v>3</v>
      </c>
      <c r="D1794" s="73" t="inlineStr">
        <is>
          <t>MOTOBOY OBRA - 07/2024</t>
        </is>
      </c>
      <c r="I1794" s="75" t="n">
        <v>125</v>
      </c>
      <c r="J1794" s="54" t="n">
        <v>45512</v>
      </c>
      <c r="K1794" s="54" t="inlineStr">
        <is>
          <t>MO</t>
        </is>
      </c>
      <c r="N1794">
        <f>IF(ISERROR(SEARCH("NF",E1794,1)),"NÃO","SIM")</f>
        <v/>
      </c>
      <c r="O1794">
        <f>IF($B1794=5,"SIM","")</f>
        <v/>
      </c>
      <c r="P1794" s="76">
        <f>A1794&amp;B1794&amp;C1794&amp;E1794&amp;G1794&amp;EDATE(J1794,0)</f>
        <v/>
      </c>
      <c r="Q1794" s="68">
        <f>IF(A1794=0,"",VLOOKUP($A1794,RESUMO!$A$8:$B$107,2,FALSE))</f>
        <v/>
      </c>
    </row>
    <row r="1795">
      <c r="A1795" s="52" t="n">
        <v>45509</v>
      </c>
      <c r="B1795" s="68" t="n">
        <v>3</v>
      </c>
      <c r="D1795" s="73" t="inlineStr">
        <is>
          <t>MHS SEGURANÇA E MEDICINA DO TRABALHO - MENSALIDADE 08/2024</t>
        </is>
      </c>
      <c r="E1795" s="74" t="inlineStr">
        <is>
          <t xml:space="preserve"> NF A EMITIR</t>
        </is>
      </c>
      <c r="I1795" s="75" t="n">
        <v>352</v>
      </c>
      <c r="J1795" s="54" t="n">
        <v>45512</v>
      </c>
      <c r="K1795" s="54" t="inlineStr">
        <is>
          <t>MO</t>
        </is>
      </c>
      <c r="N1795">
        <f>IF(ISERROR(SEARCH("NF",E1795,1)),"NÃO","SIM")</f>
        <v/>
      </c>
      <c r="O1795">
        <f>IF($B1795=5,"SIM","")</f>
        <v/>
      </c>
      <c r="P1795" s="76">
        <f>A1795&amp;B1795&amp;C1795&amp;E1795&amp;G1795&amp;EDATE(J1795,0)</f>
        <v/>
      </c>
      <c r="Q1795" s="68">
        <f>IF(A1795=0,"",VLOOKUP($A1795,RESUMO!$A$8:$B$107,2,FALSE))</f>
        <v/>
      </c>
    </row>
    <row r="1796">
      <c r="A1796" s="52" t="n">
        <v>45509</v>
      </c>
      <c r="B1796" s="68" t="n">
        <v>3</v>
      </c>
      <c r="D1796" s="73" t="inlineStr">
        <is>
          <t>FOLHA DP- 07/2024</t>
        </is>
      </c>
      <c r="I1796" s="75" t="n">
        <v>706</v>
      </c>
      <c r="J1796" s="54" t="n">
        <v>45512</v>
      </c>
      <c r="K1796" s="54" t="inlineStr">
        <is>
          <t>MO</t>
        </is>
      </c>
      <c r="N1796">
        <f>IF(ISERROR(SEARCH("NF",E1796,1)),"NÃO","SIM")</f>
        <v/>
      </c>
      <c r="O1796">
        <f>IF($B1796=5,"SIM","")</f>
        <v/>
      </c>
      <c r="P1796" s="76">
        <f>A1796&amp;B1796&amp;C1796&amp;E1796&amp;G1796&amp;EDATE(J1796,0)</f>
        <v/>
      </c>
      <c r="Q1796" s="68">
        <f>IF(A1796=0,"",VLOOKUP($A1796,RESUMO!$A$8:$B$107,2,FALSE))</f>
        <v/>
      </c>
    </row>
    <row r="1797">
      <c r="A1797" s="52" t="n">
        <v>45509</v>
      </c>
      <c r="B1797" s="68" t="n">
        <v>3</v>
      </c>
      <c r="D1797" s="73" t="inlineStr">
        <is>
          <t>SÃO JOSÉ CIMENTO</t>
        </is>
      </c>
      <c r="E1797" s="74" t="inlineStr">
        <is>
          <t>CIMENTO - NF 129882</t>
        </is>
      </c>
      <c r="I1797" s="75" t="n">
        <v>2464</v>
      </c>
      <c r="J1797" s="54" t="n">
        <v>45512</v>
      </c>
      <c r="K1797" s="54" t="inlineStr">
        <is>
          <t>MAT</t>
        </is>
      </c>
      <c r="N1797">
        <f>IF(ISERROR(SEARCH("NF",E1797,1)),"NÃO","SIM")</f>
        <v/>
      </c>
      <c r="O1797">
        <f>IF($B1797=5,"SIM","")</f>
        <v/>
      </c>
      <c r="P1797" s="76">
        <f>A1797&amp;B1797&amp;C1797&amp;E1797&amp;G1797&amp;EDATE(J1797,0)</f>
        <v/>
      </c>
      <c r="Q1797" s="68">
        <f>IF(A1797=0,"",VLOOKUP($A1797,RESUMO!$A$8:$B$107,2,FALSE))</f>
        <v/>
      </c>
    </row>
    <row r="1798">
      <c r="A1798" s="52" t="n">
        <v>45509</v>
      </c>
      <c r="B1798" s="68" t="n">
        <v>3</v>
      </c>
      <c r="D1798" s="73" t="inlineStr">
        <is>
          <t>LOCFER</t>
        </is>
      </c>
      <c r="E1798" s="74" t="inlineStr">
        <is>
          <t>MARTELO E MARTELETE - NF 25319</t>
        </is>
      </c>
      <c r="I1798" s="75" t="n">
        <v>495</v>
      </c>
      <c r="J1798" s="54" t="n">
        <v>45513</v>
      </c>
      <c r="K1798" s="54" t="inlineStr">
        <is>
          <t>LOC</t>
        </is>
      </c>
      <c r="N1798">
        <f>IF(ISERROR(SEARCH("NF",E1798,1)),"NÃO","SIM")</f>
        <v/>
      </c>
      <c r="O1798">
        <f>IF($B1798=5,"SIM","")</f>
        <v/>
      </c>
      <c r="P1798" s="76">
        <f>A1798&amp;B1798&amp;C1798&amp;E1798&amp;G1798&amp;EDATE(J1798,0)</f>
        <v/>
      </c>
      <c r="Q1798" s="68">
        <f>IF(A1798=0,"",VLOOKUP($A1798,RESUMO!$A$8:$B$107,2,FALSE))</f>
        <v/>
      </c>
    </row>
    <row r="1799">
      <c r="A1799" s="52" t="n">
        <v>45509</v>
      </c>
      <c r="B1799" s="68" t="n">
        <v>3</v>
      </c>
      <c r="D1799" s="73" t="inlineStr">
        <is>
          <t>UNIVERSO ELÉTRICO - PARC. 2/3</t>
        </is>
      </c>
      <c r="E1799" s="74" t="inlineStr">
        <is>
          <t>MATERIAIS ELÉTRICOS - NF 314317</t>
        </is>
      </c>
      <c r="I1799" s="75" t="n">
        <v>7087.17</v>
      </c>
      <c r="J1799" s="54" t="n">
        <v>45514</v>
      </c>
      <c r="K1799" s="54" t="inlineStr">
        <is>
          <t>MAT</t>
        </is>
      </c>
      <c r="N1799">
        <f>IF(ISERROR(SEARCH("NF",E1799,1)),"NÃO","SIM")</f>
        <v/>
      </c>
      <c r="O1799">
        <f>IF($B1799=5,"SIM","")</f>
        <v/>
      </c>
      <c r="P1799" s="76">
        <f>A1799&amp;B1799&amp;C1799&amp;E1799&amp;G1799&amp;EDATE(J1799,0)</f>
        <v/>
      </c>
      <c r="Q1799" s="68">
        <f>IF(A1799=0,"",VLOOKUP($A1799,RESUMO!$A$8:$B$107,2,FALSE))</f>
        <v/>
      </c>
    </row>
    <row r="1800">
      <c r="A1800" s="52" t="n">
        <v>45509</v>
      </c>
      <c r="B1800" s="68" t="n">
        <v>3</v>
      </c>
      <c r="D1800" s="73" t="inlineStr">
        <is>
          <t>UNIVERSO ELÉTRICO - PARC. 3/3</t>
        </is>
      </c>
      <c r="E1800" s="74" t="inlineStr">
        <is>
          <t>MATERIAIS ELÉTRICOS - NF 308013</t>
        </is>
      </c>
      <c r="I1800" s="75" t="n">
        <v>1739.02</v>
      </c>
      <c r="J1800" s="54" t="n">
        <v>45515</v>
      </c>
      <c r="K1800" s="54" t="inlineStr">
        <is>
          <t>MAT</t>
        </is>
      </c>
      <c r="N1800">
        <f>IF(ISERROR(SEARCH("NF",E1800,1)),"NÃO","SIM")</f>
        <v/>
      </c>
      <c r="O1800">
        <f>IF($B1800=5,"SIM","")</f>
        <v/>
      </c>
      <c r="P1800" s="76">
        <f>A1800&amp;B1800&amp;C1800&amp;E1800&amp;G1800&amp;EDATE(J1800,0)</f>
        <v/>
      </c>
      <c r="Q1800" s="68">
        <f>IF(A1800=0,"",VLOOKUP($A1800,RESUMO!$A$8:$B$107,2,FALSE))</f>
        <v/>
      </c>
    </row>
    <row r="1801">
      <c r="A1801" s="52" t="n">
        <v>45509</v>
      </c>
      <c r="B1801" s="68" t="n">
        <v>3</v>
      </c>
      <c r="D1801" s="73" t="inlineStr">
        <is>
          <t>UNIVERSO ELÉTRICO - PARC. 2/3</t>
        </is>
      </c>
      <c r="E1801" s="74" t="inlineStr">
        <is>
          <t>CANTONEIRA, BOX RETO - NF 314893</t>
        </is>
      </c>
      <c r="I1801" s="75" t="n">
        <v>43.28</v>
      </c>
      <c r="J1801" s="54" t="n">
        <v>45516</v>
      </c>
      <c r="K1801" s="54" t="inlineStr">
        <is>
          <t>MAT</t>
        </is>
      </c>
      <c r="N1801">
        <f>IF(ISERROR(SEARCH("NF",E1801,1)),"NÃO","SIM")</f>
        <v/>
      </c>
      <c r="O1801">
        <f>IF($B1801=5,"SIM","")</f>
        <v/>
      </c>
      <c r="P1801" s="76">
        <f>A1801&amp;B1801&amp;C1801&amp;E1801&amp;G1801&amp;EDATE(J1801,0)</f>
        <v/>
      </c>
      <c r="Q1801" s="68">
        <f>IF(A1801=0,"",VLOOKUP($A1801,RESUMO!$A$8:$B$107,2,FALSE))</f>
        <v/>
      </c>
    </row>
    <row r="1802">
      <c r="A1802" s="52" t="n">
        <v>45509</v>
      </c>
      <c r="B1802" s="68" t="n">
        <v>3</v>
      </c>
      <c r="D1802" s="73" t="inlineStr">
        <is>
          <t>DEPÓSITO 040</t>
        </is>
      </c>
      <c r="E1802" s="74" t="inlineStr">
        <is>
          <t>MATERIAIS DIVERSOS - NF 2889</t>
        </is>
      </c>
      <c r="I1802" s="75" t="n">
        <v>1578.25</v>
      </c>
      <c r="J1802" s="54" t="n">
        <v>45516</v>
      </c>
      <c r="K1802" s="54" t="inlineStr">
        <is>
          <t>MAT</t>
        </is>
      </c>
      <c r="N1802">
        <f>IF(ISERROR(SEARCH("NF",E1802,1)),"NÃO","SIM")</f>
        <v/>
      </c>
      <c r="O1802">
        <f>IF($B1802=5,"SIM","")</f>
        <v/>
      </c>
      <c r="P1802" s="76">
        <f>A1802&amp;B1802&amp;C1802&amp;E1802&amp;G1802&amp;EDATE(J1802,0)</f>
        <v/>
      </c>
      <c r="Q1802" s="68">
        <f>IF(A1802=0,"",VLOOKUP($A1802,RESUMO!$A$8:$B$107,2,FALSE))</f>
        <v/>
      </c>
    </row>
    <row r="1803">
      <c r="A1803" s="52" t="n">
        <v>45509</v>
      </c>
      <c r="B1803" s="68" t="n">
        <v>3</v>
      </c>
      <c r="D1803" s="73" t="inlineStr">
        <is>
          <t>ELITE EPI</t>
        </is>
      </c>
      <c r="E1803" s="74" t="inlineStr">
        <is>
          <t>EQUIPAMENTOS DE PROTEÇÃO - NF 103545</t>
        </is>
      </c>
      <c r="I1803" s="75" t="n">
        <v>407.57</v>
      </c>
      <c r="J1803" s="54" t="n">
        <v>45519</v>
      </c>
      <c r="K1803" s="54" t="inlineStr">
        <is>
          <t>MO</t>
        </is>
      </c>
      <c r="N1803">
        <f>IF(ISERROR(SEARCH("NF",E1803,1)),"NÃO","SIM")</f>
        <v/>
      </c>
      <c r="O1803">
        <f>IF($B1803=5,"SIM","")</f>
        <v/>
      </c>
      <c r="P1803" s="76">
        <f>A1803&amp;B1803&amp;C1803&amp;E1803&amp;G1803&amp;EDATE(J1803,0)</f>
        <v/>
      </c>
      <c r="Q1803" s="68">
        <f>IF(A1803=0,"",VLOOKUP($A1803,RESUMO!$A$8:$B$107,2,FALSE))</f>
        <v/>
      </c>
    </row>
    <row r="1804">
      <c r="A1804" s="52" t="n">
        <v>45509</v>
      </c>
      <c r="B1804" s="68" t="n">
        <v>3</v>
      </c>
      <c r="D1804" s="73" t="inlineStr">
        <is>
          <t>LOCFER</t>
        </is>
      </c>
      <c r="E1804" s="74" t="inlineStr">
        <is>
          <t>GUINCHO, MOTOR E MANGOTE - NF 25387</t>
        </is>
      </c>
      <c r="I1804" s="75" t="n">
        <v>390</v>
      </c>
      <c r="J1804" s="54" t="n">
        <v>45520</v>
      </c>
      <c r="K1804" s="54" t="inlineStr">
        <is>
          <t>LOC</t>
        </is>
      </c>
      <c r="N1804">
        <f>IF(ISERROR(SEARCH("NF",E1804,1)),"NÃO","SIM")</f>
        <v/>
      </c>
      <c r="O1804">
        <f>IF($B1804=5,"SIM","")</f>
        <v/>
      </c>
      <c r="P1804" s="76">
        <f>A1804&amp;B1804&amp;C1804&amp;E1804&amp;G1804&amp;EDATE(J1804,0)</f>
        <v/>
      </c>
      <c r="Q1804" s="68">
        <f>IF(A1804=0,"",VLOOKUP($A1804,RESUMO!$A$8:$B$107,2,FALSE))</f>
        <v/>
      </c>
    </row>
    <row r="1805">
      <c r="A1805" s="52" t="n">
        <v>45509</v>
      </c>
      <c r="B1805" s="68" t="n">
        <v>5</v>
      </c>
      <c r="D1805" s="73" t="inlineStr">
        <is>
          <t>WORK MED SEGURANÇA</t>
        </is>
      </c>
      <c r="E1805" s="74" t="inlineStr">
        <is>
          <t>REALIZAÇÃO DE EXAMES - NF 3151</t>
        </is>
      </c>
      <c r="I1805" s="75" t="n">
        <v>372</v>
      </c>
      <c r="J1805" s="54" t="n">
        <v>45499</v>
      </c>
      <c r="K1805" s="54" t="inlineStr">
        <is>
          <t>MO</t>
        </is>
      </c>
      <c r="N1805">
        <f>IF(ISERROR(SEARCH("NF",E1805,1)),"NÃO","SIM")</f>
        <v/>
      </c>
      <c r="O1805">
        <f>IF($B1805=5,"SIM","")</f>
        <v/>
      </c>
      <c r="P1805" s="76">
        <f>A1805&amp;B1805&amp;C1805&amp;E1805&amp;G1805&amp;EDATE(J1805,0)</f>
        <v/>
      </c>
      <c r="Q1805" s="68">
        <f>IF(A1805=0,"",VLOOKUP($A1805,RESUMO!$A$8:$B$107,2,FALSE))</f>
        <v/>
      </c>
    </row>
    <row r="1806">
      <c r="A1806" s="52" t="n">
        <v>45509</v>
      </c>
      <c r="B1806" s="68" t="n">
        <v>5</v>
      </c>
      <c r="D1806" s="73" t="inlineStr">
        <is>
          <t>BETON MIX CONCRETO</t>
        </is>
      </c>
      <c r="E1806" s="74" t="inlineStr">
        <is>
          <t>CONCRETAGEM - NFS 2493/2494/2495/2496/2499</t>
        </is>
      </c>
      <c r="I1806" s="75" t="n">
        <v>9015.1</v>
      </c>
      <c r="J1806" s="54" t="n">
        <v>45489</v>
      </c>
      <c r="K1806" s="54" t="inlineStr">
        <is>
          <t>MAT</t>
        </is>
      </c>
      <c r="N1806">
        <f>IF(ISERROR(SEARCH("NF",E1806,1)),"NÃO","SIM")</f>
        <v/>
      </c>
      <c r="O1806">
        <f>IF($B1806=5,"SIM","")</f>
        <v/>
      </c>
      <c r="P1806" s="76">
        <f>A1806&amp;B1806&amp;C1806&amp;E1806&amp;G1806&amp;EDATE(J1806,0)</f>
        <v/>
      </c>
      <c r="Q1806" s="68">
        <f>IF(A1806=0,"",VLOOKUP($A1806,RESUMO!$A$8:$B$107,2,FALSE))</f>
        <v/>
      </c>
    </row>
    <row r="1807">
      <c r="A1807" s="52" t="n">
        <v>45524</v>
      </c>
      <c r="B1807" s="68" t="n">
        <v>1</v>
      </c>
      <c r="C1807" s="50" t="inlineStr">
        <is>
          <t>12054582638</t>
        </is>
      </c>
      <c r="D1807" s="73" t="inlineStr">
        <is>
          <t>RODOLFO DIAS DA SILVA</t>
        </is>
      </c>
      <c r="E1807" s="74" t="inlineStr">
        <is>
          <t>SALÁRIO</t>
        </is>
      </c>
      <c r="I1807" s="75" t="n">
        <v>1104.8</v>
      </c>
      <c r="J1807" s="54" t="n">
        <v>45524</v>
      </c>
      <c r="K1807" s="54" t="inlineStr">
        <is>
          <t>MO</t>
        </is>
      </c>
      <c r="N1807">
        <f>IF(ISERROR(SEARCH("NF",E1807,1)),"NÃO","SIM")</f>
        <v/>
      </c>
      <c r="O1807">
        <f>IF($B1807=5,"SIM","")</f>
        <v/>
      </c>
      <c r="P1807" s="76">
        <f>A1807&amp;B1807&amp;C1807&amp;E1807&amp;G1807&amp;EDATE(J1807,0)</f>
        <v/>
      </c>
      <c r="Q1807" s="68">
        <f>IF(A1807=0,"",VLOOKUP($A1807,RESUMO!$A$8:$B$107,2,FALSE))</f>
        <v/>
      </c>
    </row>
    <row r="1808">
      <c r="A1808" s="52" t="n">
        <v>45524</v>
      </c>
      <c r="B1808" s="68" t="n">
        <v>1</v>
      </c>
      <c r="C1808" s="50" t="inlineStr">
        <is>
          <t>42751357687</t>
        </is>
      </c>
      <c r="D1808" s="73" t="inlineStr">
        <is>
          <t>JOSÉ GERALDO LONGUINHO</t>
        </is>
      </c>
      <c r="E1808" s="74" t="inlineStr">
        <is>
          <t>SALÁRIO</t>
        </is>
      </c>
      <c r="I1808" s="75" t="n">
        <v>1104.8</v>
      </c>
      <c r="J1808" s="54" t="n">
        <v>45524</v>
      </c>
      <c r="K1808" s="54" t="inlineStr">
        <is>
          <t>MO</t>
        </is>
      </c>
      <c r="N1808">
        <f>IF(ISERROR(SEARCH("NF",E1808,1)),"NÃO","SIM")</f>
        <v/>
      </c>
      <c r="O1808">
        <f>IF($B1808=5,"SIM","")</f>
        <v/>
      </c>
      <c r="P1808" s="76">
        <f>A1808&amp;B1808&amp;C1808&amp;E1808&amp;G1808&amp;EDATE(J1808,0)</f>
        <v/>
      </c>
      <c r="Q1808" s="68">
        <f>IF(A1808=0,"",VLOOKUP($A1808,RESUMO!$A$8:$B$107,2,FALSE))</f>
        <v/>
      </c>
    </row>
    <row r="1809">
      <c r="A1809" s="52" t="n">
        <v>45524</v>
      </c>
      <c r="B1809" s="68" t="n">
        <v>1</v>
      </c>
      <c r="C1809" s="50" t="inlineStr">
        <is>
          <t>18240824609</t>
        </is>
      </c>
      <c r="D1809" s="73" t="inlineStr">
        <is>
          <t>ITALO RAFAEL PINHO SANTOS</t>
        </is>
      </c>
      <c r="E1809" s="74" t="inlineStr">
        <is>
          <t>SALÁRIO</t>
        </is>
      </c>
      <c r="I1809" s="75" t="n">
        <v>916</v>
      </c>
      <c r="J1809" s="54" t="n">
        <v>45524</v>
      </c>
      <c r="K1809" s="54" t="inlineStr">
        <is>
          <t>MO</t>
        </is>
      </c>
      <c r="N1809">
        <f>IF(ISERROR(SEARCH("NF",E1809,1)),"NÃO","SIM")</f>
        <v/>
      </c>
      <c r="O1809">
        <f>IF($B1809=5,"SIM","")</f>
        <v/>
      </c>
      <c r="P1809" s="76">
        <f>A1809&amp;B1809&amp;C1809&amp;E1809&amp;G1809&amp;EDATE(J1809,0)</f>
        <v/>
      </c>
      <c r="Q1809" s="68">
        <f>IF(A1809=0,"",VLOOKUP($A1809,RESUMO!$A$8:$B$107,2,FALSE))</f>
        <v/>
      </c>
    </row>
    <row r="1810">
      <c r="A1810" s="52" t="n">
        <v>45524</v>
      </c>
      <c r="B1810" s="68" t="n">
        <v>1</v>
      </c>
      <c r="C1810" s="50" t="inlineStr">
        <is>
          <t>13034919662</t>
        </is>
      </c>
      <c r="D1810" s="73" t="inlineStr">
        <is>
          <t>DAVID LOPES DOS SANTOS</t>
        </is>
      </c>
      <c r="E1810" s="74" t="inlineStr">
        <is>
          <t>SALÁRIO</t>
        </is>
      </c>
      <c r="I1810" s="75" t="n">
        <v>1470</v>
      </c>
      <c r="J1810" s="54" t="n">
        <v>45524</v>
      </c>
      <c r="K1810" s="54" t="inlineStr">
        <is>
          <t>MO</t>
        </is>
      </c>
      <c r="N1810">
        <f>IF(ISERROR(SEARCH("NF",E1810,1)),"NÃO","SIM")</f>
        <v/>
      </c>
      <c r="O1810">
        <f>IF($B1810=5,"SIM","")</f>
        <v/>
      </c>
      <c r="P1810" s="76">
        <f>A1810&amp;B1810&amp;C1810&amp;E1810&amp;G1810&amp;EDATE(J1810,0)</f>
        <v/>
      </c>
      <c r="Q1810" s="68">
        <f>IF(A1810=0,"",VLOOKUP($A1810,RESUMO!$A$8:$B$107,2,FALSE))</f>
        <v/>
      </c>
    </row>
    <row r="1811">
      <c r="A1811" s="52" t="n">
        <v>45524</v>
      </c>
      <c r="B1811" s="68" t="n">
        <v>1</v>
      </c>
      <c r="C1811" s="50" t="inlineStr">
        <is>
          <t>70248624679</t>
        </is>
      </c>
      <c r="D1811" s="73" t="inlineStr">
        <is>
          <t>PEDRO HENRIQUE LOPES DOS SANTOS</t>
        </is>
      </c>
      <c r="E1811" s="74" t="inlineStr">
        <is>
          <t>SALÁRIO</t>
        </is>
      </c>
      <c r="I1811" s="75" t="n">
        <v>1104.8</v>
      </c>
      <c r="J1811" s="54" t="n">
        <v>45524</v>
      </c>
      <c r="K1811" s="54" t="inlineStr">
        <is>
          <t>MO</t>
        </is>
      </c>
      <c r="N1811">
        <f>IF(ISERROR(SEARCH("NF",E1811,1)),"NÃO","SIM")</f>
        <v/>
      </c>
      <c r="O1811">
        <f>IF($B1811=5,"SIM","")</f>
        <v/>
      </c>
      <c r="P1811" s="76">
        <f>A1811&amp;B1811&amp;C1811&amp;E1811&amp;G1811&amp;EDATE(J1811,0)</f>
        <v/>
      </c>
      <c r="Q1811" s="68">
        <f>IF(A1811=0,"",VLOOKUP($A1811,RESUMO!$A$8:$B$107,2,FALSE))</f>
        <v/>
      </c>
    </row>
    <row r="1812">
      <c r="A1812" s="52" t="n">
        <v>45524</v>
      </c>
      <c r="B1812" s="68" t="n">
        <v>1</v>
      </c>
      <c r="C1812" s="50" t="inlineStr">
        <is>
          <t>07817141509</t>
        </is>
      </c>
      <c r="D1812" s="73" t="inlineStr">
        <is>
          <t>SONEANDERSON DE JESUS SOUZA</t>
        </is>
      </c>
      <c r="E1812" s="74" t="inlineStr">
        <is>
          <t>SALÁRIO</t>
        </is>
      </c>
      <c r="I1812" s="75" t="n">
        <v>642.8</v>
      </c>
      <c r="J1812" s="54" t="n">
        <v>45524</v>
      </c>
      <c r="K1812" s="54" t="inlineStr">
        <is>
          <t>MO</t>
        </is>
      </c>
      <c r="N1812">
        <f>IF(ISERROR(SEARCH("NF",E1812,1)),"NÃO","SIM")</f>
        <v/>
      </c>
      <c r="O1812">
        <f>IF($B1812=5,"SIM","")</f>
        <v/>
      </c>
      <c r="P1812" s="76">
        <f>A1812&amp;B1812&amp;C1812&amp;E1812&amp;G1812&amp;EDATE(J1812,0)</f>
        <v/>
      </c>
      <c r="Q1812" s="68">
        <f>IF(A1812=0,"",VLOOKUP($A1812,RESUMO!$A$8:$B$107,2,FALSE))</f>
        <v/>
      </c>
    </row>
    <row r="1813">
      <c r="A1813" s="52" t="n">
        <v>45524</v>
      </c>
      <c r="B1813" s="68" t="n">
        <v>1</v>
      </c>
      <c r="C1813" s="64" t="inlineStr">
        <is>
          <t>12312366630</t>
        </is>
      </c>
      <c r="D1813" s="73" t="inlineStr">
        <is>
          <t>MARCOS VIANA FREITAS</t>
        </is>
      </c>
      <c r="E1813" s="74" t="inlineStr">
        <is>
          <t>SALÁRIO</t>
        </is>
      </c>
      <c r="I1813" s="75" t="n">
        <v>642.8</v>
      </c>
      <c r="J1813" s="54" t="n">
        <v>45524</v>
      </c>
      <c r="K1813" s="54" t="inlineStr">
        <is>
          <t>MO</t>
        </is>
      </c>
      <c r="N1813">
        <f>IF(ISERROR(SEARCH("NF",E1813,1)),"NÃO","SIM")</f>
        <v/>
      </c>
      <c r="O1813">
        <f>IF($B1813=5,"SIM","")</f>
        <v/>
      </c>
      <c r="P1813" s="76">
        <f>A1813&amp;B1813&amp;C1813&amp;E1813&amp;G1813&amp;EDATE(J1813,0)</f>
        <v/>
      </c>
      <c r="Q1813" s="68">
        <f>IF(A1813=0,"",VLOOKUP($A1813,RESUMO!$A$8:$B$107,2,FALSE))</f>
        <v/>
      </c>
    </row>
    <row r="1814">
      <c r="A1814" s="52" t="n">
        <v>45524</v>
      </c>
      <c r="B1814" s="68" t="n">
        <v>1</v>
      </c>
      <c r="C1814" s="50" t="inlineStr">
        <is>
          <t>31699502668</t>
        </is>
      </c>
      <c r="D1814" s="73" t="inlineStr">
        <is>
          <t>ANTONIO ZEFERINO LEANDRO</t>
        </is>
      </c>
      <c r="E1814" s="74" t="inlineStr">
        <is>
          <t>DIÁRIA</t>
        </is>
      </c>
      <c r="I1814" s="75" t="n">
        <v>2000</v>
      </c>
      <c r="J1814" s="54" t="n">
        <v>45524</v>
      </c>
      <c r="K1814" s="54" t="inlineStr">
        <is>
          <t>MO</t>
        </is>
      </c>
      <c r="N1814">
        <f>IF(ISERROR(SEARCH("NF",E1814,1)),"NÃO","SIM")</f>
        <v/>
      </c>
      <c r="O1814">
        <f>IF($B1814=5,"SIM","")</f>
        <v/>
      </c>
      <c r="P1814" s="76">
        <f>A1814&amp;B1814&amp;C1814&amp;E1814&amp;G1814&amp;EDATE(J1814,0)</f>
        <v/>
      </c>
      <c r="Q1814" s="68">
        <f>IF(A1814=0,"",VLOOKUP($A1814,RESUMO!$A$8:$B$107,2,FALSE))</f>
        <v/>
      </c>
    </row>
    <row r="1815">
      <c r="A1815" s="52" t="n">
        <v>45524</v>
      </c>
      <c r="B1815" s="68" t="n">
        <v>2</v>
      </c>
      <c r="D1815" s="73" t="inlineStr">
        <is>
          <t>C.A.R INSTALAÇÕES HIDRAULICAS E GÁS - CARLINHOS</t>
        </is>
      </c>
      <c r="E1815" s="74" t="inlineStr">
        <is>
          <t>EXECUÇÃO HIDRAULICA</t>
        </is>
      </c>
      <c r="I1815" s="75" t="n">
        <v>1449</v>
      </c>
      <c r="J1815" s="54" t="n">
        <v>45524</v>
      </c>
      <c r="K1815" s="54" t="inlineStr">
        <is>
          <t>SERV</t>
        </is>
      </c>
      <c r="N1815">
        <f>IF(ISERROR(SEARCH("NF",E1815,1)),"NÃO","SIM")</f>
        <v/>
      </c>
      <c r="O1815">
        <f>IF($B1815=5,"SIM","")</f>
        <v/>
      </c>
      <c r="P1815" s="76">
        <f>A1815&amp;B1815&amp;C1815&amp;E1815&amp;G1815&amp;EDATE(J1815,0)</f>
        <v/>
      </c>
      <c r="Q1815" s="68">
        <f>IF(A1815=0,"",VLOOKUP($A1815,RESUMO!$A$8:$B$107,2,FALSE))</f>
        <v/>
      </c>
    </row>
    <row r="1816">
      <c r="A1816" s="52" t="n">
        <v>45524</v>
      </c>
      <c r="B1816" s="68" t="n">
        <v>2</v>
      </c>
      <c r="D1816" s="73" t="inlineStr">
        <is>
          <t>VR AREIA E BRITA</t>
        </is>
      </c>
      <c r="E1816" s="74" t="inlineStr">
        <is>
          <t>AREIA E BRITA - PED. Nº 4886 / 4895</t>
        </is>
      </c>
      <c r="I1816" s="75" t="n">
        <v>2959.75</v>
      </c>
      <c r="J1816" s="54" t="n">
        <v>45524</v>
      </c>
      <c r="K1816" s="54" t="inlineStr">
        <is>
          <t>MAT</t>
        </is>
      </c>
      <c r="N1816">
        <f>IF(ISERROR(SEARCH("NF",E1816,1)),"NÃO","SIM")</f>
        <v/>
      </c>
      <c r="O1816">
        <f>IF($B1816=5,"SIM","")</f>
        <v/>
      </c>
      <c r="P1816" s="76">
        <f>A1816&amp;B1816&amp;C1816&amp;E1816&amp;G1816&amp;EDATE(J1816,0)</f>
        <v/>
      </c>
      <c r="Q1816" s="68">
        <f>IF(A1816=0,"",VLOOKUP($A1816,RESUMO!$A$8:$B$107,2,FALSE))</f>
        <v/>
      </c>
    </row>
    <row r="1817">
      <c r="A1817" s="52" t="n">
        <v>45524</v>
      </c>
      <c r="B1817" s="68" t="n">
        <v>3</v>
      </c>
      <c r="D1817" s="73" t="inlineStr">
        <is>
          <t>FGTS MENSAL - 07/2024</t>
        </is>
      </c>
      <c r="I1817" s="75" t="n">
        <v>1363.68</v>
      </c>
      <c r="J1817" s="54" t="n">
        <v>45524</v>
      </c>
      <c r="K1817" s="54" t="inlineStr">
        <is>
          <t>MO</t>
        </is>
      </c>
      <c r="N1817">
        <f>IF(ISERROR(SEARCH("NF",E1817,1)),"NÃO","SIM")</f>
        <v/>
      </c>
      <c r="O1817">
        <f>IF($B1817=5,"SIM","")</f>
        <v/>
      </c>
      <c r="P1817" s="76">
        <f>A1817&amp;B1817&amp;C1817&amp;E1817&amp;G1817&amp;EDATE(J1817,0)</f>
        <v/>
      </c>
      <c r="Q1817" s="68">
        <f>IF(A1817=0,"",VLOOKUP($A1817,RESUMO!$A$8:$B$107,2,FALSE))</f>
        <v/>
      </c>
    </row>
    <row r="1818">
      <c r="A1818" s="52" t="n">
        <v>45524</v>
      </c>
      <c r="B1818" s="68" t="n">
        <v>3</v>
      </c>
      <c r="D1818" s="73" t="inlineStr">
        <is>
          <t>DCTFWEB - INSS/IRRF - 07/2024</t>
        </is>
      </c>
      <c r="I1818" s="75" t="n">
        <v>6171.68</v>
      </c>
      <c r="J1818" s="54" t="n">
        <v>45524</v>
      </c>
      <c r="K1818" s="54" t="inlineStr">
        <is>
          <t>MO</t>
        </is>
      </c>
      <c r="N1818">
        <f>IF(ISERROR(SEARCH("NF",E1818,1)),"NÃO","SIM")</f>
        <v/>
      </c>
      <c r="O1818">
        <f>IF($B1818=5,"SIM","")</f>
        <v/>
      </c>
      <c r="P1818" s="76">
        <f>A1818&amp;B1818&amp;C1818&amp;E1818&amp;G1818&amp;EDATE(J1818,0)</f>
        <v/>
      </c>
      <c r="Q1818" s="68">
        <f>IF(A1818=0,"",VLOOKUP($A1818,RESUMO!$A$8:$B$107,2,FALSE))</f>
        <v/>
      </c>
    </row>
    <row r="1819">
      <c r="A1819" s="52" t="n">
        <v>45524</v>
      </c>
      <c r="B1819" s="68" t="n">
        <v>3</v>
      </c>
      <c r="D1819" s="73" t="inlineStr">
        <is>
          <t>LOCAN ANDAIMES</t>
        </is>
      </c>
      <c r="E1819" s="74" t="inlineStr">
        <is>
          <t>LOCAÇÃO DE ANDAIMES - ND 9503</t>
        </is>
      </c>
      <c r="I1819" s="75" t="n">
        <v>1270</v>
      </c>
      <c r="J1819" s="54" t="n">
        <v>45524</v>
      </c>
      <c r="K1819" s="54" t="inlineStr">
        <is>
          <t>LOC</t>
        </is>
      </c>
      <c r="N1819">
        <f>IF(ISERROR(SEARCH("NF",E1819,1)),"NÃO","SIM")</f>
        <v/>
      </c>
      <c r="O1819">
        <f>IF($B1819=5,"SIM","")</f>
        <v/>
      </c>
      <c r="P1819" s="76">
        <f>A1819&amp;B1819&amp;C1819&amp;E1819&amp;G1819&amp;EDATE(J1819,0)</f>
        <v/>
      </c>
      <c r="Q1819" s="68">
        <f>IF(A1819=0,"",VLOOKUP($A1819,RESUMO!$A$8:$B$107,2,FALSE))</f>
        <v/>
      </c>
    </row>
    <row r="1820">
      <c r="A1820" s="52" t="n">
        <v>45524</v>
      </c>
      <c r="B1820" s="68" t="n">
        <v>3</v>
      </c>
      <c r="D1820" s="73" t="inlineStr">
        <is>
          <t>SÃO JOSÉ CIMENTO</t>
        </is>
      </c>
      <c r="E1820" s="74" t="inlineStr">
        <is>
          <t>CIMENTO - NF 130190</t>
        </is>
      </c>
      <c r="I1820" s="75" t="n">
        <v>2464</v>
      </c>
      <c r="J1820" s="54" t="n">
        <v>45526</v>
      </c>
      <c r="K1820" s="54" t="inlineStr">
        <is>
          <t>MAT</t>
        </is>
      </c>
      <c r="N1820">
        <f>IF(ISERROR(SEARCH("NF",E1820,1)),"NÃO","SIM")</f>
        <v/>
      </c>
      <c r="O1820">
        <f>IF($B1820=5,"SIM","")</f>
        <v/>
      </c>
      <c r="P1820" s="76">
        <f>A1820&amp;B1820&amp;C1820&amp;E1820&amp;G1820&amp;EDATE(J1820,0)</f>
        <v/>
      </c>
      <c r="Q1820" s="68">
        <f>IF(A1820=0,"",VLOOKUP($A1820,RESUMO!$A$8:$B$107,2,FALSE))</f>
        <v/>
      </c>
    </row>
    <row r="1821">
      <c r="A1821" s="52" t="n">
        <v>45524</v>
      </c>
      <c r="B1821" s="68" t="n">
        <v>3</v>
      </c>
      <c r="D1821" s="73" t="inlineStr">
        <is>
          <t>CLAYTON PATRICIO - LOC RAMOS</t>
        </is>
      </c>
      <c r="E1821" s="74" t="inlineStr">
        <is>
          <t>LOCAÇÃO DE CAÇAMBA - NF 662</t>
        </is>
      </c>
      <c r="I1821" s="75" t="n">
        <v>1125</v>
      </c>
      <c r="J1821" s="54" t="n">
        <v>45526</v>
      </c>
      <c r="K1821" s="54" t="inlineStr">
        <is>
          <t>LOC</t>
        </is>
      </c>
      <c r="N1821">
        <f>IF(ISERROR(SEARCH("NF",E1821,1)),"NÃO","SIM")</f>
        <v/>
      </c>
      <c r="O1821">
        <f>IF($B1821=5,"SIM","")</f>
        <v/>
      </c>
      <c r="P1821" s="76">
        <f>A1821&amp;B1821&amp;C1821&amp;E1821&amp;G1821&amp;EDATE(J1821,0)</f>
        <v/>
      </c>
      <c r="Q1821" s="68">
        <f>IF(A1821=0,"",VLOOKUP($A1821,RESUMO!$A$8:$B$107,2,FALSE))</f>
        <v/>
      </c>
    </row>
    <row r="1822">
      <c r="A1822" s="52" t="n">
        <v>45524</v>
      </c>
      <c r="B1822" s="68" t="n">
        <v>3</v>
      </c>
      <c r="D1822" s="73" t="inlineStr">
        <is>
          <t>CONCRETARTE ESPAÇADORES</t>
        </is>
      </c>
      <c r="E1822" s="74" t="inlineStr">
        <is>
          <t>PROTETOR DE VERGALHÃO - NF 24687204</t>
        </is>
      </c>
      <c r="I1822" s="75" t="n">
        <v>193</v>
      </c>
      <c r="J1822" s="54" t="n">
        <v>45526</v>
      </c>
      <c r="K1822" s="54" t="inlineStr">
        <is>
          <t>MAT</t>
        </is>
      </c>
      <c r="N1822">
        <f>IF(ISERROR(SEARCH("NF",E1822,1)),"NÃO","SIM")</f>
        <v/>
      </c>
      <c r="O1822">
        <f>IF($B1822=5,"SIM","")</f>
        <v/>
      </c>
      <c r="P1822" s="76">
        <f>A1822&amp;B1822&amp;C1822&amp;E1822&amp;G1822&amp;EDATE(J1822,0)</f>
        <v/>
      </c>
      <c r="Q1822" s="68">
        <f>IF(A1822=0,"",VLOOKUP($A1822,RESUMO!$A$8:$B$107,2,FALSE))</f>
        <v/>
      </c>
    </row>
    <row r="1823">
      <c r="A1823" s="52" t="n">
        <v>45524</v>
      </c>
      <c r="B1823" s="68" t="n">
        <v>3</v>
      </c>
      <c r="D1823" s="73" t="inlineStr">
        <is>
          <t>MHS SEGURANÇA E MEDICINA DO TRABALHO - EVENTOS SST E-SOCIAL - 20/07</t>
        </is>
      </c>
      <c r="E1823" s="74" t="inlineStr">
        <is>
          <t>NF A EMITIR</t>
        </is>
      </c>
      <c r="I1823" s="75" t="n">
        <v>79.8</v>
      </c>
      <c r="J1823" s="54" t="n">
        <v>45527</v>
      </c>
      <c r="K1823" s="54" t="inlineStr">
        <is>
          <t>MO</t>
        </is>
      </c>
      <c r="N1823">
        <f>IF(ISERROR(SEARCH("NF",E1823,1)),"NÃO","SIM")</f>
        <v/>
      </c>
      <c r="O1823">
        <f>IF($B1823=5,"SIM","")</f>
        <v/>
      </c>
      <c r="P1823" s="76">
        <f>A1823&amp;B1823&amp;C1823&amp;E1823&amp;G1823&amp;EDATE(J1823,0)</f>
        <v/>
      </c>
      <c r="Q1823" s="68">
        <f>IF(A1823=0,"",VLOOKUP($A1823,RESUMO!$A$8:$B$107,2,FALSE))</f>
        <v/>
      </c>
    </row>
    <row r="1824">
      <c r="A1824" s="52" t="n">
        <v>45524</v>
      </c>
      <c r="B1824" s="68" t="n">
        <v>3</v>
      </c>
      <c r="D1824" s="73" t="inlineStr">
        <is>
          <t>LOCFER</t>
        </is>
      </c>
      <c r="E1824" s="74" t="inlineStr">
        <is>
          <t>SERRA DE BANCADA - NF 25420</t>
        </is>
      </c>
      <c r="I1824" s="75" t="n">
        <v>295</v>
      </c>
      <c r="J1824" s="54" t="n">
        <v>45527</v>
      </c>
      <c r="K1824" s="54" t="inlineStr">
        <is>
          <t>LOC</t>
        </is>
      </c>
      <c r="N1824">
        <f>IF(ISERROR(SEARCH("NF",E1824,1)),"NÃO","SIM")</f>
        <v/>
      </c>
      <c r="O1824">
        <f>IF($B1824=5,"SIM","")</f>
        <v/>
      </c>
      <c r="P1824" s="76">
        <f>A1824&amp;B1824&amp;C1824&amp;E1824&amp;G1824&amp;EDATE(J1824,0)</f>
        <v/>
      </c>
      <c r="Q1824" s="68">
        <f>IF(A1824=0,"",VLOOKUP($A1824,RESUMO!$A$8:$B$107,2,FALSE))</f>
        <v/>
      </c>
    </row>
    <row r="1825">
      <c r="A1825" s="52" t="n">
        <v>45524</v>
      </c>
      <c r="B1825" s="68" t="n">
        <v>3</v>
      </c>
      <c r="D1825" s="73" t="inlineStr">
        <is>
          <t>CEMIG - LEMBRETE DE PAGAMENTO</t>
        </is>
      </c>
      <c r="E1825" s="74" t="inlineStr">
        <is>
          <t>COMPETENCIA 09/2024</t>
        </is>
      </c>
      <c r="I1825" s="75" t="n">
        <v>0</v>
      </c>
      <c r="J1825" s="54" t="n">
        <v>45532</v>
      </c>
      <c r="K1825" s="54" t="inlineStr">
        <is>
          <t>TP</t>
        </is>
      </c>
      <c r="N1825">
        <f>IF(ISERROR(SEARCH("NF",E1825,1)),"NÃO","SIM")</f>
        <v/>
      </c>
      <c r="O1825">
        <f>IF($B1825=5,"SIM","")</f>
        <v/>
      </c>
      <c r="P1825" s="76">
        <f>A1825&amp;B1825&amp;C1825&amp;E1825&amp;G1825&amp;EDATE(J1825,0)</f>
        <v/>
      </c>
      <c r="Q1825" s="68">
        <f>IF(A1825=0,"",VLOOKUP($A1825,RESUMO!$A$8:$B$107,2,FALSE))</f>
        <v/>
      </c>
    </row>
    <row r="1826">
      <c r="A1826" s="52" t="n">
        <v>45524</v>
      </c>
      <c r="B1826" s="68" t="n">
        <v>3</v>
      </c>
      <c r="D1826" s="73" t="inlineStr">
        <is>
          <t>BRALUX SOLUÇÕES ELÉTRICAS</t>
        </is>
      </c>
      <c r="E1826" s="74" t="inlineStr">
        <is>
          <t>PAINEL PARA COMANDO ELÉTRICO - NF 161503</t>
        </is>
      </c>
      <c r="I1826" s="75" t="n">
        <v>4832.69</v>
      </c>
      <c r="J1826" s="54" t="n">
        <v>45532</v>
      </c>
      <c r="K1826" s="54" t="inlineStr">
        <is>
          <t>MAT</t>
        </is>
      </c>
      <c r="N1826">
        <f>IF(ISERROR(SEARCH("NF",E1826,1)),"NÃO","SIM")</f>
        <v/>
      </c>
      <c r="O1826">
        <f>IF($B1826=5,"SIM","")</f>
        <v/>
      </c>
      <c r="P1826" s="76">
        <f>A1826&amp;B1826&amp;C1826&amp;E1826&amp;G1826&amp;EDATE(J1826,0)</f>
        <v/>
      </c>
      <c r="Q1826" s="68">
        <f>IF(A1826=0,"",VLOOKUP($A1826,RESUMO!$A$8:$B$107,2,FALSE))</f>
        <v/>
      </c>
    </row>
    <row r="1827">
      <c r="A1827" s="52" t="n">
        <v>45524</v>
      </c>
      <c r="B1827" s="68" t="n">
        <v>3</v>
      </c>
      <c r="D1827" s="73" t="inlineStr">
        <is>
          <t>PLIMAX PERSONA</t>
        </is>
      </c>
      <c r="E1827" s="74" t="inlineStr">
        <is>
          <t>CESTAS BASICAS - NF 253193</t>
        </is>
      </c>
      <c r="I1827" s="75" t="n">
        <v>2082.96</v>
      </c>
      <c r="J1827" s="54" t="n">
        <v>45532</v>
      </c>
      <c r="K1827" s="54" t="inlineStr">
        <is>
          <t>MO</t>
        </is>
      </c>
      <c r="N1827">
        <f>IF(ISERROR(SEARCH("NF",E1827,1)),"NÃO","SIM")</f>
        <v/>
      </c>
      <c r="O1827">
        <f>IF($B1827=5,"SIM","")</f>
        <v/>
      </c>
      <c r="P1827" s="76">
        <f>A1827&amp;B1827&amp;C1827&amp;E1827&amp;G1827&amp;EDATE(J1827,0)</f>
        <v/>
      </c>
      <c r="Q1827" s="68">
        <f>IF(A1827=0,"",VLOOKUP($A1827,RESUMO!$A$8:$B$107,2,FALSE))</f>
        <v/>
      </c>
    </row>
    <row r="1828">
      <c r="A1828" s="52" t="n">
        <v>45524</v>
      </c>
      <c r="B1828" s="68" t="n">
        <v>3</v>
      </c>
      <c r="D1828" s="73" t="inlineStr">
        <is>
          <t>PASI SEGUROS</t>
        </is>
      </c>
      <c r="I1828" s="75" t="n">
        <v>179.34</v>
      </c>
      <c r="J1828" s="54" t="n">
        <v>45535</v>
      </c>
      <c r="K1828" s="54" t="inlineStr">
        <is>
          <t>MO</t>
        </is>
      </c>
      <c r="N1828">
        <f>IF(ISERROR(SEARCH("NF",E1828,1)),"NÃO","SIM")</f>
        <v/>
      </c>
      <c r="O1828">
        <f>IF($B1828=5,"SIM","")</f>
        <v/>
      </c>
      <c r="P1828" s="76">
        <f>A1828&amp;B1828&amp;C1828&amp;E1828&amp;G1828&amp;EDATE(J1828,0)</f>
        <v/>
      </c>
      <c r="Q1828" s="68">
        <f>IF(A1828=0,"",VLOOKUP($A1828,RESUMO!$A$8:$B$107,2,FALSE))</f>
        <v/>
      </c>
    </row>
    <row r="1829">
      <c r="A1829" s="52" t="n">
        <v>45524</v>
      </c>
      <c r="B1829" s="68" t="n">
        <v>3</v>
      </c>
      <c r="D1829" s="73" t="inlineStr">
        <is>
          <t>SÃO JOSÉ CIMENTO</t>
        </is>
      </c>
      <c r="E1829" s="74" t="inlineStr">
        <is>
          <t>CIMENTO - NF 130394</t>
        </is>
      </c>
      <c r="I1829" s="75" t="n">
        <v>2464</v>
      </c>
      <c r="J1829" s="54" t="n">
        <v>45538</v>
      </c>
      <c r="K1829" s="54" t="inlineStr">
        <is>
          <t>MAT</t>
        </is>
      </c>
      <c r="N1829">
        <f>IF(ISERROR(SEARCH("NF",E1829,1)),"NÃO","SIM")</f>
        <v/>
      </c>
      <c r="O1829">
        <f>IF($B1829=5,"SIM","")</f>
        <v/>
      </c>
      <c r="P1829" s="76">
        <f>A1829&amp;B1829&amp;C1829&amp;E1829&amp;G1829&amp;EDATE(J1829,0)</f>
        <v/>
      </c>
      <c r="Q1829" s="68">
        <f>IF(A1829=0,"",VLOOKUP($A1829,RESUMO!$A$8:$B$107,2,FALSE))</f>
        <v/>
      </c>
    </row>
    <row r="1830">
      <c r="A1830" s="52" t="n">
        <v>45524</v>
      </c>
      <c r="B1830" s="68" t="n">
        <v>5</v>
      </c>
      <c r="D1830" s="73" t="inlineStr">
        <is>
          <t>AHPHAVILLE COMERCIAL</t>
        </is>
      </c>
      <c r="E1830" s="74" t="inlineStr">
        <is>
          <t>MADEIRA PINUS SARRAFO - AGUARDANDO NF</t>
        </is>
      </c>
      <c r="I1830" s="75" t="n">
        <v>458.4</v>
      </c>
      <c r="J1830" s="54" t="n">
        <v>45518</v>
      </c>
      <c r="K1830" s="54" t="inlineStr">
        <is>
          <t>MAT</t>
        </is>
      </c>
      <c r="N1830">
        <f>IF(ISERROR(SEARCH("NF",E1830,1)),"NÃO","SIM")</f>
        <v/>
      </c>
      <c r="O1830">
        <f>IF($B1830=5,"SIM","")</f>
        <v/>
      </c>
      <c r="P1830" s="76">
        <f>A1830&amp;B1830&amp;C1830&amp;E1830&amp;G1830&amp;EDATE(J1830,0)</f>
        <v/>
      </c>
      <c r="Q1830" s="68">
        <f>IF(A1830=0,"",VLOOKUP($A1830,RESUMO!$A$8:$B$107,2,FALSE))</f>
        <v/>
      </c>
    </row>
    <row r="1831">
      <c r="A1831" s="52" t="n">
        <v>45540</v>
      </c>
      <c r="B1831" s="68" t="n">
        <v>1</v>
      </c>
      <c r="C1831" s="50" t="inlineStr">
        <is>
          <t>12054582638</t>
        </is>
      </c>
      <c r="D1831" s="73" t="inlineStr">
        <is>
          <t>RODOLFO DIAS DA SILVA</t>
        </is>
      </c>
      <c r="E1831" s="74" t="inlineStr">
        <is>
          <t>SALÁRIO</t>
        </is>
      </c>
      <c r="I1831" s="75" t="n">
        <v>2148.59</v>
      </c>
      <c r="J1831" s="54" t="n">
        <v>45541</v>
      </c>
      <c r="K1831" s="54" t="inlineStr">
        <is>
          <t>MO</t>
        </is>
      </c>
      <c r="N1831">
        <f>IF(ISERROR(SEARCH("NF",E1831,1)),"NÃO","SIM")</f>
        <v/>
      </c>
      <c r="O1831">
        <f>IF($B1831=5,"SIM","")</f>
        <v/>
      </c>
      <c r="P1831" s="76">
        <f>A1831&amp;B1831&amp;C1831&amp;E1831&amp;G1831&amp;EDATE(J1831,0)</f>
        <v/>
      </c>
      <c r="Q1831" s="68">
        <f>IF(A1831=0,"",VLOOKUP($A1831,RESUMO!$A$8:$B$107,2,FALSE))</f>
        <v/>
      </c>
    </row>
    <row r="1832">
      <c r="A1832" s="52" t="n">
        <v>45540</v>
      </c>
      <c r="B1832" s="68" t="n">
        <v>1</v>
      </c>
      <c r="C1832" s="50" t="inlineStr">
        <is>
          <t>42751357687</t>
        </is>
      </c>
      <c r="D1832" s="73" t="inlineStr">
        <is>
          <t>JOSÉ GERALDO LONGUINHO</t>
        </is>
      </c>
      <c r="E1832" s="74" t="inlineStr">
        <is>
          <t>SALÁRIO</t>
        </is>
      </c>
      <c r="I1832" s="75" t="n">
        <v>2106.47</v>
      </c>
      <c r="J1832" s="54" t="n">
        <v>45541</v>
      </c>
      <c r="K1832" s="54" t="inlineStr">
        <is>
          <t>MO</t>
        </is>
      </c>
      <c r="N1832">
        <f>IF(ISERROR(SEARCH("NF",E1832,1)),"NÃO","SIM")</f>
        <v/>
      </c>
      <c r="O1832">
        <f>IF($B1832=5,"SIM","")</f>
        <v/>
      </c>
      <c r="P1832" s="76">
        <f>A1832&amp;B1832&amp;C1832&amp;E1832&amp;G1832&amp;EDATE(J1832,0)</f>
        <v/>
      </c>
      <c r="Q1832" s="68">
        <f>IF(A1832=0,"",VLOOKUP($A1832,RESUMO!$A$8:$B$107,2,FALSE))</f>
        <v/>
      </c>
    </row>
    <row r="1833">
      <c r="A1833" s="52" t="n">
        <v>45540</v>
      </c>
      <c r="B1833" s="68" t="n">
        <v>1</v>
      </c>
      <c r="C1833" s="50" t="inlineStr">
        <is>
          <t>18240824609</t>
        </is>
      </c>
      <c r="D1833" s="73" t="inlineStr">
        <is>
          <t>ITALO RAFAEL PINHO SANTOS</t>
        </is>
      </c>
      <c r="E1833" s="74" t="inlineStr">
        <is>
          <t>SALÁRIO</t>
        </is>
      </c>
      <c r="I1833" s="75" t="n">
        <v>1804.88</v>
      </c>
      <c r="J1833" s="54" t="n">
        <v>45541</v>
      </c>
      <c r="K1833" s="54" t="inlineStr">
        <is>
          <t>MO</t>
        </is>
      </c>
      <c r="N1833">
        <f>IF(ISERROR(SEARCH("NF",E1833,1)),"NÃO","SIM")</f>
        <v/>
      </c>
      <c r="O1833">
        <f>IF($B1833=5,"SIM","")</f>
        <v/>
      </c>
      <c r="P1833" s="76">
        <f>A1833&amp;B1833&amp;C1833&amp;E1833&amp;G1833&amp;EDATE(J1833,0)</f>
        <v/>
      </c>
      <c r="Q1833" s="68">
        <f>IF(A1833=0,"",VLOOKUP($A1833,RESUMO!$A$8:$B$107,2,FALSE))</f>
        <v/>
      </c>
    </row>
    <row r="1834">
      <c r="A1834" s="52" t="n">
        <v>45540</v>
      </c>
      <c r="B1834" s="68" t="n">
        <v>1</v>
      </c>
      <c r="C1834" s="50" t="inlineStr">
        <is>
          <t>13034919662</t>
        </is>
      </c>
      <c r="D1834" s="73" t="inlineStr">
        <is>
          <t>DAVID LOPES DOS SANTOS</t>
        </is>
      </c>
      <c r="E1834" s="74" t="inlineStr">
        <is>
          <t>SALÁRIO</t>
        </is>
      </c>
      <c r="I1834" s="75" t="n">
        <v>2602.64</v>
      </c>
      <c r="J1834" s="54" t="n">
        <v>45541</v>
      </c>
      <c r="K1834" s="54" t="inlineStr">
        <is>
          <t>MO</t>
        </is>
      </c>
      <c r="N1834">
        <f>IF(ISERROR(SEARCH("NF",E1834,1)),"NÃO","SIM")</f>
        <v/>
      </c>
      <c r="O1834">
        <f>IF($B1834=5,"SIM","")</f>
        <v/>
      </c>
      <c r="P1834" s="76">
        <f>A1834&amp;B1834&amp;C1834&amp;E1834&amp;G1834&amp;EDATE(J1834,0)</f>
        <v/>
      </c>
      <c r="Q1834" s="68">
        <f>IF(A1834=0,"",VLOOKUP($A1834,RESUMO!$A$8:$B$107,2,FALSE))</f>
        <v/>
      </c>
    </row>
    <row r="1835">
      <c r="A1835" s="52" t="n">
        <v>45540</v>
      </c>
      <c r="B1835" s="68" t="n">
        <v>1</v>
      </c>
      <c r="C1835" s="50" t="inlineStr">
        <is>
          <t>70248624679</t>
        </is>
      </c>
      <c r="D1835" s="73" t="inlineStr">
        <is>
          <t>PEDRO HENRIQUE LOPES DOS SANTOS</t>
        </is>
      </c>
      <c r="E1835" s="74" t="inlineStr">
        <is>
          <t>SALÁRIO</t>
        </is>
      </c>
      <c r="I1835" s="75" t="n">
        <v>2063.21</v>
      </c>
      <c r="J1835" s="54" t="n">
        <v>45541</v>
      </c>
      <c r="K1835" s="54" t="inlineStr">
        <is>
          <t>MO</t>
        </is>
      </c>
      <c r="N1835">
        <f>IF(ISERROR(SEARCH("NF",E1835,1)),"NÃO","SIM")</f>
        <v/>
      </c>
      <c r="O1835">
        <f>IF($B1835=5,"SIM","")</f>
        <v/>
      </c>
      <c r="P1835" s="76">
        <f>A1835&amp;B1835&amp;C1835&amp;E1835&amp;G1835&amp;EDATE(J1835,0)</f>
        <v/>
      </c>
      <c r="Q1835" s="68">
        <f>IF(A1835=0,"",VLOOKUP($A1835,RESUMO!$A$8:$B$107,2,FALSE))</f>
        <v/>
      </c>
    </row>
    <row r="1836">
      <c r="A1836" s="52" t="n">
        <v>45540</v>
      </c>
      <c r="B1836" s="68" t="n">
        <v>1</v>
      </c>
      <c r="C1836" s="50" t="inlineStr">
        <is>
          <t>07817141509</t>
        </is>
      </c>
      <c r="D1836" s="73" t="inlineStr">
        <is>
          <t>SONEANDERSON DE JESUS SOUZA</t>
        </is>
      </c>
      <c r="E1836" s="74" t="inlineStr">
        <is>
          <t>SALÁRIO</t>
        </is>
      </c>
      <c r="I1836" s="75" t="n">
        <v>1643.65</v>
      </c>
      <c r="J1836" s="54" t="n">
        <v>45541</v>
      </c>
      <c r="K1836" s="54" t="inlineStr">
        <is>
          <t>MO</t>
        </is>
      </c>
      <c r="N1836">
        <f>IF(ISERROR(SEARCH("NF",E1836,1)),"NÃO","SIM")</f>
        <v/>
      </c>
      <c r="O1836">
        <f>IF($B1836=5,"SIM","")</f>
        <v/>
      </c>
      <c r="P1836" s="76">
        <f>A1836&amp;B1836&amp;C1836&amp;E1836&amp;G1836&amp;EDATE(J1836,0)</f>
        <v/>
      </c>
      <c r="Q1836" s="68">
        <f>IF(A1836=0,"",VLOOKUP($A1836,RESUMO!$A$8:$B$107,2,FALSE))</f>
        <v/>
      </c>
    </row>
    <row r="1837">
      <c r="A1837" s="52" t="n">
        <v>45540</v>
      </c>
      <c r="B1837" s="68" t="n">
        <v>1</v>
      </c>
      <c r="C1837" s="50" t="inlineStr">
        <is>
          <t>12312366630</t>
        </is>
      </c>
      <c r="D1837" s="73" t="inlineStr">
        <is>
          <t>MARCOS VIANA FREITAS</t>
        </is>
      </c>
      <c r="E1837" s="74" t="inlineStr">
        <is>
          <t>SALÁRIO</t>
        </is>
      </c>
      <c r="I1837" s="75" t="n">
        <v>1635.64</v>
      </c>
      <c r="J1837" s="54" t="n">
        <v>45541</v>
      </c>
      <c r="K1837" s="54" t="inlineStr">
        <is>
          <t>MO</t>
        </is>
      </c>
      <c r="N1837">
        <f>IF(ISERROR(SEARCH("NF",E1837,1)),"NÃO","SIM")</f>
        <v/>
      </c>
      <c r="O1837">
        <f>IF($B1837=5,"SIM","")</f>
        <v/>
      </c>
      <c r="P1837" s="76">
        <f>A1837&amp;B1837&amp;C1837&amp;E1837&amp;G1837&amp;EDATE(J1837,0)</f>
        <v/>
      </c>
      <c r="Q1837" s="68">
        <f>IF(A1837=0,"",VLOOKUP($A1837,RESUMO!$A$8:$B$107,2,FALSE))</f>
        <v/>
      </c>
    </row>
    <row r="1838">
      <c r="A1838" s="52" t="n">
        <v>45540</v>
      </c>
      <c r="B1838" s="68" t="n">
        <v>1</v>
      </c>
      <c r="C1838" s="50" t="inlineStr">
        <is>
          <t>31699502668</t>
        </is>
      </c>
      <c r="D1838" s="73" t="inlineStr">
        <is>
          <t>ANTONIO ZEFERINO LEANDRO</t>
        </is>
      </c>
      <c r="E1838" s="74" t="inlineStr">
        <is>
          <t>DIÁRIA</t>
        </is>
      </c>
      <c r="I1838" s="75" t="n">
        <v>2000</v>
      </c>
      <c r="J1838" s="54" t="n">
        <v>45541</v>
      </c>
      <c r="K1838" s="54" t="inlineStr">
        <is>
          <t>MO</t>
        </is>
      </c>
      <c r="N1838">
        <f>IF(ISERROR(SEARCH("NF",E1838,1)),"NÃO","SIM")</f>
        <v/>
      </c>
      <c r="O1838">
        <f>IF($B1838=5,"SIM","")</f>
        <v/>
      </c>
      <c r="P1838" s="76">
        <f>A1838&amp;B1838&amp;C1838&amp;E1838&amp;G1838&amp;EDATE(J1838,0)</f>
        <v/>
      </c>
      <c r="Q1838" s="68">
        <f>IF(A1838=0,"",VLOOKUP($A1838,RESUMO!$A$8:$B$107,2,FALSE))</f>
        <v/>
      </c>
    </row>
    <row r="1839">
      <c r="A1839" s="52" t="n">
        <v>45540</v>
      </c>
      <c r="B1839" s="68" t="n">
        <v>2</v>
      </c>
      <c r="D1839" s="73" t="inlineStr">
        <is>
          <t>VR AREIA E BRITA</t>
        </is>
      </c>
      <c r="E1839" s="74" t="inlineStr">
        <is>
          <t>AREIA - PED. Nº 4897</t>
        </is>
      </c>
      <c r="I1839" s="75" t="n">
        <v>1438.7</v>
      </c>
      <c r="J1839" s="54" t="n">
        <v>45541</v>
      </c>
      <c r="K1839" s="54" t="inlineStr">
        <is>
          <t>MAT</t>
        </is>
      </c>
      <c r="N1839">
        <f>IF(ISERROR(SEARCH("NF",E1839,1)),"NÃO","SIM")</f>
        <v/>
      </c>
      <c r="O1839">
        <f>IF($B1839=5,"SIM","")</f>
        <v/>
      </c>
      <c r="P1839" s="76">
        <f>A1839&amp;B1839&amp;C1839&amp;E1839&amp;G1839&amp;EDATE(J1839,0)</f>
        <v/>
      </c>
      <c r="Q1839" s="68">
        <f>IF(A1839=0,"",VLOOKUP($A1839,RESUMO!$A$8:$B$107,2,FALSE))</f>
        <v/>
      </c>
    </row>
    <row r="1840">
      <c r="A1840" s="52" t="n">
        <v>45540</v>
      </c>
      <c r="B1840" s="68" t="n">
        <v>3</v>
      </c>
      <c r="D1840" s="73" t="inlineStr">
        <is>
          <t>CONSULTARELABCON</t>
        </is>
      </c>
      <c r="E1840" s="74" t="inlineStr">
        <is>
          <t>ALUGUEL DE FORMAS E KIT SLUMP - FL 15450</t>
        </is>
      </c>
      <c r="I1840" s="75" t="n">
        <v>205</v>
      </c>
      <c r="J1840" s="54" t="n">
        <v>45541</v>
      </c>
      <c r="K1840" s="54" t="inlineStr">
        <is>
          <t>LOC</t>
        </is>
      </c>
      <c r="N1840">
        <f>IF(ISERROR(SEARCH("NF",E1840,1)),"NÃO","SIM")</f>
        <v/>
      </c>
      <c r="O1840">
        <f>IF($B1840=5,"SIM","")</f>
        <v/>
      </c>
      <c r="P1840" s="76">
        <f>A1840&amp;B1840&amp;C1840&amp;E1840&amp;G1840&amp;EDATE(J1840,0)</f>
        <v/>
      </c>
      <c r="Q1840" s="68">
        <f>IF(A1840=0,"",VLOOKUP($A1840,RESUMO!$A$8:$B$107,2,FALSE))</f>
        <v/>
      </c>
    </row>
    <row r="1841">
      <c r="A1841" s="52" t="n">
        <v>45540</v>
      </c>
      <c r="B1841" s="68" t="n">
        <v>3</v>
      </c>
      <c r="D1841" s="73" t="inlineStr">
        <is>
          <t>MOTOBOY OBRA - 08/2024</t>
        </is>
      </c>
      <c r="I1841" s="75" t="n">
        <v>125</v>
      </c>
      <c r="J1841" s="54" t="n">
        <v>45544</v>
      </c>
      <c r="K1841" s="54" t="inlineStr">
        <is>
          <t>MO</t>
        </is>
      </c>
      <c r="N1841">
        <f>IF(ISERROR(SEARCH("NF",E1841,1)),"NÃO","SIM")</f>
        <v/>
      </c>
      <c r="O1841">
        <f>IF($B1841=5,"SIM","")</f>
        <v/>
      </c>
      <c r="P1841" s="76">
        <f>A1841&amp;B1841&amp;C1841&amp;E1841&amp;G1841&amp;EDATE(J1841,0)</f>
        <v/>
      </c>
      <c r="Q1841" s="68">
        <f>IF(A1841=0,"",VLOOKUP($A1841,RESUMO!$A$8:$B$107,2,FALSE))</f>
        <v/>
      </c>
    </row>
    <row r="1842">
      <c r="A1842" s="52" t="n">
        <v>45540</v>
      </c>
      <c r="B1842" s="68" t="n">
        <v>3</v>
      </c>
      <c r="D1842" s="73" t="inlineStr">
        <is>
          <t>MHS SEGURANÇA E MEDICINA DO TRABALHO - MENSALIDADE 09/2024</t>
        </is>
      </c>
      <c r="E1842" s="74" t="inlineStr">
        <is>
          <t xml:space="preserve"> NF A EMITIR</t>
        </is>
      </c>
      <c r="I1842" s="75" t="n">
        <v>352</v>
      </c>
      <c r="J1842" s="54" t="n">
        <v>45544</v>
      </c>
      <c r="K1842" s="54" t="inlineStr">
        <is>
          <t>MO</t>
        </is>
      </c>
      <c r="N1842">
        <f>IF(ISERROR(SEARCH("NF",E1842,1)),"NÃO","SIM")</f>
        <v/>
      </c>
      <c r="O1842">
        <f>IF($B1842=5,"SIM","")</f>
        <v/>
      </c>
      <c r="P1842" s="76">
        <f>A1842&amp;B1842&amp;C1842&amp;E1842&amp;G1842&amp;EDATE(J1842,0)</f>
        <v/>
      </c>
      <c r="Q1842" s="68">
        <f>IF(A1842=0,"",VLOOKUP($A1842,RESUMO!$A$8:$B$107,2,FALSE))</f>
        <v/>
      </c>
    </row>
    <row r="1843">
      <c r="A1843" s="52" t="n">
        <v>45540</v>
      </c>
      <c r="B1843" s="68" t="n">
        <v>3</v>
      </c>
      <c r="D1843" s="73" t="inlineStr">
        <is>
          <t>FOLHA DP- 08/2024</t>
        </is>
      </c>
      <c r="I1843" s="75" t="n">
        <v>706</v>
      </c>
      <c r="J1843" s="54" t="n">
        <v>45544</v>
      </c>
      <c r="K1843" s="54" t="inlineStr">
        <is>
          <t>MO</t>
        </is>
      </c>
      <c r="N1843">
        <f>IF(ISERROR(SEARCH("NF",E1843,1)),"NÃO","SIM")</f>
        <v/>
      </c>
      <c r="O1843">
        <f>IF($B1843=5,"SIM","")</f>
        <v/>
      </c>
      <c r="P1843" s="76">
        <f>A1843&amp;B1843&amp;C1843&amp;E1843&amp;G1843&amp;EDATE(J1843,0)</f>
        <v/>
      </c>
      <c r="Q1843" s="68">
        <f>IF(A1843=0,"",VLOOKUP($A1843,RESUMO!$A$8:$B$107,2,FALSE))</f>
        <v/>
      </c>
    </row>
    <row r="1844">
      <c r="A1844" s="52" t="n">
        <v>45540</v>
      </c>
      <c r="B1844" s="68" t="n">
        <v>3</v>
      </c>
      <c r="D1844" s="73" t="inlineStr">
        <is>
          <t>UNIVERSO ELÉTRICO - PARC. 3/3</t>
        </is>
      </c>
      <c r="E1844" s="74" t="inlineStr">
        <is>
          <t>MATERIAIS ELÉTRICOS - NF 314317</t>
        </is>
      </c>
      <c r="I1844" s="75" t="n">
        <v>7087.17</v>
      </c>
      <c r="J1844" s="54" t="n">
        <v>45544</v>
      </c>
      <c r="K1844" s="54" t="inlineStr">
        <is>
          <t>MAT</t>
        </is>
      </c>
      <c r="N1844">
        <f>IF(ISERROR(SEARCH("NF",E1844,1)),"NÃO","SIM")</f>
        <v/>
      </c>
      <c r="O1844">
        <f>IF($B1844=5,"SIM","")</f>
        <v/>
      </c>
      <c r="P1844" s="76">
        <f>A1844&amp;B1844&amp;C1844&amp;E1844&amp;G1844&amp;EDATE(J1844,0)</f>
        <v/>
      </c>
      <c r="Q1844" s="68">
        <f>IF(A1844=0,"",VLOOKUP($A1844,RESUMO!$A$8:$B$107,2,FALSE))</f>
        <v/>
      </c>
    </row>
    <row r="1845">
      <c r="A1845" s="52" t="n">
        <v>45540</v>
      </c>
      <c r="B1845" s="68" t="n">
        <v>3</v>
      </c>
      <c r="D1845" s="73" t="inlineStr">
        <is>
          <t>LOCFER</t>
        </is>
      </c>
      <c r="E1845" s="74" t="inlineStr">
        <is>
          <t>MARTELO E MARTELETE - NF 25683</t>
        </is>
      </c>
      <c r="I1845" s="75" t="n">
        <v>495</v>
      </c>
      <c r="J1845" s="54" t="n">
        <v>45545</v>
      </c>
      <c r="K1845" s="54" t="inlineStr">
        <is>
          <t>LOC</t>
        </is>
      </c>
      <c r="N1845">
        <f>IF(ISERROR(SEARCH("NF",E1845,1)),"NÃO","SIM")</f>
        <v/>
      </c>
      <c r="O1845">
        <f>IF($B1845=5,"SIM","")</f>
        <v/>
      </c>
      <c r="P1845" s="76">
        <f>A1845&amp;B1845&amp;C1845&amp;E1845&amp;G1845&amp;EDATE(J1845,0)</f>
        <v/>
      </c>
      <c r="Q1845" s="68">
        <f>IF(A1845=0,"",VLOOKUP($A1845,RESUMO!$A$8:$B$107,2,FALSE))</f>
        <v/>
      </c>
    </row>
    <row r="1846">
      <c r="A1846" s="52" t="n">
        <v>45540</v>
      </c>
      <c r="B1846" s="68" t="n">
        <v>3</v>
      </c>
      <c r="D1846" s="73" t="inlineStr">
        <is>
          <t>ONR - OPERADOR NACIONAL DO SISTEMA DE REGISTRO DE IMOVEIS</t>
        </is>
      </c>
      <c r="E1846" s="74" t="inlineStr">
        <is>
          <t>TAXA REGISTRO DE IMOVEIS - RESTITUIÇÃO ROGÉRIO VASCONCELOS SANTOS</t>
        </is>
      </c>
      <c r="I1846" s="75" t="n">
        <v>38.77</v>
      </c>
      <c r="J1846" s="54" t="n">
        <v>45545</v>
      </c>
      <c r="K1846" s="54" t="inlineStr">
        <is>
          <t>TP</t>
        </is>
      </c>
      <c r="N1846">
        <f>IF(ISERROR(SEARCH("NF",E1846,1)),"NÃO","SIM")</f>
        <v/>
      </c>
      <c r="O1846">
        <f>IF($B1846=5,"SIM","")</f>
        <v/>
      </c>
      <c r="P1846" s="76">
        <f>A1846&amp;B1846&amp;C1846&amp;E1846&amp;G1846&amp;EDATE(J1846,0)</f>
        <v/>
      </c>
      <c r="Q1846" s="68">
        <f>IF(A1846=0,"",VLOOKUP($A1846,RESUMO!$A$8:$B$107,2,FALSE))</f>
        <v/>
      </c>
    </row>
    <row r="1847">
      <c r="A1847" s="52" t="n">
        <v>45540</v>
      </c>
      <c r="B1847" s="68" t="n">
        <v>3</v>
      </c>
      <c r="D1847" s="73" t="inlineStr">
        <is>
          <t>UNIVERSO ELÉTRICO - PARC. 3/3</t>
        </is>
      </c>
      <c r="E1847" s="74" t="inlineStr">
        <is>
          <t>CANTONEIRA, BOX RETO - NF 314893</t>
        </is>
      </c>
      <c r="I1847" s="75" t="n">
        <v>43.28</v>
      </c>
      <c r="J1847" s="54" t="n">
        <v>45546</v>
      </c>
      <c r="K1847" s="54" t="inlineStr">
        <is>
          <t>MAT</t>
        </is>
      </c>
      <c r="N1847">
        <f>IF(ISERROR(SEARCH("NF",E1847,1)),"NÃO","SIM")</f>
        <v/>
      </c>
      <c r="O1847">
        <f>IF($B1847=5,"SIM","")</f>
        <v/>
      </c>
      <c r="P1847" s="76">
        <f>A1847&amp;B1847&amp;C1847&amp;E1847&amp;G1847&amp;EDATE(J1847,0)</f>
        <v/>
      </c>
      <c r="Q1847" s="68">
        <f>IF(A1847=0,"",VLOOKUP($A1847,RESUMO!$A$8:$B$107,2,FALSE))</f>
        <v/>
      </c>
    </row>
    <row r="1848">
      <c r="A1848" s="52" t="n">
        <v>45540</v>
      </c>
      <c r="B1848" s="68" t="n">
        <v>3</v>
      </c>
      <c r="D1848" s="73" t="inlineStr">
        <is>
          <t>LOCFER</t>
        </is>
      </c>
      <c r="E1848" s="74" t="inlineStr">
        <is>
          <t>GUINCHO COLUNA - NF 25731</t>
        </is>
      </c>
      <c r="I1848" s="75" t="n">
        <v>300</v>
      </c>
      <c r="J1848" s="54" t="n">
        <v>45551</v>
      </c>
      <c r="K1848" s="54" t="inlineStr">
        <is>
          <t>LOC</t>
        </is>
      </c>
      <c r="N1848">
        <f>IF(ISERROR(SEARCH("NF",E1848,1)),"NÃO","SIM")</f>
        <v/>
      </c>
      <c r="O1848">
        <f>IF($B1848=5,"SIM","")</f>
        <v/>
      </c>
      <c r="P1848" s="76">
        <f>A1848&amp;B1848&amp;C1848&amp;E1848&amp;G1848&amp;EDATE(J1848,0)</f>
        <v/>
      </c>
      <c r="Q1848" s="68">
        <f>IF(A1848=0,"",VLOOKUP($A1848,RESUMO!$A$8:$B$107,2,FALSE))</f>
        <v/>
      </c>
    </row>
    <row r="1849">
      <c r="A1849" s="52" t="n">
        <v>45540</v>
      </c>
      <c r="B1849" s="68" t="n">
        <v>3</v>
      </c>
      <c r="D1849" s="73" t="inlineStr">
        <is>
          <t>COPASA - LEMBRETE DE PAGAMENTO</t>
        </is>
      </c>
      <c r="E1849" s="74" t="inlineStr">
        <is>
          <t>COMPETENCIA 08/2024</t>
        </is>
      </c>
      <c r="I1849" s="75" t="n">
        <v>0</v>
      </c>
      <c r="J1849" s="54" t="n">
        <v>45552</v>
      </c>
      <c r="K1849" s="54" t="inlineStr">
        <is>
          <t>TP</t>
        </is>
      </c>
      <c r="N1849">
        <f>IF(ISERROR(SEARCH("NF",E1849,1)),"NÃO","SIM")</f>
        <v/>
      </c>
      <c r="O1849">
        <f>IF($B1849=5,"SIM","")</f>
        <v/>
      </c>
      <c r="P1849" s="76">
        <f>A1849&amp;B1849&amp;C1849&amp;E1849&amp;G1849&amp;EDATE(J1849,0)</f>
        <v/>
      </c>
      <c r="Q1849" s="68">
        <f>IF(A1849=0,"",VLOOKUP($A1849,RESUMO!$A$8:$B$107,2,FALSE))</f>
        <v/>
      </c>
    </row>
    <row r="1850">
      <c r="A1850" s="52" t="n">
        <v>45540</v>
      </c>
      <c r="B1850" s="68" t="n">
        <v>3</v>
      </c>
      <c r="D1850" s="73" t="inlineStr">
        <is>
          <t>SÃO JOSÉ CIMENTO</t>
        </is>
      </c>
      <c r="E1850" s="74" t="inlineStr">
        <is>
          <t>CIMENTO - NF 130692</t>
        </is>
      </c>
      <c r="I1850" s="75" t="n">
        <v>3696</v>
      </c>
      <c r="J1850" s="54" t="n">
        <v>45553</v>
      </c>
      <c r="K1850" s="54" t="inlineStr">
        <is>
          <t>MAT</t>
        </is>
      </c>
      <c r="N1850">
        <f>IF(ISERROR(SEARCH("NF",E1850,1)),"NÃO","SIM")</f>
        <v/>
      </c>
      <c r="O1850">
        <f>IF($B1850=5,"SIM","")</f>
        <v/>
      </c>
      <c r="P1850" s="76">
        <f>A1850&amp;B1850&amp;C1850&amp;E1850&amp;G1850&amp;EDATE(J1850,0)</f>
        <v/>
      </c>
      <c r="Q1850" s="68">
        <f>IF(A1850=0,"",VLOOKUP($A1850,RESUMO!$A$8:$B$107,2,FALSE))</f>
        <v/>
      </c>
    </row>
    <row r="1851">
      <c r="A1851" s="52" t="n">
        <v>45540</v>
      </c>
      <c r="B1851" s="68" t="n">
        <v>3</v>
      </c>
      <c r="D1851" s="73" t="inlineStr">
        <is>
          <t>DEPÓSITO 040</t>
        </is>
      </c>
      <c r="E1851" s="74" t="inlineStr">
        <is>
          <t>ARGAMASSA, PAPEL HIGIÊNICO, SIFÃO - NF 3015</t>
        </is>
      </c>
      <c r="I1851" s="75" t="n">
        <v>496.9</v>
      </c>
      <c r="J1851" s="54" t="n">
        <v>45553</v>
      </c>
      <c r="K1851" s="54" t="inlineStr">
        <is>
          <t>MAT</t>
        </is>
      </c>
      <c r="N1851">
        <f>IF(ISERROR(SEARCH("NF",E1851,1)),"NÃO","SIM")</f>
        <v/>
      </c>
      <c r="O1851">
        <f>IF($B1851=5,"SIM","")</f>
        <v/>
      </c>
      <c r="P1851" s="76">
        <f>A1851&amp;B1851&amp;C1851&amp;E1851&amp;G1851&amp;EDATE(J1851,0)</f>
        <v/>
      </c>
      <c r="Q1851" s="68">
        <f>IF(A1851=0,"",VLOOKUP($A1851,RESUMO!$A$8:$B$107,2,FALSE))</f>
        <v/>
      </c>
    </row>
    <row r="1852">
      <c r="A1852" s="52" t="n">
        <v>45540</v>
      </c>
      <c r="B1852" s="68" t="n">
        <v>5</v>
      </c>
      <c r="D1852" s="73" t="inlineStr">
        <is>
          <t>AÇO SANTA CLARA</t>
        </is>
      </c>
      <c r="E1852" s="74" t="inlineStr">
        <is>
          <t>AÇO - NF 66614</t>
        </is>
      </c>
      <c r="I1852" s="75" t="n">
        <v>3910.8</v>
      </c>
      <c r="J1852" s="54" t="n">
        <v>45518</v>
      </c>
      <c r="K1852" s="54" t="inlineStr">
        <is>
          <t>MAT</t>
        </is>
      </c>
      <c r="N1852">
        <f>IF(ISERROR(SEARCH("NF",E1852,1)),"NÃO","SIM")</f>
        <v/>
      </c>
      <c r="O1852">
        <f>IF($B1852=5,"SIM","")</f>
        <v/>
      </c>
      <c r="P1852" s="76">
        <f>A1852&amp;B1852&amp;C1852&amp;E1852&amp;G1852&amp;EDATE(J1852,0)</f>
        <v/>
      </c>
      <c r="Q1852" s="68">
        <f>IF(A1852=0,"",VLOOKUP($A1852,RESUMO!$A$8:$B$107,2,FALSE))</f>
        <v/>
      </c>
    </row>
    <row r="1853">
      <c r="A1853" s="52" t="n">
        <v>45540</v>
      </c>
      <c r="B1853" s="68" t="n">
        <v>5</v>
      </c>
      <c r="D1853" s="73" t="inlineStr">
        <is>
          <t>BRALUX SOLUÇÕES</t>
        </is>
      </c>
      <c r="E1853" s="74" t="inlineStr">
        <is>
          <t>PAINEL PARA COANDO ELÉTRICO - NF 1615</t>
        </is>
      </c>
      <c r="I1853" s="75" t="n">
        <v>14644.52</v>
      </c>
      <c r="J1853" s="54" t="n">
        <v>45513</v>
      </c>
      <c r="K1853" s="54" t="inlineStr">
        <is>
          <t>MAT</t>
        </is>
      </c>
      <c r="N1853">
        <f>IF(ISERROR(SEARCH("NF",E1853,1)),"NÃO","SIM")</f>
        <v/>
      </c>
      <c r="O1853">
        <f>IF($B1853=5,"SIM","")</f>
        <v/>
      </c>
      <c r="P1853" s="76">
        <f>A1853&amp;B1853&amp;C1853&amp;E1853&amp;G1853&amp;EDATE(J1853,0)</f>
        <v/>
      </c>
      <c r="Q1853" s="68">
        <f>IF(A1853=0,"",VLOOKUP($A1853,RESUMO!$A$8:$B$107,2,FALSE))</f>
        <v/>
      </c>
    </row>
    <row r="1854">
      <c r="A1854" s="52" t="n">
        <v>45555</v>
      </c>
      <c r="B1854" s="68" t="n">
        <v>1</v>
      </c>
      <c r="C1854" s="50" t="inlineStr">
        <is>
          <t>12054582638</t>
        </is>
      </c>
      <c r="D1854" s="73" t="inlineStr">
        <is>
          <t>RODOLFO DIAS DA SILVA</t>
        </is>
      </c>
      <c r="E1854" s="74" t="inlineStr">
        <is>
          <t>SALÁRIO</t>
        </is>
      </c>
      <c r="I1854" s="75" t="n">
        <v>1104.8</v>
      </c>
      <c r="J1854" s="54" t="n">
        <v>45555</v>
      </c>
      <c r="K1854" s="54" t="inlineStr">
        <is>
          <t>MO</t>
        </is>
      </c>
      <c r="N1854">
        <f>IF(ISERROR(SEARCH("NF",E1854,1)),"NÃO","SIM")</f>
        <v/>
      </c>
      <c r="O1854">
        <f>IF($B1854=5,"SIM","")</f>
        <v/>
      </c>
      <c r="P1854" s="76">
        <f>A1854&amp;B1854&amp;C1854&amp;E1854&amp;G1854&amp;EDATE(J1854,0)</f>
        <v/>
      </c>
      <c r="Q1854" s="68">
        <f>IF(A1854=0,"",VLOOKUP($A1854,RESUMO!$A$8:$B$107,2,FALSE))</f>
        <v/>
      </c>
    </row>
    <row r="1855">
      <c r="A1855" s="52" t="n">
        <v>45555</v>
      </c>
      <c r="B1855" s="68" t="n">
        <v>1</v>
      </c>
      <c r="C1855" s="50" t="inlineStr">
        <is>
          <t>42751357687</t>
        </is>
      </c>
      <c r="D1855" s="73" t="inlineStr">
        <is>
          <t>JOSÉ GERALDO LONGUINHO</t>
        </is>
      </c>
      <c r="E1855" s="74" t="inlineStr">
        <is>
          <t>SALÁRIO</t>
        </is>
      </c>
      <c r="I1855" s="75" t="n">
        <v>1104.8</v>
      </c>
      <c r="J1855" s="54" t="n">
        <v>45555</v>
      </c>
      <c r="K1855" s="54" t="inlineStr">
        <is>
          <t>MO</t>
        </is>
      </c>
      <c r="N1855">
        <f>IF(ISERROR(SEARCH("NF",E1855,1)),"NÃO","SIM")</f>
        <v/>
      </c>
      <c r="O1855">
        <f>IF($B1855=5,"SIM","")</f>
        <v/>
      </c>
      <c r="P1855" s="76">
        <f>A1855&amp;B1855&amp;C1855&amp;E1855&amp;G1855&amp;EDATE(J1855,0)</f>
        <v/>
      </c>
      <c r="Q1855" s="68">
        <f>IF(A1855=0,"",VLOOKUP($A1855,RESUMO!$A$8:$B$107,2,FALSE))</f>
        <v/>
      </c>
    </row>
    <row r="1856">
      <c r="A1856" s="52" t="n">
        <v>45555</v>
      </c>
      <c r="B1856" s="68" t="n">
        <v>1</v>
      </c>
      <c r="C1856" s="50" t="inlineStr">
        <is>
          <t>18240824609</t>
        </is>
      </c>
      <c r="D1856" s="73" t="inlineStr">
        <is>
          <t>ITALO RAFAEL PINHO SANTOS</t>
        </is>
      </c>
      <c r="E1856" s="74" t="inlineStr">
        <is>
          <t>SALÁRIO</t>
        </is>
      </c>
      <c r="I1856" s="75" t="n">
        <v>916</v>
      </c>
      <c r="J1856" s="54" t="n">
        <v>45555</v>
      </c>
      <c r="K1856" s="54" t="inlineStr">
        <is>
          <t>MO</t>
        </is>
      </c>
      <c r="N1856">
        <f>IF(ISERROR(SEARCH("NF",E1856,1)),"NÃO","SIM")</f>
        <v/>
      </c>
      <c r="O1856">
        <f>IF($B1856=5,"SIM","")</f>
        <v/>
      </c>
      <c r="P1856" s="76">
        <f>A1856&amp;B1856&amp;C1856&amp;E1856&amp;G1856&amp;EDATE(J1856,0)</f>
        <v/>
      </c>
      <c r="Q1856" s="68">
        <f>IF(A1856=0,"",VLOOKUP($A1856,RESUMO!$A$8:$B$107,2,FALSE))</f>
        <v/>
      </c>
    </row>
    <row r="1857">
      <c r="A1857" s="52" t="n">
        <v>45555</v>
      </c>
      <c r="B1857" s="68" t="n">
        <v>1</v>
      </c>
      <c r="C1857" s="50" t="inlineStr">
        <is>
          <t>13034919662</t>
        </is>
      </c>
      <c r="D1857" s="73" t="inlineStr">
        <is>
          <t>DAVID LOPES DOS SANTOS</t>
        </is>
      </c>
      <c r="E1857" s="74" t="inlineStr">
        <is>
          <t>SALÁRIO</t>
        </is>
      </c>
      <c r="I1857" s="75" t="n">
        <v>1470</v>
      </c>
      <c r="J1857" s="54" t="n">
        <v>45555</v>
      </c>
      <c r="K1857" s="54" t="inlineStr">
        <is>
          <t>MO</t>
        </is>
      </c>
      <c r="N1857">
        <f>IF(ISERROR(SEARCH("NF",E1857,1)),"NÃO","SIM")</f>
        <v/>
      </c>
      <c r="O1857">
        <f>IF($B1857=5,"SIM","")</f>
        <v/>
      </c>
      <c r="P1857" s="76">
        <f>A1857&amp;B1857&amp;C1857&amp;E1857&amp;G1857&amp;EDATE(J1857,0)</f>
        <v/>
      </c>
      <c r="Q1857" s="68">
        <f>IF(A1857=0,"",VLOOKUP($A1857,RESUMO!$A$8:$B$107,2,FALSE))</f>
        <v/>
      </c>
    </row>
    <row r="1858">
      <c r="A1858" s="52" t="n">
        <v>45555</v>
      </c>
      <c r="B1858" s="68" t="n">
        <v>1</v>
      </c>
      <c r="C1858" s="50" t="inlineStr">
        <is>
          <t>70248624679</t>
        </is>
      </c>
      <c r="D1858" s="73" t="inlineStr">
        <is>
          <t>PEDRO HENRIQUE LOPES DOS SANTOS</t>
        </is>
      </c>
      <c r="E1858" s="74" t="inlineStr">
        <is>
          <t>SALÁRIO</t>
        </is>
      </c>
      <c r="I1858" s="75" t="n">
        <v>1104.8</v>
      </c>
      <c r="J1858" s="54" t="n">
        <v>45555</v>
      </c>
      <c r="K1858" s="54" t="inlineStr">
        <is>
          <t>MO</t>
        </is>
      </c>
      <c r="N1858">
        <f>IF(ISERROR(SEARCH("NF",E1858,1)),"NÃO","SIM")</f>
        <v/>
      </c>
      <c r="O1858">
        <f>IF($B1858=5,"SIM","")</f>
        <v/>
      </c>
      <c r="P1858" s="76">
        <f>A1858&amp;B1858&amp;C1858&amp;E1858&amp;G1858&amp;EDATE(J1858,0)</f>
        <v/>
      </c>
      <c r="Q1858" s="68">
        <f>IF(A1858=0,"",VLOOKUP($A1858,RESUMO!$A$8:$B$107,2,FALSE))</f>
        <v/>
      </c>
    </row>
    <row r="1859">
      <c r="A1859" s="52" t="n">
        <v>45555</v>
      </c>
      <c r="B1859" s="68" t="n">
        <v>1</v>
      </c>
      <c r="C1859" s="50" t="inlineStr">
        <is>
          <t>07817141509</t>
        </is>
      </c>
      <c r="D1859" s="73" t="inlineStr">
        <is>
          <t>SONEANDERSON DE JESUS SOUZA</t>
        </is>
      </c>
      <c r="E1859" s="74" t="inlineStr">
        <is>
          <t>SALÁRIO</t>
        </is>
      </c>
      <c r="I1859" s="75" t="n">
        <v>642.8</v>
      </c>
      <c r="J1859" s="54" t="n">
        <v>45555</v>
      </c>
      <c r="K1859" s="54" t="inlineStr">
        <is>
          <t>MO</t>
        </is>
      </c>
      <c r="N1859">
        <f>IF(ISERROR(SEARCH("NF",E1859,1)),"NÃO","SIM")</f>
        <v/>
      </c>
      <c r="O1859">
        <f>IF($B1859=5,"SIM","")</f>
        <v/>
      </c>
      <c r="P1859" s="76">
        <f>A1859&amp;B1859&amp;C1859&amp;E1859&amp;G1859&amp;EDATE(J1859,0)</f>
        <v/>
      </c>
      <c r="Q1859" s="68">
        <f>IF(A1859=0,"",VLOOKUP($A1859,RESUMO!$A$8:$B$107,2,FALSE))</f>
        <v/>
      </c>
    </row>
    <row r="1860">
      <c r="A1860" s="52" t="n">
        <v>45555</v>
      </c>
      <c r="B1860" s="68" t="n">
        <v>1</v>
      </c>
      <c r="C1860" s="64" t="inlineStr">
        <is>
          <t>12312366630</t>
        </is>
      </c>
      <c r="D1860" s="73" t="inlineStr">
        <is>
          <t>MARCOS VIANA FREITAS</t>
        </is>
      </c>
      <c r="E1860" s="74" t="inlineStr">
        <is>
          <t>SALÁRIO</t>
        </is>
      </c>
      <c r="I1860" s="75" t="n">
        <v>642.8</v>
      </c>
      <c r="J1860" s="54" t="n">
        <v>45555</v>
      </c>
      <c r="K1860" s="54" t="inlineStr">
        <is>
          <t>MO</t>
        </is>
      </c>
      <c r="N1860">
        <f>IF(ISERROR(SEARCH("NF",E1860,1)),"NÃO","SIM")</f>
        <v/>
      </c>
      <c r="O1860">
        <f>IF($B1860=5,"SIM","")</f>
        <v/>
      </c>
      <c r="P1860" s="76">
        <f>A1860&amp;B1860&amp;C1860&amp;E1860&amp;G1860&amp;EDATE(J1860,0)</f>
        <v/>
      </c>
      <c r="Q1860" s="68">
        <f>IF(A1860=0,"",VLOOKUP($A1860,RESUMO!$A$8:$B$107,2,FALSE))</f>
        <v/>
      </c>
    </row>
    <row r="1861">
      <c r="A1861" s="52" t="n">
        <v>45555</v>
      </c>
      <c r="B1861" s="68" t="n">
        <v>2</v>
      </c>
      <c r="D1861" s="73" t="inlineStr">
        <is>
          <t>VR AREIA E BRITA</t>
        </is>
      </c>
      <c r="E1861" s="74" t="inlineStr">
        <is>
          <t>BRITA E AREIA - PED. Nº 4964 / 4965 / 4969 / 4978</t>
        </is>
      </c>
      <c r="I1861" s="75" t="n">
        <v>5739.460000000001</v>
      </c>
      <c r="J1861" s="54" t="n">
        <v>45555</v>
      </c>
      <c r="K1861" s="54" t="inlineStr">
        <is>
          <t>MAT</t>
        </is>
      </c>
      <c r="N1861">
        <f>IF(ISERROR(SEARCH("NF",E1861,1)),"NÃO","SIM")</f>
        <v/>
      </c>
      <c r="O1861">
        <f>IF($B1861=5,"SIM","")</f>
        <v/>
      </c>
      <c r="P1861" s="76">
        <f>A1861&amp;B1861&amp;C1861&amp;E1861&amp;G1861&amp;EDATE(J1861,0)</f>
        <v/>
      </c>
      <c r="Q1861" s="68">
        <f>IF(A1861=0,"",VLOOKUP($A1861,RESUMO!$A$8:$B$107,2,FALSE))</f>
        <v/>
      </c>
    </row>
    <row r="1862">
      <c r="A1862" s="52" t="n">
        <v>45555</v>
      </c>
      <c r="B1862" s="68" t="n">
        <v>2</v>
      </c>
      <c r="D1862" s="73" t="inlineStr">
        <is>
          <t xml:space="preserve">VASCONCELOS E RINALDI ENGENHARIA - 09/19 PARC. ADM.OBRA </t>
        </is>
      </c>
      <c r="E1862" s="74" t="inlineStr">
        <is>
          <t>CONCLUSÃO DO ITEM 12  - NF A EMITIR</t>
        </is>
      </c>
      <c r="I1862" s="75" t="n">
        <v>5500</v>
      </c>
      <c r="J1862" s="54" t="n">
        <v>45478</v>
      </c>
      <c r="K1862" s="54" t="inlineStr">
        <is>
          <t>ADM</t>
        </is>
      </c>
      <c r="N1862">
        <f>IF(ISERROR(SEARCH("NF",E1862,1)),"NÃO","SIM")</f>
        <v/>
      </c>
      <c r="O1862">
        <f>IF($B1862=5,"SIM","")</f>
        <v/>
      </c>
      <c r="P1862" s="76">
        <f>A1862&amp;B1862&amp;C1862&amp;E1862&amp;G1862&amp;EDATE(J1862,0)</f>
        <v/>
      </c>
      <c r="Q1862" s="68">
        <f>IF(A1862=0,"",VLOOKUP($A1862,RESUMO!$A$8:$B$107,2,FALSE))</f>
        <v/>
      </c>
    </row>
    <row r="1863">
      <c r="A1863" s="52" t="n">
        <v>45555</v>
      </c>
      <c r="B1863" s="68" t="n">
        <v>2</v>
      </c>
      <c r="D1863" s="73" t="inlineStr">
        <is>
          <t xml:space="preserve">VASCONCELOS E RINALDI ENGENHARIA - 09/19 PARC. ADM.OBRA </t>
        </is>
      </c>
      <c r="E1863" s="74" t="inlineStr">
        <is>
          <t>CONCLUSÃO DO ITEM 12</t>
        </is>
      </c>
      <c r="I1863" s="75" t="n">
        <v>8250</v>
      </c>
      <c r="J1863" s="54" t="n">
        <v>45478</v>
      </c>
      <c r="K1863" s="54" t="inlineStr">
        <is>
          <t>ADM</t>
        </is>
      </c>
      <c r="N1863">
        <f>IF(ISERROR(SEARCH("NF",E1863,1)),"NÃO","SIM")</f>
        <v/>
      </c>
      <c r="O1863">
        <f>IF($B1863=5,"SIM","")</f>
        <v/>
      </c>
      <c r="P1863" s="76">
        <f>A1863&amp;B1863&amp;C1863&amp;E1863&amp;G1863&amp;EDATE(J1863,0)</f>
        <v/>
      </c>
      <c r="Q1863" s="68">
        <f>IF(A1863=0,"",VLOOKUP($A1863,RESUMO!$A$8:$B$107,2,FALSE))</f>
        <v/>
      </c>
    </row>
    <row r="1864">
      <c r="A1864" s="52" t="n">
        <v>45555</v>
      </c>
      <c r="B1864" s="68" t="n">
        <v>3</v>
      </c>
      <c r="D1864" s="73" t="inlineStr">
        <is>
          <t>COPASA</t>
        </is>
      </c>
      <c r="E1864" s="65" t="n">
        <v>45536</v>
      </c>
      <c r="I1864" s="75" t="n">
        <v>331.82</v>
      </c>
      <c r="J1864" s="54" t="n">
        <v>45553</v>
      </c>
      <c r="K1864" s="54" t="inlineStr">
        <is>
          <t>TP</t>
        </is>
      </c>
      <c r="N1864">
        <f>IF(ISERROR(SEARCH("NF",E1864,1)),"NÃO","SIM")</f>
        <v/>
      </c>
      <c r="O1864">
        <f>IF($B1864=5,"SIM","")</f>
        <v/>
      </c>
      <c r="P1864" s="76">
        <f>A1864&amp;B1864&amp;C1864&amp;E1864&amp;G1864&amp;EDATE(J1864,0)</f>
        <v/>
      </c>
      <c r="Q1864" s="68">
        <f>IF(A1864=0,"",VLOOKUP($A1864,RESUMO!$A$8:$B$107,2,FALSE))</f>
        <v/>
      </c>
    </row>
    <row r="1865">
      <c r="A1865" s="52" t="n">
        <v>45555</v>
      </c>
      <c r="B1865" s="68" t="n">
        <v>3</v>
      </c>
      <c r="D1865" s="73" t="inlineStr">
        <is>
          <t>FGTS MENSAL - 08/2024</t>
        </is>
      </c>
      <c r="I1865" s="75" t="n">
        <v>1367.59</v>
      </c>
      <c r="J1865" s="54" t="n">
        <v>45555</v>
      </c>
      <c r="K1865" s="54" t="inlineStr">
        <is>
          <t>MO</t>
        </is>
      </c>
      <c r="N1865">
        <f>IF(ISERROR(SEARCH("NF",E1865,1)),"NÃO","SIM")</f>
        <v/>
      </c>
      <c r="O1865">
        <f>IF($B1865=5,"SIM","")</f>
        <v/>
      </c>
      <c r="P1865" s="76">
        <f>A1865&amp;B1865&amp;C1865&amp;E1865&amp;G1865&amp;EDATE(J1865,0)</f>
        <v/>
      </c>
      <c r="Q1865" s="68">
        <f>IF(A1865=0,"",VLOOKUP($A1865,RESUMO!$A$8:$B$107,2,FALSE))</f>
        <v/>
      </c>
    </row>
    <row r="1866">
      <c r="A1866" s="52" t="n">
        <v>45555</v>
      </c>
      <c r="B1866" s="68" t="n">
        <v>3</v>
      </c>
      <c r="D1866" s="73" t="inlineStr">
        <is>
          <t>DCTFWEB - INSS/IRRF - 08/2024</t>
        </is>
      </c>
      <c r="I1866" s="75" t="n">
        <v>6238.32</v>
      </c>
      <c r="J1866" s="54" t="n">
        <v>45555</v>
      </c>
      <c r="K1866" s="54" t="inlineStr">
        <is>
          <t>MO</t>
        </is>
      </c>
      <c r="N1866">
        <f>IF(ISERROR(SEARCH("NF",E1866,1)),"NÃO","SIM")</f>
        <v/>
      </c>
      <c r="O1866">
        <f>IF($B1866=5,"SIM","")</f>
        <v/>
      </c>
      <c r="P1866" s="76">
        <f>A1866&amp;B1866&amp;C1866&amp;E1866&amp;G1866&amp;EDATE(J1866,0)</f>
        <v/>
      </c>
      <c r="Q1866" s="68">
        <f>IF(A1866=0,"",VLOOKUP($A1866,RESUMO!$A$8:$B$107,2,FALSE))</f>
        <v/>
      </c>
    </row>
    <row r="1867">
      <c r="A1867" s="52" t="n">
        <v>45555</v>
      </c>
      <c r="B1867" s="68" t="n">
        <v>3</v>
      </c>
      <c r="D1867" s="73" t="inlineStr">
        <is>
          <t>MHS SEGURANÇA E MEDICINA DO TRABALHO - EVENTOS SST E-SOCIAL - 20/08</t>
        </is>
      </c>
      <c r="E1867" s="74" t="inlineStr">
        <is>
          <t>NF A EMITIR</t>
        </is>
      </c>
      <c r="I1867" s="75" t="n">
        <v>79.8</v>
      </c>
      <c r="J1867" s="54" t="n">
        <v>45555</v>
      </c>
      <c r="K1867" s="54" t="inlineStr">
        <is>
          <t>MO</t>
        </is>
      </c>
      <c r="N1867">
        <f>IF(ISERROR(SEARCH("NF",E1867,1)),"NÃO","SIM")</f>
        <v/>
      </c>
      <c r="O1867">
        <f>IF($B1867=5,"SIM","")</f>
        <v/>
      </c>
      <c r="P1867" s="76">
        <f>A1867&amp;B1867&amp;C1867&amp;E1867&amp;G1867&amp;EDATE(J1867,0)</f>
        <v/>
      </c>
      <c r="Q1867" s="68">
        <f>IF(A1867=0,"",VLOOKUP($A1867,RESUMO!$A$8:$B$107,2,FALSE))</f>
        <v/>
      </c>
    </row>
    <row r="1868">
      <c r="A1868" s="52" t="n">
        <v>45555</v>
      </c>
      <c r="B1868" s="68" t="n">
        <v>3</v>
      </c>
      <c r="D1868" s="73" t="inlineStr">
        <is>
          <t>LOCAN ANDAIMES</t>
        </is>
      </c>
      <c r="E1868" s="74" t="inlineStr">
        <is>
          <t>LOCAÇÃO DE ANDAIMES - ND 9675</t>
        </is>
      </c>
      <c r="I1868" s="75" t="n">
        <v>1150</v>
      </c>
      <c r="J1868" s="54" t="n">
        <v>45555</v>
      </c>
      <c r="K1868" s="54" t="inlineStr">
        <is>
          <t>LOC</t>
        </is>
      </c>
      <c r="N1868">
        <f>IF(ISERROR(SEARCH("NF",E1868,1)),"NÃO","SIM")</f>
        <v/>
      </c>
      <c r="O1868">
        <f>IF($B1868=5,"SIM","")</f>
        <v/>
      </c>
      <c r="P1868" s="76">
        <f>A1868&amp;B1868&amp;C1868&amp;E1868&amp;G1868&amp;EDATE(J1868,0)</f>
        <v/>
      </c>
      <c r="Q1868" s="68">
        <f>IF(A1868=0,"",VLOOKUP($A1868,RESUMO!$A$8:$B$107,2,FALSE))</f>
        <v/>
      </c>
    </row>
    <row r="1869">
      <c r="A1869" s="52" t="n">
        <v>45555</v>
      </c>
      <c r="B1869" s="68" t="n">
        <v>3</v>
      </c>
      <c r="D1869" s="73" t="inlineStr">
        <is>
          <t>LOCFER</t>
        </is>
      </c>
      <c r="E1869" s="74" t="inlineStr">
        <is>
          <t>SERRA DE BANCADA - NF 25777</t>
        </is>
      </c>
      <c r="I1869" s="75" t="n">
        <v>295</v>
      </c>
      <c r="J1869" s="54" t="n">
        <v>45558</v>
      </c>
      <c r="K1869" s="54" t="inlineStr">
        <is>
          <t>LOC</t>
        </is>
      </c>
      <c r="N1869">
        <f>IF(ISERROR(SEARCH("NF",E1869,1)),"NÃO","SIM")</f>
        <v/>
      </c>
      <c r="O1869">
        <f>IF($B1869=5,"SIM","")</f>
        <v/>
      </c>
      <c r="P1869" s="76">
        <f>A1869&amp;B1869&amp;C1869&amp;E1869&amp;G1869&amp;EDATE(J1869,0)</f>
        <v/>
      </c>
      <c r="Q1869" s="68">
        <f>IF(A1869=0,"",VLOOKUP($A1869,RESUMO!$A$8:$B$107,2,FALSE))</f>
        <v/>
      </c>
    </row>
    <row r="1870">
      <c r="A1870" s="52" t="n">
        <v>45555</v>
      </c>
      <c r="B1870" s="68" t="n">
        <v>3</v>
      </c>
      <c r="D1870" s="73" t="inlineStr">
        <is>
          <t>IPTU - PARC. 3/6</t>
        </is>
      </c>
      <c r="I1870" s="75" t="n">
        <v>616.83</v>
      </c>
      <c r="J1870" s="54" t="n">
        <v>45558</v>
      </c>
      <c r="K1870" s="54" t="inlineStr">
        <is>
          <t>TP</t>
        </is>
      </c>
      <c r="N1870">
        <f>IF(ISERROR(SEARCH("NF",E1870,1)),"NÃO","SIM")</f>
        <v/>
      </c>
      <c r="O1870">
        <f>IF($B1870=5,"SIM","")</f>
        <v/>
      </c>
      <c r="P1870" s="76">
        <f>A1870&amp;B1870&amp;C1870&amp;E1870&amp;G1870&amp;EDATE(J1870,0)</f>
        <v/>
      </c>
      <c r="Q1870" s="68">
        <f>IF(A1870=0,"",VLOOKUP($A1870,RESUMO!$A$8:$B$107,2,FALSE))</f>
        <v/>
      </c>
    </row>
    <row r="1871">
      <c r="A1871" s="52" t="n">
        <v>45555</v>
      </c>
      <c r="B1871" s="68" t="n">
        <v>3</v>
      </c>
      <c r="D1871" s="73" t="inlineStr">
        <is>
          <t>SÃO JOSÉ CIMENTO</t>
        </is>
      </c>
      <c r="E1871" s="74" t="inlineStr">
        <is>
          <t>CIMENTO - NF 130815</t>
        </is>
      </c>
      <c r="I1871" s="75" t="n">
        <v>1848</v>
      </c>
      <c r="J1871" s="54" t="n">
        <v>45559</v>
      </c>
      <c r="K1871" s="54" t="inlineStr">
        <is>
          <t>MAT</t>
        </is>
      </c>
      <c r="N1871">
        <f>IF(ISERROR(SEARCH("NF",E1871,1)),"NÃO","SIM")</f>
        <v/>
      </c>
      <c r="O1871">
        <f>IF($B1871=5,"SIM","")</f>
        <v/>
      </c>
      <c r="P1871" s="76">
        <f>A1871&amp;B1871&amp;C1871&amp;E1871&amp;G1871&amp;EDATE(J1871,0)</f>
        <v/>
      </c>
      <c r="Q1871" s="68">
        <f>IF(A1871=0,"",VLOOKUP($A1871,RESUMO!$A$8:$B$107,2,FALSE))</f>
        <v/>
      </c>
    </row>
    <row r="1872">
      <c r="A1872" s="52" t="n">
        <v>45555</v>
      </c>
      <c r="B1872" s="68" t="n">
        <v>3</v>
      </c>
      <c r="D1872" s="73" t="inlineStr">
        <is>
          <t>CLAYTON PATRICIO RAMOS</t>
        </is>
      </c>
      <c r="E1872" s="74" t="inlineStr">
        <is>
          <t>LOCAÇÃO DE CAÇAMBA - NF 677</t>
        </is>
      </c>
      <c r="I1872" s="75" t="n">
        <v>375</v>
      </c>
      <c r="J1872" s="54" t="n">
        <v>45559</v>
      </c>
      <c r="K1872" s="54" t="inlineStr">
        <is>
          <t>LOC</t>
        </is>
      </c>
      <c r="N1872">
        <f>IF(ISERROR(SEARCH("NF",E1872,1)),"NÃO","SIM")</f>
        <v/>
      </c>
      <c r="O1872">
        <f>IF($B1872=5,"SIM","")</f>
        <v/>
      </c>
      <c r="P1872" s="76">
        <f>A1872&amp;B1872&amp;C1872&amp;E1872&amp;G1872&amp;EDATE(J1872,0)</f>
        <v/>
      </c>
      <c r="Q1872" s="68">
        <f>IF(A1872=0,"",VLOOKUP($A1872,RESUMO!$A$8:$B$107,2,FALSE))</f>
        <v/>
      </c>
    </row>
    <row r="1873">
      <c r="A1873" s="52" t="n">
        <v>45555</v>
      </c>
      <c r="B1873" s="68" t="n">
        <v>3</v>
      </c>
      <c r="D1873" s="73" t="inlineStr">
        <is>
          <t>SÃO JOSÉ CIMENTO</t>
        </is>
      </c>
      <c r="E1873" s="74" t="inlineStr">
        <is>
          <t>CIMENTO - NF 130850</t>
        </is>
      </c>
      <c r="I1873" s="75" t="n">
        <v>1848</v>
      </c>
      <c r="J1873" s="54" t="n">
        <v>45560</v>
      </c>
      <c r="K1873" s="54" t="inlineStr">
        <is>
          <t>MAT</t>
        </is>
      </c>
      <c r="N1873">
        <f>IF(ISERROR(SEARCH("NF",E1873,1)),"NÃO","SIM")</f>
        <v/>
      </c>
      <c r="O1873">
        <f>IF($B1873=5,"SIM","")</f>
        <v/>
      </c>
      <c r="P1873" s="76">
        <f>A1873&amp;B1873&amp;C1873&amp;E1873&amp;G1873&amp;EDATE(J1873,0)</f>
        <v/>
      </c>
      <c r="Q1873" s="68">
        <f>IF(A1873=0,"",VLOOKUP($A1873,RESUMO!$A$8:$B$107,2,FALSE))</f>
        <v/>
      </c>
    </row>
    <row r="1874">
      <c r="A1874" s="52" t="n">
        <v>45555</v>
      </c>
      <c r="B1874" s="68" t="n">
        <v>3</v>
      </c>
      <c r="D1874" s="73" t="inlineStr">
        <is>
          <t>CONSULTARELABCON</t>
        </is>
      </c>
      <c r="E1874" s="74" t="inlineStr">
        <is>
          <t>ALUGUEL DE FORMA E KITS SLUMP - FL 15621</t>
        </is>
      </c>
      <c r="I1874" s="75" t="n">
        <v>75</v>
      </c>
      <c r="J1874" s="54" t="n">
        <v>45560</v>
      </c>
      <c r="K1874" s="54" t="inlineStr">
        <is>
          <t>LOC</t>
        </is>
      </c>
      <c r="N1874">
        <f>IF(ISERROR(SEARCH("NF",E1874,1)),"NÃO","SIM")</f>
        <v/>
      </c>
      <c r="O1874">
        <f>IF($B1874=5,"SIM","")</f>
        <v/>
      </c>
      <c r="P1874" s="76">
        <f>A1874&amp;B1874&amp;C1874&amp;E1874&amp;G1874&amp;EDATE(J1874,0)</f>
        <v/>
      </c>
      <c r="Q1874" s="68">
        <f>IF(A1874=0,"",VLOOKUP($A1874,RESUMO!$A$8:$B$107,2,FALSE))</f>
        <v/>
      </c>
    </row>
    <row r="1875">
      <c r="A1875" s="52" t="n">
        <v>45555</v>
      </c>
      <c r="B1875" s="68" t="n">
        <v>3</v>
      </c>
      <c r="D1875" s="73" t="inlineStr">
        <is>
          <t xml:space="preserve">CEMIG </t>
        </is>
      </c>
      <c r="E1875" s="65" t="n">
        <v>45536</v>
      </c>
      <c r="I1875" s="75" t="n">
        <v>292.15</v>
      </c>
      <c r="J1875" s="54" t="n">
        <v>45562</v>
      </c>
      <c r="K1875" s="54" t="inlineStr">
        <is>
          <t>TP</t>
        </is>
      </c>
      <c r="N1875">
        <f>IF(ISERROR(SEARCH("NF",E1875,1)),"NÃO","SIM")</f>
        <v/>
      </c>
      <c r="O1875">
        <f>IF($B1875=5,"SIM","")</f>
        <v/>
      </c>
      <c r="P1875" s="76">
        <f>A1875&amp;B1875&amp;C1875&amp;E1875&amp;G1875&amp;EDATE(J1875,0)</f>
        <v/>
      </c>
      <c r="Q1875" s="68">
        <f>IF(A1875=0,"",VLOOKUP($A1875,RESUMO!$A$8:$B$107,2,FALSE))</f>
        <v/>
      </c>
    </row>
    <row r="1876">
      <c r="A1876" s="52" t="n">
        <v>45555</v>
      </c>
      <c r="B1876" s="68" t="n">
        <v>3</v>
      </c>
      <c r="D1876" s="73" t="inlineStr">
        <is>
          <t>PLIMAX PERSONA</t>
        </is>
      </c>
      <c r="E1876" s="74" t="inlineStr">
        <is>
          <t>CESTAS BASICAS - NF 256415</t>
        </is>
      </c>
      <c r="I1876" s="75" t="n">
        <v>2111.76</v>
      </c>
      <c r="J1876" s="54" t="n">
        <v>45563</v>
      </c>
      <c r="K1876" s="54" t="inlineStr">
        <is>
          <t>MO</t>
        </is>
      </c>
      <c r="N1876">
        <f>IF(ISERROR(SEARCH("NF",E1876,1)),"NÃO","SIM")</f>
        <v/>
      </c>
      <c r="O1876">
        <f>IF($B1876=5,"SIM","")</f>
        <v/>
      </c>
      <c r="P1876" s="76">
        <f>A1876&amp;B1876&amp;C1876&amp;E1876&amp;G1876&amp;EDATE(J1876,0)</f>
        <v/>
      </c>
      <c r="Q1876" s="68">
        <f>IF(A1876=0,"",VLOOKUP($A1876,RESUMO!$A$8:$B$107,2,FALSE))</f>
        <v/>
      </c>
    </row>
    <row r="1877">
      <c r="A1877" s="52" t="n">
        <v>45555</v>
      </c>
      <c r="B1877" s="68" t="n">
        <v>3</v>
      </c>
      <c r="D1877" s="73" t="inlineStr">
        <is>
          <t>SÃO JOSÉ CIMENTO</t>
        </is>
      </c>
      <c r="E1877" s="74" t="inlineStr">
        <is>
          <t>CIMENTO - NF 130960</t>
        </is>
      </c>
      <c r="I1877" s="75" t="n">
        <v>2464</v>
      </c>
      <c r="J1877" s="54" t="n">
        <v>45565</v>
      </c>
      <c r="K1877" s="54" t="inlineStr">
        <is>
          <t>MAT</t>
        </is>
      </c>
      <c r="N1877">
        <f>IF(ISERROR(SEARCH("NF",E1877,1)),"NÃO","SIM")</f>
        <v/>
      </c>
      <c r="O1877">
        <f>IF($B1877=5,"SIM","")</f>
        <v/>
      </c>
      <c r="P1877" s="76">
        <f>A1877&amp;B1877&amp;C1877&amp;E1877&amp;G1877&amp;EDATE(J1877,0)</f>
        <v/>
      </c>
      <c r="Q1877" s="68">
        <f>IF(A1877=0,"",VLOOKUP($A1877,RESUMO!$A$8:$B$107,2,FALSE))</f>
        <v/>
      </c>
    </row>
    <row r="1878">
      <c r="A1878" s="52" t="n">
        <v>45555</v>
      </c>
      <c r="B1878" s="68" t="n">
        <v>3</v>
      </c>
      <c r="D1878" s="73" t="inlineStr">
        <is>
          <t>PREFEITURA MUNICIPAL NOVA LIMA</t>
        </is>
      </c>
      <c r="E1878" s="74" t="inlineStr">
        <is>
          <t>TAXA RENOVAÇÃO ALVARÁ</t>
        </is>
      </c>
      <c r="I1878" s="75" t="n">
        <v>6.91</v>
      </c>
      <c r="J1878" s="54" t="n">
        <v>45565</v>
      </c>
      <c r="K1878" s="54" t="inlineStr">
        <is>
          <t>TP</t>
        </is>
      </c>
      <c r="N1878">
        <f>IF(ISERROR(SEARCH("NF",E1878,1)),"NÃO","SIM")</f>
        <v/>
      </c>
      <c r="O1878">
        <f>IF($B1878=5,"SIM","")</f>
        <v/>
      </c>
      <c r="P1878" s="76">
        <f>A1878&amp;B1878&amp;C1878&amp;E1878&amp;G1878&amp;EDATE(J1878,0)</f>
        <v/>
      </c>
      <c r="Q1878" s="68">
        <f>IF(A1878=0,"",VLOOKUP($A1878,RESUMO!$A$8:$B$107,2,FALSE))</f>
        <v/>
      </c>
    </row>
    <row r="1879">
      <c r="A1879" s="52" t="n">
        <v>45555</v>
      </c>
      <c r="B1879" s="68" t="n">
        <v>3</v>
      </c>
      <c r="D1879" s="73" t="inlineStr">
        <is>
          <t>PASI SEGUROS</t>
        </is>
      </c>
      <c r="I1879" s="75" t="n">
        <v>179.34</v>
      </c>
      <c r="J1879" s="54" t="n">
        <v>45565</v>
      </c>
      <c r="K1879" s="54" t="inlineStr">
        <is>
          <t>MO</t>
        </is>
      </c>
      <c r="N1879">
        <f>IF(ISERROR(SEARCH("NF",E1879,1)),"NÃO","SIM")</f>
        <v/>
      </c>
      <c r="O1879">
        <f>IF($B1879=5,"SIM","")</f>
        <v/>
      </c>
      <c r="P1879" s="76">
        <f>A1879&amp;B1879&amp;C1879&amp;E1879&amp;G1879&amp;EDATE(J1879,0)</f>
        <v/>
      </c>
      <c r="Q1879" s="68">
        <f>IF(A1879=0,"",VLOOKUP($A1879,RESUMO!$A$8:$B$107,2,FALSE))</f>
        <v/>
      </c>
    </row>
    <row r="1880">
      <c r="A1880" s="52" t="n">
        <v>45555</v>
      </c>
      <c r="B1880" s="68" t="n">
        <v>5</v>
      </c>
      <c r="D1880" s="73" t="inlineStr">
        <is>
          <t>CEMIG</t>
        </is>
      </c>
      <c r="E1880" s="65" t="n">
        <v>45505</v>
      </c>
      <c r="I1880" s="75" t="n">
        <v>220.38</v>
      </c>
      <c r="J1880" s="54" t="n">
        <v>45531</v>
      </c>
      <c r="K1880" s="54" t="inlineStr">
        <is>
          <t>TP</t>
        </is>
      </c>
      <c r="N1880">
        <f>IF(ISERROR(SEARCH("NF",E1880,1)),"NÃO","SIM")</f>
        <v/>
      </c>
      <c r="O1880">
        <f>IF($B1880=5,"SIM","")</f>
        <v/>
      </c>
      <c r="P1880" s="76">
        <f>A1880&amp;B1880&amp;C1880&amp;E1880&amp;G1880&amp;EDATE(J1880,0)</f>
        <v/>
      </c>
      <c r="Q1880" s="68">
        <f>IF(A1880=0,"",VLOOKUP($A1880,RESUMO!$A$8:$B$107,2,FALSE))</f>
        <v/>
      </c>
    </row>
    <row r="1881">
      <c r="A1881" s="52" t="n">
        <v>45570</v>
      </c>
      <c r="B1881" s="68" t="n">
        <v>1</v>
      </c>
      <c r="C1881" s="50" t="inlineStr">
        <is>
          <t>12054582638</t>
        </is>
      </c>
      <c r="D1881" s="73" t="inlineStr">
        <is>
          <t>RODOLFO DIAS DA SILVA</t>
        </is>
      </c>
      <c r="E1881" s="74" t="inlineStr">
        <is>
          <t>SALÁRIO</t>
        </is>
      </c>
      <c r="I1881" s="75" t="n">
        <v>2206.37</v>
      </c>
      <c r="J1881" s="54" t="n">
        <v>45570</v>
      </c>
      <c r="K1881" s="54" t="inlineStr">
        <is>
          <t>MO</t>
        </is>
      </c>
      <c r="N1881">
        <f>IF(ISERROR(SEARCH("NF",E1881,1)),"NÃO","SIM")</f>
        <v/>
      </c>
      <c r="O1881">
        <f>IF($B1881=5,"SIM","")</f>
        <v/>
      </c>
      <c r="P1881" s="76">
        <f>A1881&amp;B1881&amp;C1881&amp;E1881&amp;G1881&amp;EDATE(J1881,0)</f>
        <v/>
      </c>
      <c r="Q1881" s="68">
        <f>IF(A1881=0,"",VLOOKUP($A1881,RESUMO!$A$8:$B$107,2,FALSE))</f>
        <v/>
      </c>
    </row>
    <row r="1882">
      <c r="A1882" s="52" t="n">
        <v>45570</v>
      </c>
      <c r="B1882" s="68" t="n">
        <v>1</v>
      </c>
      <c r="C1882" s="50" t="inlineStr">
        <is>
          <t>42751357687</t>
        </is>
      </c>
      <c r="D1882" s="73" t="inlineStr">
        <is>
          <t>JOSÉ GERALDO LONGUINHO</t>
        </is>
      </c>
      <c r="E1882" s="74" t="inlineStr">
        <is>
          <t>SALÁRIO</t>
        </is>
      </c>
      <c r="I1882" s="75" t="n">
        <v>2172.15</v>
      </c>
      <c r="J1882" s="54" t="n">
        <v>45570</v>
      </c>
      <c r="K1882" s="54" t="inlineStr">
        <is>
          <t>MO</t>
        </is>
      </c>
      <c r="N1882">
        <f>IF(ISERROR(SEARCH("NF",E1882,1)),"NÃO","SIM")</f>
        <v/>
      </c>
      <c r="O1882">
        <f>IF($B1882=5,"SIM","")</f>
        <v/>
      </c>
      <c r="P1882" s="76">
        <f>A1882&amp;B1882&amp;C1882&amp;E1882&amp;G1882&amp;EDATE(J1882,0)</f>
        <v/>
      </c>
      <c r="Q1882" s="68">
        <f>IF(A1882=0,"",VLOOKUP($A1882,RESUMO!$A$8:$B$107,2,FALSE))</f>
        <v/>
      </c>
    </row>
    <row r="1883">
      <c r="A1883" s="52" t="n">
        <v>45570</v>
      </c>
      <c r="B1883" s="68" t="n">
        <v>1</v>
      </c>
      <c r="C1883" s="50" t="inlineStr">
        <is>
          <t>18240824609</t>
        </is>
      </c>
      <c r="D1883" s="73" t="inlineStr">
        <is>
          <t>ITALO RAFAEL PINHO SANTOS</t>
        </is>
      </c>
      <c r="E1883" s="74" t="inlineStr">
        <is>
          <t>SALÁRIO</t>
        </is>
      </c>
      <c r="I1883" s="75" t="n">
        <v>1693.53</v>
      </c>
      <c r="J1883" s="54" t="n">
        <v>45570</v>
      </c>
      <c r="K1883" s="54" t="inlineStr">
        <is>
          <t>MO</t>
        </is>
      </c>
      <c r="N1883">
        <f>IF(ISERROR(SEARCH("NF",E1883,1)),"NÃO","SIM")</f>
        <v/>
      </c>
      <c r="O1883">
        <f>IF($B1883=5,"SIM","")</f>
        <v/>
      </c>
      <c r="P1883" s="76">
        <f>A1883&amp;B1883&amp;C1883&amp;E1883&amp;G1883&amp;EDATE(J1883,0)</f>
        <v/>
      </c>
      <c r="Q1883" s="68">
        <f>IF(A1883=0,"",VLOOKUP($A1883,RESUMO!$A$8:$B$107,2,FALSE))</f>
        <v/>
      </c>
    </row>
    <row r="1884">
      <c r="A1884" s="52" t="n">
        <v>45570</v>
      </c>
      <c r="B1884" s="68" t="n">
        <v>1</v>
      </c>
      <c r="C1884" s="50" t="inlineStr">
        <is>
          <t>13034919662</t>
        </is>
      </c>
      <c r="D1884" s="73" t="inlineStr">
        <is>
          <t>DAVID LOPES DOS SANTOS</t>
        </is>
      </c>
      <c r="E1884" s="74" t="inlineStr">
        <is>
          <t>SALÁRIO</t>
        </is>
      </c>
      <c r="I1884" s="75" t="n">
        <v>2724.87</v>
      </c>
      <c r="J1884" s="54" t="n">
        <v>45570</v>
      </c>
      <c r="K1884" s="54" t="inlineStr">
        <is>
          <t>MO</t>
        </is>
      </c>
      <c r="N1884">
        <f>IF(ISERROR(SEARCH("NF",E1884,1)),"NÃO","SIM")</f>
        <v/>
      </c>
      <c r="O1884">
        <f>IF($B1884=5,"SIM","")</f>
        <v/>
      </c>
      <c r="P1884" s="76">
        <f>A1884&amp;B1884&amp;C1884&amp;E1884&amp;G1884&amp;EDATE(J1884,0)</f>
        <v/>
      </c>
      <c r="Q1884" s="68">
        <f>IF(A1884=0,"",VLOOKUP($A1884,RESUMO!$A$8:$B$107,2,FALSE))</f>
        <v/>
      </c>
    </row>
    <row r="1885">
      <c r="A1885" s="52" t="n">
        <v>45570</v>
      </c>
      <c r="B1885" s="68" t="n">
        <v>1</v>
      </c>
      <c r="C1885" s="50" t="inlineStr">
        <is>
          <t>70248624679</t>
        </is>
      </c>
      <c r="D1885" s="73" t="inlineStr">
        <is>
          <t>PEDRO HENRIQUE LOPES DOS SANTOS</t>
        </is>
      </c>
      <c r="E1885" s="74" t="inlineStr">
        <is>
          <t>SALÁRIO</t>
        </is>
      </c>
      <c r="I1885" s="75" t="n">
        <v>2124.97</v>
      </c>
      <c r="J1885" s="54" t="n">
        <v>45570</v>
      </c>
      <c r="K1885" s="54" t="inlineStr">
        <is>
          <t>MO</t>
        </is>
      </c>
      <c r="N1885">
        <f>IF(ISERROR(SEARCH("NF",E1885,1)),"NÃO","SIM")</f>
        <v/>
      </c>
      <c r="O1885">
        <f>IF($B1885=5,"SIM","")</f>
        <v/>
      </c>
      <c r="P1885" s="76">
        <f>A1885&amp;B1885&amp;C1885&amp;E1885&amp;G1885&amp;EDATE(J1885,0)</f>
        <v/>
      </c>
      <c r="Q1885" s="68">
        <f>IF(A1885=0,"",VLOOKUP($A1885,RESUMO!$A$8:$B$107,2,FALSE))</f>
        <v/>
      </c>
    </row>
    <row r="1886">
      <c r="A1886" s="52" t="n">
        <v>45570</v>
      </c>
      <c r="B1886" s="68" t="n">
        <v>1</v>
      </c>
      <c r="C1886" s="50" t="inlineStr">
        <is>
          <t>07817141509</t>
        </is>
      </c>
      <c r="D1886" s="73" t="inlineStr">
        <is>
          <t>SONEANDERSON DE JESUS SOUZA</t>
        </is>
      </c>
      <c r="E1886" s="74" t="inlineStr">
        <is>
          <t>SALÁRIO</t>
        </is>
      </c>
      <c r="I1886" s="75" t="n">
        <v>1712.17</v>
      </c>
      <c r="J1886" s="54" t="n">
        <v>45570</v>
      </c>
      <c r="K1886" s="54" t="inlineStr">
        <is>
          <t>MO</t>
        </is>
      </c>
      <c r="N1886">
        <f>IF(ISERROR(SEARCH("NF",E1886,1)),"NÃO","SIM")</f>
        <v/>
      </c>
      <c r="O1886">
        <f>IF($B1886=5,"SIM","")</f>
        <v/>
      </c>
      <c r="P1886" s="76">
        <f>A1886&amp;B1886&amp;C1886&amp;E1886&amp;G1886&amp;EDATE(J1886,0)</f>
        <v/>
      </c>
      <c r="Q1886" s="68">
        <f>IF(A1886=0,"",VLOOKUP($A1886,RESUMO!$A$8:$B$107,2,FALSE))</f>
        <v/>
      </c>
    </row>
    <row r="1887">
      <c r="A1887" s="52" t="n">
        <v>45570</v>
      </c>
      <c r="B1887" s="68" t="n">
        <v>1</v>
      </c>
      <c r="C1887" s="64" t="inlineStr">
        <is>
          <t>12312366630</t>
        </is>
      </c>
      <c r="D1887" s="73" t="inlineStr">
        <is>
          <t>MARCOS VIANA FREITAS</t>
        </is>
      </c>
      <c r="E1887" s="74" t="inlineStr">
        <is>
          <t>SALÁRIO</t>
        </is>
      </c>
      <c r="I1887" s="75" t="n">
        <v>1609.07</v>
      </c>
      <c r="J1887" s="54" t="n">
        <v>45570</v>
      </c>
      <c r="K1887" s="54" t="inlineStr">
        <is>
          <t>MO</t>
        </is>
      </c>
      <c r="N1887">
        <f>IF(ISERROR(SEARCH("NF",E1887,1)),"NÃO","SIM")</f>
        <v/>
      </c>
      <c r="O1887">
        <f>IF($B1887=5,"SIM","")</f>
        <v/>
      </c>
      <c r="P1887" s="76">
        <f>A1887&amp;B1887&amp;C1887&amp;E1887&amp;G1887&amp;EDATE(J1887,0)</f>
        <v/>
      </c>
      <c r="Q1887" s="68">
        <f>IF(A1887=0,"",VLOOKUP($A1887,RESUMO!$A$8:$B$107,2,FALSE))</f>
        <v/>
      </c>
    </row>
    <row r="1888">
      <c r="A1888" s="52" t="n">
        <v>45570</v>
      </c>
      <c r="B1888" s="68" t="n">
        <v>1</v>
      </c>
      <c r="C1888" s="64" t="inlineStr">
        <is>
          <t>14844756664</t>
        </is>
      </c>
      <c r="D1888" s="73" t="inlineStr">
        <is>
          <t>MARCOS DIAS</t>
        </is>
      </c>
      <c r="E1888" s="74" t="inlineStr">
        <is>
          <t>DIÁRIA</t>
        </is>
      </c>
      <c r="I1888" s="75" t="n">
        <v>650</v>
      </c>
      <c r="J1888" s="54" t="n">
        <v>45570</v>
      </c>
      <c r="K1888" s="54" t="inlineStr">
        <is>
          <t>MO</t>
        </is>
      </c>
      <c r="N1888">
        <f>IF(ISERROR(SEARCH("NF",E1888,1)),"NÃO","SIM")</f>
        <v/>
      </c>
      <c r="O1888">
        <f>IF($B1888=5,"SIM","")</f>
        <v/>
      </c>
      <c r="P1888" s="76">
        <f>A1888&amp;B1888&amp;C1888&amp;E1888&amp;G1888&amp;EDATE(J1888,0)</f>
        <v/>
      </c>
      <c r="Q1888" s="68">
        <f>IF(A1888=0,"",VLOOKUP($A1888,RESUMO!$A$8:$B$107,2,FALSE))</f>
        <v/>
      </c>
    </row>
    <row r="1889">
      <c r="A1889" s="52" t="n">
        <v>45570</v>
      </c>
      <c r="B1889" s="68" t="n">
        <v>2</v>
      </c>
      <c r="D1889" s="73" t="inlineStr">
        <is>
          <t>FLAVIO SOARES FARIAS</t>
        </is>
      </c>
      <c r="E1889" s="74" t="inlineStr">
        <is>
          <t>EXECUÇÃO DE 3 TUBULÕES PARA SUSTENÇÃO DO TUNEL DA PISCINA</t>
        </is>
      </c>
      <c r="I1889" s="75" t="n">
        <v>990</v>
      </c>
      <c r="J1889" s="54" t="n">
        <v>45570</v>
      </c>
      <c r="K1889" s="54" t="inlineStr">
        <is>
          <t>SERV</t>
        </is>
      </c>
      <c r="N1889">
        <f>IF(ISERROR(SEARCH("NF",E1889,1)),"NÃO","SIM")</f>
        <v/>
      </c>
      <c r="O1889">
        <f>IF($B1889=5,"SIM","")</f>
        <v/>
      </c>
      <c r="P1889" s="76">
        <f>A1889&amp;B1889&amp;C1889&amp;E1889&amp;G1889&amp;EDATE(J1889,0)</f>
        <v/>
      </c>
      <c r="Q1889" s="68">
        <f>IF(A1889=0,"",VLOOKUP($A1889,RESUMO!$A$8:$B$107,2,FALSE))</f>
        <v/>
      </c>
    </row>
    <row r="1890">
      <c r="A1890" s="52" t="n">
        <v>45570</v>
      </c>
      <c r="B1890" s="68" t="n">
        <v>2</v>
      </c>
      <c r="D1890" s="73" t="inlineStr">
        <is>
          <t>ANCORA PAPELARIA</t>
        </is>
      </c>
      <c r="E1890" s="74" t="inlineStr">
        <is>
          <t>PLOTAGENS - NF A EMTIR</t>
        </is>
      </c>
      <c r="I1890" s="75" t="n">
        <v>66.5</v>
      </c>
      <c r="J1890" s="54" t="n">
        <v>45570</v>
      </c>
      <c r="K1890" s="54" t="inlineStr">
        <is>
          <t>DIV</t>
        </is>
      </c>
      <c r="N1890">
        <f>IF(ISERROR(SEARCH("NF",E1890,1)),"NÃO","SIM")</f>
        <v/>
      </c>
      <c r="O1890">
        <f>IF($B1890=5,"SIM","")</f>
        <v/>
      </c>
      <c r="P1890" s="76">
        <f>A1890&amp;B1890&amp;C1890&amp;E1890&amp;G1890&amp;EDATE(J1890,0)</f>
        <v/>
      </c>
      <c r="Q1890" s="68">
        <f>IF(A1890=0,"",VLOOKUP($A1890,RESUMO!$A$8:$B$107,2,FALSE))</f>
        <v/>
      </c>
    </row>
    <row r="1891">
      <c r="A1891" s="52" t="n">
        <v>45570</v>
      </c>
      <c r="B1891" s="68" t="n">
        <v>3</v>
      </c>
      <c r="D1891" s="73" t="inlineStr">
        <is>
          <t>MOTOBOY OBRA - 09/2024</t>
        </is>
      </c>
      <c r="I1891" s="75" t="n">
        <v>125</v>
      </c>
      <c r="J1891" s="54" t="n">
        <v>45569</v>
      </c>
      <c r="K1891" s="54" t="inlineStr">
        <is>
          <t>MO</t>
        </is>
      </c>
      <c r="N1891">
        <f>IF(ISERROR(SEARCH("NF",E1891,1)),"NÃO","SIM")</f>
        <v/>
      </c>
      <c r="O1891">
        <f>IF($B1891=5,"SIM","")</f>
        <v/>
      </c>
      <c r="P1891" s="76">
        <f>A1891&amp;B1891&amp;C1891&amp;E1891&amp;G1891&amp;EDATE(J1891,0)</f>
        <v/>
      </c>
      <c r="Q1891" s="68">
        <f>IF(A1891=0,"",VLOOKUP($A1891,RESUMO!$A$8:$B$107,2,FALSE))</f>
        <v/>
      </c>
    </row>
    <row r="1892">
      <c r="A1892" s="52" t="n">
        <v>45570</v>
      </c>
      <c r="B1892" s="68" t="n">
        <v>3</v>
      </c>
      <c r="D1892" s="73" t="inlineStr">
        <is>
          <t>MHS SEGURANÇA E MEDICINA DO TRABALHO - MENSALIDADE 10/2024</t>
        </is>
      </c>
      <c r="E1892" s="74" t="inlineStr">
        <is>
          <t xml:space="preserve"> NF A EMITIR</t>
        </is>
      </c>
      <c r="I1892" s="75" t="n">
        <v>352</v>
      </c>
      <c r="J1892" s="54" t="n">
        <v>45569</v>
      </c>
      <c r="K1892" s="54" t="inlineStr">
        <is>
          <t>MO</t>
        </is>
      </c>
      <c r="N1892">
        <f>IF(ISERROR(SEARCH("NF",E1892,1)),"NÃO","SIM")</f>
        <v/>
      </c>
      <c r="O1892">
        <f>IF($B1892=5,"SIM","")</f>
        <v/>
      </c>
      <c r="P1892" s="76">
        <f>A1892&amp;B1892&amp;C1892&amp;E1892&amp;G1892&amp;EDATE(J1892,0)</f>
        <v/>
      </c>
      <c r="Q1892" s="68">
        <f>IF(A1892=0,"",VLOOKUP($A1892,RESUMO!$A$8:$B$107,2,FALSE))</f>
        <v/>
      </c>
    </row>
    <row r="1893">
      <c r="A1893" s="52" t="n">
        <v>45570</v>
      </c>
      <c r="B1893" s="68" t="n">
        <v>3</v>
      </c>
      <c r="D1893" s="73" t="inlineStr">
        <is>
          <t>FOLHA DP- 09/2024</t>
        </is>
      </c>
      <c r="I1893" s="75" t="n">
        <v>706</v>
      </c>
      <c r="J1893" s="54" t="n">
        <v>45569</v>
      </c>
      <c r="K1893" s="54" t="inlineStr">
        <is>
          <t>MO</t>
        </is>
      </c>
      <c r="N1893">
        <f>IF(ISERROR(SEARCH("NF",E1893,1)),"NÃO","SIM")</f>
        <v/>
      </c>
      <c r="O1893">
        <f>IF($B1893=5,"SIM","")</f>
        <v/>
      </c>
      <c r="P1893" s="76">
        <f>A1893&amp;B1893&amp;C1893&amp;E1893&amp;G1893&amp;EDATE(J1893,0)</f>
        <v/>
      </c>
      <c r="Q1893" s="68">
        <f>IF(A1893=0,"",VLOOKUP($A1893,RESUMO!$A$8:$B$107,2,FALSE))</f>
        <v/>
      </c>
    </row>
    <row r="1894">
      <c r="A1894" s="52" t="n">
        <v>45570</v>
      </c>
      <c r="B1894" s="68" t="n">
        <v>3</v>
      </c>
      <c r="D1894" s="73" t="inlineStr">
        <is>
          <t>ARTEFACIL</t>
        </is>
      </c>
      <c r="E1894" s="74" t="inlineStr">
        <is>
          <t>CAIXA DE PASSAGEM - NF 20846</t>
        </is>
      </c>
      <c r="I1894" s="75" t="n">
        <v>2412.72</v>
      </c>
      <c r="J1894" s="54" t="n">
        <v>45573</v>
      </c>
      <c r="K1894" s="54" t="inlineStr">
        <is>
          <t>MAT</t>
        </is>
      </c>
      <c r="N1894">
        <f>IF(ISERROR(SEARCH("NF",E1894,1)),"NÃO","SIM")</f>
        <v/>
      </c>
      <c r="O1894">
        <f>IF($B1894=5,"SIM","")</f>
        <v/>
      </c>
      <c r="P1894" s="76">
        <f>A1894&amp;B1894&amp;C1894&amp;E1894&amp;G1894&amp;EDATE(J1894,0)</f>
        <v/>
      </c>
      <c r="Q1894" s="68">
        <f>IF(A1894=0,"",VLOOKUP($A1894,RESUMO!$A$8:$B$107,2,FALSE))</f>
        <v/>
      </c>
    </row>
    <row r="1895">
      <c r="A1895" s="52" t="n">
        <v>45570</v>
      </c>
      <c r="B1895" s="68" t="n">
        <v>3</v>
      </c>
      <c r="D1895" s="73" t="inlineStr">
        <is>
          <t>GEOTECH COMERCIO - CONFERIR SE FOI PAGO</t>
        </is>
      </c>
      <c r="E1895" s="74" t="inlineStr">
        <is>
          <t>GEOTEXTIL - NF 1235</t>
        </is>
      </c>
      <c r="I1895" s="75" t="n">
        <v>1610</v>
      </c>
      <c r="J1895" s="54" t="n">
        <v>45575</v>
      </c>
      <c r="K1895" s="54" t="inlineStr">
        <is>
          <t>MAT</t>
        </is>
      </c>
      <c r="N1895">
        <f>IF(ISERROR(SEARCH("NF",E1895,1)),"NÃO","SIM")</f>
        <v/>
      </c>
      <c r="O1895">
        <f>IF($B1895=5,"SIM","")</f>
        <v/>
      </c>
      <c r="P1895" s="76">
        <f>A1895&amp;B1895&amp;C1895&amp;E1895&amp;G1895&amp;EDATE(J1895,0)</f>
        <v/>
      </c>
      <c r="Q1895" s="68">
        <f>IF(A1895=0,"",VLOOKUP($A1895,RESUMO!$A$8:$B$107,2,FALSE))</f>
        <v/>
      </c>
    </row>
    <row r="1896">
      <c r="A1896" s="52" t="n">
        <v>45570</v>
      </c>
      <c r="B1896" s="68" t="n">
        <v>3</v>
      </c>
      <c r="D1896" s="73" t="inlineStr">
        <is>
          <t>LOCFER</t>
        </is>
      </c>
      <c r="E1896" s="74" t="inlineStr">
        <is>
          <t>MARTELO, MARTELETE, MOTOR, MANGOTE - NF 26049</t>
        </is>
      </c>
      <c r="I1896" s="75" t="n">
        <v>695</v>
      </c>
      <c r="J1896" s="54" t="n">
        <v>45576</v>
      </c>
      <c r="K1896" s="54" t="inlineStr">
        <is>
          <t>LOC</t>
        </is>
      </c>
      <c r="N1896">
        <f>IF(ISERROR(SEARCH("NF",E1896,1)),"NÃO","SIM")</f>
        <v/>
      </c>
      <c r="O1896">
        <f>IF($B1896=5,"SIM","")</f>
        <v/>
      </c>
      <c r="P1896" s="76">
        <f>A1896&amp;B1896&amp;C1896&amp;E1896&amp;G1896&amp;EDATE(J1896,0)</f>
        <v/>
      </c>
      <c r="Q1896" s="68">
        <f>IF(A1896=0,"",VLOOKUP($A1896,RESUMO!$A$8:$B$107,2,FALSE))</f>
        <v/>
      </c>
    </row>
    <row r="1897">
      <c r="A1897" s="52" t="n">
        <v>45570</v>
      </c>
      <c r="B1897" s="68" t="n">
        <v>3</v>
      </c>
      <c r="D1897" s="73" t="inlineStr">
        <is>
          <t xml:space="preserve">COPASA - LEMBRETE DE PAGAMENTO </t>
        </is>
      </c>
      <c r="E1897" s="74" t="inlineStr">
        <is>
          <t>OUTUBRO DE 2024</t>
        </is>
      </c>
      <c r="J1897" s="54" t="n">
        <v>45580</v>
      </c>
      <c r="K1897" s="54" t="inlineStr">
        <is>
          <t>TP</t>
        </is>
      </c>
      <c r="N1897">
        <f>IF(ISERROR(SEARCH("NF",E1897,1)),"NÃO","SIM")</f>
        <v/>
      </c>
      <c r="O1897">
        <f>IF($B1897=5,"SIM","")</f>
        <v/>
      </c>
      <c r="P1897" s="76">
        <f>A1897&amp;B1897&amp;C1897&amp;E1897&amp;G1897&amp;EDATE(J1897,0)</f>
        <v/>
      </c>
      <c r="Q1897" s="68">
        <f>IF(A1897=0,"",VLOOKUP($A1897,RESUMO!$A$8:$B$107,2,FALSE))</f>
        <v/>
      </c>
    </row>
    <row r="1898">
      <c r="A1898" s="52" t="n">
        <v>45570</v>
      </c>
      <c r="B1898" s="68" t="n">
        <v>3</v>
      </c>
      <c r="D1898" s="73" t="inlineStr">
        <is>
          <t>WALSYWA</t>
        </is>
      </c>
      <c r="E1898" s="74" t="inlineStr">
        <is>
          <t>TELA, FINCAPINO, PINO - NF 118441</t>
        </is>
      </c>
      <c r="I1898" s="75" t="n">
        <v>1716.9</v>
      </c>
      <c r="J1898" s="54" t="n">
        <v>45582</v>
      </c>
      <c r="K1898" s="54" t="inlineStr">
        <is>
          <t>MAT</t>
        </is>
      </c>
      <c r="N1898">
        <f>IF(ISERROR(SEARCH("NF",E1898,1)),"NÃO","SIM")</f>
        <v/>
      </c>
      <c r="O1898">
        <f>IF($B1898=5,"SIM","")</f>
        <v/>
      </c>
      <c r="P1898" s="76">
        <f>A1898&amp;B1898&amp;C1898&amp;E1898&amp;G1898&amp;EDATE(J1898,0)</f>
        <v/>
      </c>
      <c r="Q1898" s="68">
        <f>IF(A1898=0,"",VLOOKUP($A1898,RESUMO!$A$8:$B$107,2,FALSE))</f>
        <v/>
      </c>
    </row>
    <row r="1899">
      <c r="A1899" s="52" t="n">
        <v>45570</v>
      </c>
      <c r="B1899" s="68" t="n">
        <v>3</v>
      </c>
      <c r="D1899" s="73" t="inlineStr">
        <is>
          <t>LOCFER</t>
        </is>
      </c>
      <c r="E1899" s="74" t="inlineStr">
        <is>
          <t>GUINCHO E MARTELO - NF 26100</t>
        </is>
      </c>
      <c r="I1899" s="75" t="n">
        <v>636</v>
      </c>
      <c r="J1899" s="54" t="n">
        <v>45582</v>
      </c>
      <c r="K1899" s="54" t="inlineStr">
        <is>
          <t>LOC</t>
        </is>
      </c>
      <c r="N1899">
        <f>IF(ISERROR(SEARCH("NF",E1899,1)),"NÃO","SIM")</f>
        <v/>
      </c>
      <c r="O1899">
        <f>IF($B1899=5,"SIM","")</f>
        <v/>
      </c>
      <c r="P1899" s="76">
        <f>A1899&amp;B1899&amp;C1899&amp;E1899&amp;G1899&amp;EDATE(J1899,0)</f>
        <v/>
      </c>
      <c r="Q1899" s="68">
        <f>IF(A1899=0,"",VLOOKUP($A1899,RESUMO!$A$8:$B$107,2,FALSE))</f>
        <v/>
      </c>
    </row>
    <row r="1900">
      <c r="A1900" s="52" t="n">
        <v>45570</v>
      </c>
      <c r="B1900" s="68" t="n">
        <v>5</v>
      </c>
      <c r="D1900" s="73" t="inlineStr">
        <is>
          <t>BRAUNAS</t>
        </is>
      </c>
      <c r="E1900" s="74" t="inlineStr">
        <is>
          <t>TIJOLOS - NF 67108 E 5160</t>
        </is>
      </c>
      <c r="I1900" s="75" t="n">
        <v>2955</v>
      </c>
      <c r="J1900" s="54" t="n">
        <v>45565</v>
      </c>
      <c r="K1900" s="54" t="inlineStr">
        <is>
          <t>MAT</t>
        </is>
      </c>
      <c r="N1900">
        <f>IF(ISERROR(SEARCH("NF",E1900,1)),"NÃO","SIM")</f>
        <v/>
      </c>
      <c r="O1900">
        <f>IF($B1900=5,"SIM","")</f>
        <v/>
      </c>
      <c r="P1900" s="76">
        <f>A1900&amp;B1900&amp;C1900&amp;E1900&amp;G1900&amp;EDATE(J1900,0)</f>
        <v/>
      </c>
      <c r="Q1900" s="68">
        <f>IF(A1900=0,"",VLOOKUP($A1900,RESUMO!$A$8:$B$107,2,FALSE))</f>
        <v/>
      </c>
    </row>
    <row r="1901">
      <c r="A1901" s="52" t="n">
        <v>45585</v>
      </c>
      <c r="B1901" s="68" t="n">
        <v>1</v>
      </c>
      <c r="C1901" s="50" t="inlineStr">
        <is>
          <t>12054582638</t>
        </is>
      </c>
      <c r="D1901" s="73" t="inlineStr">
        <is>
          <t>RODOLFO DIAS DA SILVA</t>
        </is>
      </c>
      <c r="E1901" s="74" t="inlineStr">
        <is>
          <t>SALÁRIO</t>
        </is>
      </c>
      <c r="I1901" s="75" t="n">
        <v>1104.8</v>
      </c>
      <c r="J1901" s="54" t="n">
        <v>45585</v>
      </c>
      <c r="K1901" s="54" t="inlineStr">
        <is>
          <t>MO</t>
        </is>
      </c>
      <c r="N1901">
        <f>IF(ISERROR(SEARCH("NF",E1901,1)),"NÃO","SIM")</f>
        <v/>
      </c>
      <c r="O1901">
        <f>IF($B1901=5,"SIM","")</f>
        <v/>
      </c>
      <c r="P1901" s="76">
        <f>A1901&amp;B1901&amp;C1901&amp;E1901&amp;G1901&amp;EDATE(J1901,0)</f>
        <v/>
      </c>
      <c r="Q1901" s="68">
        <f>IF(A1901=0,"",VLOOKUP($A1901,RESUMO!$A$8:$B$107,2,FALSE))</f>
        <v/>
      </c>
    </row>
    <row r="1902">
      <c r="A1902" s="52" t="n">
        <v>45585</v>
      </c>
      <c r="B1902" s="68" t="n">
        <v>1</v>
      </c>
      <c r="C1902" s="50" t="inlineStr">
        <is>
          <t>42751357687</t>
        </is>
      </c>
      <c r="D1902" s="73" t="inlineStr">
        <is>
          <t>JOSÉ GERALDO LONGUINHO</t>
        </is>
      </c>
      <c r="E1902" s="74" t="inlineStr">
        <is>
          <t>SALÁRIO</t>
        </is>
      </c>
      <c r="I1902" s="75" t="n">
        <v>1104.8</v>
      </c>
      <c r="J1902" s="54" t="n">
        <v>45585</v>
      </c>
      <c r="K1902" s="54" t="inlineStr">
        <is>
          <t>MO</t>
        </is>
      </c>
      <c r="N1902">
        <f>IF(ISERROR(SEARCH("NF",E1902,1)),"NÃO","SIM")</f>
        <v/>
      </c>
      <c r="O1902">
        <f>IF($B1902=5,"SIM","")</f>
        <v/>
      </c>
      <c r="P1902" s="76">
        <f>A1902&amp;B1902&amp;C1902&amp;E1902&amp;G1902&amp;EDATE(J1902,0)</f>
        <v/>
      </c>
      <c r="Q1902" s="68">
        <f>IF(A1902=0,"",VLOOKUP($A1902,RESUMO!$A$8:$B$107,2,FALSE))</f>
        <v/>
      </c>
    </row>
    <row r="1903">
      <c r="A1903" s="52" t="n">
        <v>45585</v>
      </c>
      <c r="B1903" s="68" t="n">
        <v>1</v>
      </c>
      <c r="C1903" s="50" t="inlineStr">
        <is>
          <t>18240824609</t>
        </is>
      </c>
      <c r="D1903" s="73" t="inlineStr">
        <is>
          <t>ITALO RAFAEL PINHO SANTOS</t>
        </is>
      </c>
      <c r="E1903" s="74" t="inlineStr">
        <is>
          <t>SALÁRIO</t>
        </is>
      </c>
      <c r="I1903" s="75" t="n">
        <v>916</v>
      </c>
      <c r="J1903" s="54" t="n">
        <v>45585</v>
      </c>
      <c r="K1903" s="54" t="inlineStr">
        <is>
          <t>MO</t>
        </is>
      </c>
      <c r="N1903">
        <f>IF(ISERROR(SEARCH("NF",E1903,1)),"NÃO","SIM")</f>
        <v/>
      </c>
      <c r="O1903">
        <f>IF($B1903=5,"SIM","")</f>
        <v/>
      </c>
      <c r="P1903" s="76">
        <f>A1903&amp;B1903&amp;C1903&amp;E1903&amp;G1903&amp;EDATE(J1903,0)</f>
        <v/>
      </c>
      <c r="Q1903" s="68">
        <f>IF(A1903=0,"",VLOOKUP($A1903,RESUMO!$A$8:$B$107,2,FALSE))</f>
        <v/>
      </c>
    </row>
    <row r="1904">
      <c r="A1904" s="52" t="n">
        <v>45585</v>
      </c>
      <c r="B1904" s="68" t="n">
        <v>1</v>
      </c>
      <c r="C1904" s="50" t="inlineStr">
        <is>
          <t>13034919662</t>
        </is>
      </c>
      <c r="D1904" s="73" t="inlineStr">
        <is>
          <t>DAVID LOPES DOS SANTOS</t>
        </is>
      </c>
      <c r="E1904" s="74" t="inlineStr">
        <is>
          <t>SALÁRIO</t>
        </is>
      </c>
      <c r="I1904" s="75" t="n">
        <v>1470</v>
      </c>
      <c r="J1904" s="54" t="n">
        <v>45585</v>
      </c>
      <c r="K1904" s="54" t="inlineStr">
        <is>
          <t>MO</t>
        </is>
      </c>
      <c r="N1904">
        <f>IF(ISERROR(SEARCH("NF",E1904,1)),"NÃO","SIM")</f>
        <v/>
      </c>
      <c r="O1904">
        <f>IF($B1904=5,"SIM","")</f>
        <v/>
      </c>
      <c r="P1904" s="76">
        <f>A1904&amp;B1904&amp;C1904&amp;E1904&amp;G1904&amp;EDATE(J1904,0)</f>
        <v/>
      </c>
      <c r="Q1904" s="68">
        <f>IF(A1904=0,"",VLOOKUP($A1904,RESUMO!$A$8:$B$107,2,FALSE))</f>
        <v/>
      </c>
    </row>
    <row r="1905">
      <c r="A1905" s="52" t="n">
        <v>45585</v>
      </c>
      <c r="B1905" s="68" t="n">
        <v>1</v>
      </c>
      <c r="C1905" s="50" t="inlineStr">
        <is>
          <t>70248624679</t>
        </is>
      </c>
      <c r="D1905" s="73" t="inlineStr">
        <is>
          <t>PEDRO HENRIQUE LOPES DOS SANTOS</t>
        </is>
      </c>
      <c r="E1905" s="74" t="inlineStr">
        <is>
          <t>SALÁRIO</t>
        </is>
      </c>
      <c r="I1905" s="75" t="n">
        <v>1104.8</v>
      </c>
      <c r="J1905" s="54" t="n">
        <v>45585</v>
      </c>
      <c r="K1905" s="54" t="inlineStr">
        <is>
          <t>MO</t>
        </is>
      </c>
      <c r="N1905">
        <f>IF(ISERROR(SEARCH("NF",E1905,1)),"NÃO","SIM")</f>
        <v/>
      </c>
      <c r="O1905">
        <f>IF($B1905=5,"SIM","")</f>
        <v/>
      </c>
      <c r="P1905" s="76">
        <f>A1905&amp;B1905&amp;C1905&amp;E1905&amp;G1905&amp;EDATE(J1905,0)</f>
        <v/>
      </c>
      <c r="Q1905" s="68">
        <f>IF(A1905=0,"",VLOOKUP($A1905,RESUMO!$A$8:$B$107,2,FALSE))</f>
        <v/>
      </c>
    </row>
    <row r="1906">
      <c r="A1906" s="52" t="n">
        <v>45585</v>
      </c>
      <c r="B1906" s="68" t="n">
        <v>1</v>
      </c>
      <c r="C1906" s="50" t="inlineStr">
        <is>
          <t>07817141509</t>
        </is>
      </c>
      <c r="D1906" s="73" t="inlineStr">
        <is>
          <t>SONEANDERSON DE JESUS SOUZA</t>
        </is>
      </c>
      <c r="E1906" s="74" t="inlineStr">
        <is>
          <t>SALÁRIO</t>
        </is>
      </c>
      <c r="I1906" s="75" t="n">
        <v>642.8</v>
      </c>
      <c r="J1906" s="54" t="n">
        <v>45585</v>
      </c>
      <c r="K1906" s="54" t="inlineStr">
        <is>
          <t>MO</t>
        </is>
      </c>
      <c r="N1906">
        <f>IF(ISERROR(SEARCH("NF",E1906,1)),"NÃO","SIM")</f>
        <v/>
      </c>
      <c r="O1906">
        <f>IF($B1906=5,"SIM","")</f>
        <v/>
      </c>
      <c r="P1906" s="76">
        <f>A1906&amp;B1906&amp;C1906&amp;E1906&amp;G1906&amp;EDATE(J1906,0)</f>
        <v/>
      </c>
      <c r="Q1906" s="68">
        <f>IF(A1906=0,"",VLOOKUP($A1906,RESUMO!$A$8:$B$107,2,FALSE))</f>
        <v/>
      </c>
    </row>
    <row r="1907">
      <c r="A1907" s="52" t="n">
        <v>45585</v>
      </c>
      <c r="B1907" s="68" t="n">
        <v>1</v>
      </c>
      <c r="C1907" s="64" t="inlineStr">
        <is>
          <t>12312366630</t>
        </is>
      </c>
      <c r="D1907" s="73" t="inlineStr">
        <is>
          <t>MARCOS VIANA FREITAS</t>
        </is>
      </c>
      <c r="E1907" s="74" t="inlineStr">
        <is>
          <t>SALÁRIO</t>
        </is>
      </c>
      <c r="I1907" s="75" t="n">
        <v>642.8</v>
      </c>
      <c r="J1907" s="54" t="n">
        <v>45585</v>
      </c>
      <c r="K1907" s="54" t="inlineStr">
        <is>
          <t>MO</t>
        </is>
      </c>
      <c r="N1907">
        <f>IF(ISERROR(SEARCH("NF",E1907,1)),"NÃO","SIM")</f>
        <v/>
      </c>
      <c r="O1907">
        <f>IF($B1907=5,"SIM","")</f>
        <v/>
      </c>
      <c r="P1907" s="76">
        <f>A1907&amp;B1907&amp;C1907&amp;E1907&amp;G1907&amp;EDATE(J1907,0)</f>
        <v/>
      </c>
      <c r="Q1907" s="68">
        <f>IF(A1907=0,"",VLOOKUP($A1907,RESUMO!$A$8:$B$107,2,FALSE))</f>
        <v/>
      </c>
    </row>
    <row r="1908">
      <c r="A1908" s="52" t="n">
        <v>45585</v>
      </c>
      <c r="B1908" s="68" t="n">
        <v>1</v>
      </c>
      <c r="C1908" s="64" t="inlineStr">
        <is>
          <t>31992221495</t>
        </is>
      </c>
      <c r="D1908" s="73" t="inlineStr">
        <is>
          <t>CHARLES JUNIOR RODRIGUES</t>
        </is>
      </c>
      <c r="E1908" s="74" t="inlineStr">
        <is>
          <t>DIÁRIA</t>
        </is>
      </c>
      <c r="I1908" s="75" t="n">
        <v>430</v>
      </c>
      <c r="J1908" s="54" t="n">
        <v>45585</v>
      </c>
      <c r="K1908" s="54" t="inlineStr">
        <is>
          <t>MO</t>
        </is>
      </c>
      <c r="N1908">
        <f>IF(ISERROR(SEARCH("NF",E1908,1)),"NÃO","SIM")</f>
        <v/>
      </c>
      <c r="O1908">
        <f>IF($B1908=5,"SIM","")</f>
        <v/>
      </c>
      <c r="P1908" s="76">
        <f>A1908&amp;B1908&amp;C1908&amp;E1908&amp;G1908&amp;EDATE(J1908,0)</f>
        <v/>
      </c>
      <c r="Q1908" s="68">
        <f>IF(A1908=0,"",VLOOKUP($A1908,RESUMO!$A$8:$B$107,2,FALSE))</f>
        <v/>
      </c>
    </row>
    <row r="1909">
      <c r="A1909" s="52" t="n">
        <v>45585</v>
      </c>
      <c r="B1909" s="68" t="n">
        <v>1</v>
      </c>
      <c r="C1909" s="64" t="inlineStr">
        <is>
          <t>91559197668</t>
        </is>
      </c>
      <c r="D1909" s="73" t="inlineStr">
        <is>
          <t>JESUSMAR MELQUIADES DA CRUZ</t>
        </is>
      </c>
      <c r="E1909" s="74" t="inlineStr">
        <is>
          <t>DIÁRIA</t>
        </is>
      </c>
      <c r="I1909" s="75" t="n">
        <v>430</v>
      </c>
      <c r="J1909" s="54" t="n">
        <v>45585</v>
      </c>
      <c r="K1909" s="54" t="inlineStr">
        <is>
          <t>MO</t>
        </is>
      </c>
      <c r="N1909">
        <f>IF(ISERROR(SEARCH("NF",E1909,1)),"NÃO","SIM")</f>
        <v/>
      </c>
      <c r="O1909">
        <f>IF($B1909=5,"SIM","")</f>
        <v/>
      </c>
      <c r="P1909" s="76">
        <f>A1909&amp;B1909&amp;C1909&amp;E1909&amp;G1909&amp;EDATE(J1909,0)</f>
        <v/>
      </c>
      <c r="Q1909" s="68">
        <f>IF(A1909=0,"",VLOOKUP($A1909,RESUMO!$A$8:$B$107,2,FALSE))</f>
        <v/>
      </c>
    </row>
    <row r="1910">
      <c r="A1910" s="52" t="n">
        <v>45585</v>
      </c>
      <c r="B1910" s="68" t="n">
        <v>2</v>
      </c>
      <c r="D1910" s="73" t="inlineStr">
        <is>
          <t>MARCELO FORTUNATO DA SILVA</t>
        </is>
      </c>
      <c r="E1910" s="74" t="inlineStr">
        <is>
          <t>EXECUÇÃO DE FUROS EM LAJE PARA AQUECIMENTO SOLAR E RALOS TERRAÇO QUARTO</t>
        </is>
      </c>
      <c r="I1910" s="75" t="n">
        <v>450</v>
      </c>
      <c r="J1910" s="54" t="n">
        <v>45583</v>
      </c>
      <c r="K1910" s="54" t="inlineStr">
        <is>
          <t>SERV</t>
        </is>
      </c>
      <c r="N1910">
        <f>IF(ISERROR(SEARCH("NF",E1910,1)),"NÃO","SIM")</f>
        <v/>
      </c>
      <c r="O1910">
        <f>IF($B1910=5,"SIM","")</f>
        <v/>
      </c>
      <c r="P1910" s="76">
        <f>A1910&amp;B1910&amp;C1910&amp;E1910&amp;G1910&amp;EDATE(J1910,0)</f>
        <v/>
      </c>
      <c r="Q1910" s="68">
        <f>IF(A1910=0,"",VLOOKUP($A1910,RESUMO!$A$8:$B$107,2,FALSE))</f>
        <v/>
      </c>
    </row>
    <row r="1911">
      <c r="A1911" s="52" t="n">
        <v>45585</v>
      </c>
      <c r="B1911" s="68" t="n">
        <v>2</v>
      </c>
      <c r="D1911" s="73" t="inlineStr">
        <is>
          <t>C.A.R INSTALAÇÕES HIDRAULICAS E GÁS - CARLINHOS</t>
        </is>
      </c>
      <c r="E1911" s="74" t="inlineStr">
        <is>
          <t>EXECUÇÃO HIDRAULICA E GÁS</t>
        </is>
      </c>
      <c r="I1911" s="75" t="n">
        <v>5355</v>
      </c>
      <c r="J1911" s="54" t="n">
        <v>45583</v>
      </c>
      <c r="K1911" s="54" t="inlineStr">
        <is>
          <t>SERV</t>
        </is>
      </c>
      <c r="N1911">
        <f>IF(ISERROR(SEARCH("NF",E1911,1)),"NÃO","SIM")</f>
        <v/>
      </c>
      <c r="O1911">
        <f>IF($B1911=5,"SIM","")</f>
        <v/>
      </c>
      <c r="P1911" s="76">
        <f>A1911&amp;B1911&amp;C1911&amp;E1911&amp;G1911&amp;EDATE(J1911,0)</f>
        <v/>
      </c>
      <c r="Q1911" s="68">
        <f>IF(A1911=0,"",VLOOKUP($A1911,RESUMO!$A$8:$B$107,2,FALSE))</f>
        <v/>
      </c>
    </row>
    <row r="1912">
      <c r="A1912" s="52" t="n">
        <v>45585</v>
      </c>
      <c r="B1912" s="68" t="n">
        <v>3</v>
      </c>
      <c r="D1912" s="73" t="inlineStr">
        <is>
          <t>FGTS MENSAL - 09/2024</t>
        </is>
      </c>
      <c r="I1912" s="75" t="n">
        <v>1346.69</v>
      </c>
      <c r="J1912" s="54" t="n">
        <v>45583</v>
      </c>
      <c r="K1912" s="54" t="inlineStr">
        <is>
          <t>MO</t>
        </is>
      </c>
      <c r="N1912">
        <f>IF(ISERROR(SEARCH("NF",E1912,1)),"NÃO","SIM")</f>
        <v/>
      </c>
      <c r="O1912">
        <f>IF($B1912=5,"SIM","")</f>
        <v/>
      </c>
      <c r="P1912" s="76">
        <f>A1912&amp;B1912&amp;C1912&amp;E1912&amp;G1912&amp;EDATE(J1912,0)</f>
        <v/>
      </c>
      <c r="Q1912" s="68">
        <f>IF(A1912=0,"",VLOOKUP($A1912,RESUMO!$A$8:$B$107,2,FALSE))</f>
        <v/>
      </c>
    </row>
    <row r="1913">
      <c r="A1913" s="52" t="n">
        <v>45585</v>
      </c>
      <c r="B1913" s="68" t="n">
        <v>3</v>
      </c>
      <c r="D1913" s="73" t="inlineStr">
        <is>
          <t>DCTFWEB - 09/2024</t>
        </is>
      </c>
      <c r="I1913" s="75" t="n">
        <v>6146.74</v>
      </c>
      <c r="J1913" s="54" t="n">
        <v>45583</v>
      </c>
      <c r="K1913" s="54" t="inlineStr">
        <is>
          <t>MO</t>
        </is>
      </c>
      <c r="N1913">
        <f>IF(ISERROR(SEARCH("NF",E1913,1)),"NÃO","SIM")</f>
        <v/>
      </c>
      <c r="O1913">
        <f>IF($B1913=5,"SIM","")</f>
        <v/>
      </c>
      <c r="P1913" s="76">
        <f>A1913&amp;B1913&amp;C1913&amp;E1913&amp;G1913&amp;EDATE(J1913,0)</f>
        <v/>
      </c>
      <c r="Q1913" s="68">
        <f>IF(A1913=0,"",VLOOKUP($A1913,RESUMO!$A$8:$B$107,2,FALSE))</f>
        <v/>
      </c>
    </row>
    <row r="1914">
      <c r="A1914" s="52" t="n">
        <v>45585</v>
      </c>
      <c r="B1914" s="68" t="n">
        <v>3</v>
      </c>
      <c r="D1914" s="73" t="inlineStr">
        <is>
          <t>CONSULTARELABCON</t>
        </is>
      </c>
      <c r="E1914" s="74" t="inlineStr">
        <is>
          <t>ALUGUEL DE FORMA E KITSLUMP - FL 15721</t>
        </is>
      </c>
      <c r="I1914" s="75" t="n">
        <v>75</v>
      </c>
      <c r="J1914" s="54" t="n">
        <v>45583</v>
      </c>
      <c r="K1914" s="54" t="inlineStr">
        <is>
          <t>LOC</t>
        </is>
      </c>
      <c r="N1914">
        <f>IF(ISERROR(SEARCH("NF",E1914,1)),"NÃO","SIM")</f>
        <v/>
      </c>
      <c r="O1914">
        <f>IF($B1914=5,"SIM","")</f>
        <v/>
      </c>
      <c r="P1914" s="76">
        <f>A1914&amp;B1914&amp;C1914&amp;E1914&amp;G1914&amp;EDATE(J1914,0)</f>
        <v/>
      </c>
      <c r="Q1914" s="68">
        <f>IF(A1914=0,"",VLOOKUP($A1914,RESUMO!$A$8:$B$107,2,FALSE))</f>
        <v/>
      </c>
    </row>
    <row r="1915">
      <c r="A1915" s="52" t="n">
        <v>45585</v>
      </c>
      <c r="B1915" s="68" t="n">
        <v>3</v>
      </c>
      <c r="D1915" s="73" t="inlineStr">
        <is>
          <t xml:space="preserve">COPASA </t>
        </is>
      </c>
      <c r="E1915" s="74" t="inlineStr">
        <is>
          <t>REF 10/2024 - LANÇADO LEMBRETE REL PASSADO</t>
        </is>
      </c>
      <c r="I1915" s="75" t="n">
        <v>333.49</v>
      </c>
      <c r="J1915" s="54" t="n">
        <v>45585</v>
      </c>
      <c r="K1915" s="54" t="inlineStr">
        <is>
          <t>TP</t>
        </is>
      </c>
      <c r="N1915">
        <f>IF(ISERROR(SEARCH("NF",E1915,1)),"NÃO","SIM")</f>
        <v/>
      </c>
      <c r="O1915">
        <f>IF($B1915=5,"SIM","")</f>
        <v/>
      </c>
      <c r="P1915" s="76">
        <f>A1915&amp;B1915&amp;C1915&amp;E1915&amp;G1915&amp;EDATE(J1915,0)</f>
        <v/>
      </c>
      <c r="Q1915" s="68">
        <f>IF(A1915=0,"",VLOOKUP($A1915,RESUMO!$A$8:$B$107,2,FALSE))</f>
        <v/>
      </c>
    </row>
    <row r="1916">
      <c r="A1916" s="52" t="n">
        <v>45585</v>
      </c>
      <c r="B1916" s="68" t="n">
        <v>3</v>
      </c>
      <c r="D1916" s="73" t="inlineStr">
        <is>
          <t>LOCAN ANDAIMES</t>
        </is>
      </c>
      <c r="E1916" s="74" t="inlineStr">
        <is>
          <t>LOCAÇÃO DE ANDAIMES - ND 9857</t>
        </is>
      </c>
      <c r="I1916" s="75" t="n">
        <v>1150</v>
      </c>
      <c r="J1916" s="54" t="n">
        <v>45586</v>
      </c>
      <c r="K1916" s="54" t="inlineStr">
        <is>
          <t>LOC</t>
        </is>
      </c>
      <c r="N1916">
        <f>IF(ISERROR(SEARCH("NF",E1916,1)),"NÃO","SIM")</f>
        <v/>
      </c>
      <c r="O1916">
        <f>IF($B1916=5,"SIM","")</f>
        <v/>
      </c>
      <c r="P1916" s="76">
        <f>A1916&amp;B1916&amp;C1916&amp;E1916&amp;G1916&amp;EDATE(J1916,0)</f>
        <v/>
      </c>
      <c r="Q1916" s="68">
        <f>IF(A1916=0,"",VLOOKUP($A1916,RESUMO!$A$8:$B$107,2,FALSE))</f>
        <v/>
      </c>
    </row>
    <row r="1917">
      <c r="A1917" s="52" t="n">
        <v>45585</v>
      </c>
      <c r="B1917" s="68" t="n">
        <v>3</v>
      </c>
      <c r="D1917" s="73" t="inlineStr">
        <is>
          <t>IPTU - PARC. 4/6</t>
        </is>
      </c>
      <c r="I1917" s="75" t="n">
        <v>616.83</v>
      </c>
      <c r="J1917" s="54" t="n">
        <v>45586</v>
      </c>
      <c r="K1917" s="54" t="inlineStr">
        <is>
          <t>TP</t>
        </is>
      </c>
      <c r="N1917">
        <f>IF(ISERROR(SEARCH("NF",E1917,1)),"NÃO","SIM")</f>
        <v/>
      </c>
      <c r="O1917">
        <f>IF($B1917=5,"SIM","")</f>
        <v/>
      </c>
      <c r="P1917" s="76">
        <f>A1917&amp;B1917&amp;C1917&amp;E1917&amp;G1917&amp;EDATE(J1917,0)</f>
        <v/>
      </c>
      <c r="Q1917" s="68">
        <f>IF(A1917=0,"",VLOOKUP($A1917,RESUMO!$A$8:$B$107,2,FALSE))</f>
        <v/>
      </c>
    </row>
    <row r="1918">
      <c r="A1918" s="52" t="n">
        <v>45585</v>
      </c>
      <c r="B1918" s="68" t="n">
        <v>3</v>
      </c>
      <c r="D1918" s="73" t="inlineStr">
        <is>
          <t>WORK MED</t>
        </is>
      </c>
      <c r="E1918" s="74" t="inlineStr">
        <is>
          <t>REALIZAÇÃO DE EXAMES - NF 3406</t>
        </is>
      </c>
      <c r="I1918" s="75" t="n">
        <v>100</v>
      </c>
      <c r="J1918" s="54" t="n">
        <v>45587</v>
      </c>
      <c r="K1918" s="54" t="inlineStr">
        <is>
          <t>MO</t>
        </is>
      </c>
      <c r="N1918">
        <f>IF(ISERROR(SEARCH("NF",E1918,1)),"NÃO","SIM")</f>
        <v/>
      </c>
      <c r="O1918">
        <f>IF($B1918=5,"SIM","")</f>
        <v/>
      </c>
      <c r="P1918" s="76">
        <f>A1918&amp;B1918&amp;C1918&amp;E1918&amp;G1918&amp;EDATE(J1918,0)</f>
        <v/>
      </c>
      <c r="Q1918" s="68">
        <f>IF(A1918=0,"",VLOOKUP($A1918,RESUMO!$A$8:$B$107,2,FALSE))</f>
        <v/>
      </c>
    </row>
    <row r="1919">
      <c r="A1919" s="52" t="n">
        <v>45585</v>
      </c>
      <c r="B1919" s="68" t="n">
        <v>3</v>
      </c>
      <c r="D1919" s="73" t="inlineStr">
        <is>
          <t>MHS SEGURANÇA E MEDICINA DO TRABALHO - EVENTOS SST E-SOCIAL - 20/09</t>
        </is>
      </c>
      <c r="E1919" s="74" t="inlineStr">
        <is>
          <t>NF A EMITIR</t>
        </is>
      </c>
      <c r="I1919" s="75" t="n">
        <v>79.8</v>
      </c>
      <c r="J1919" s="54" t="n">
        <v>45587</v>
      </c>
      <c r="K1919" s="54" t="inlineStr">
        <is>
          <t>MO</t>
        </is>
      </c>
      <c r="N1919">
        <f>IF(ISERROR(SEARCH("NF",E1919,1)),"NÃO","SIM")</f>
        <v/>
      </c>
      <c r="O1919">
        <f>IF($B1919=5,"SIM","")</f>
        <v/>
      </c>
      <c r="P1919" s="76">
        <f>A1919&amp;B1919&amp;C1919&amp;E1919&amp;G1919&amp;EDATE(J1919,0)</f>
        <v/>
      </c>
      <c r="Q1919" s="68">
        <f>IF(A1919=0,"",VLOOKUP($A1919,RESUMO!$A$8:$B$107,2,FALSE))</f>
        <v/>
      </c>
    </row>
    <row r="1920">
      <c r="A1920" s="52" t="n">
        <v>45585</v>
      </c>
      <c r="B1920" s="68" t="n">
        <v>3</v>
      </c>
      <c r="D1920" s="73" t="inlineStr">
        <is>
          <t>CARMO SION</t>
        </is>
      </c>
      <c r="E1920" s="74" t="inlineStr">
        <is>
          <t>BRITA - NF 14666</t>
        </is>
      </c>
      <c r="I1920" s="75" t="n">
        <v>1760</v>
      </c>
      <c r="J1920" s="54" t="n">
        <v>45587</v>
      </c>
      <c r="K1920" s="54" t="inlineStr">
        <is>
          <t>MAT</t>
        </is>
      </c>
      <c r="N1920">
        <f>IF(ISERROR(SEARCH("NF",E1920,1)),"NÃO","SIM")</f>
        <v/>
      </c>
      <c r="O1920">
        <f>IF($B1920=5,"SIM","")</f>
        <v/>
      </c>
      <c r="P1920" s="76">
        <f>A1920&amp;B1920&amp;C1920&amp;E1920&amp;G1920&amp;EDATE(J1920,0)</f>
        <v/>
      </c>
      <c r="Q1920" s="68">
        <f>IF(A1920=0,"",VLOOKUP($A1920,RESUMO!$A$8:$B$107,2,FALSE))</f>
        <v/>
      </c>
    </row>
    <row r="1921">
      <c r="A1921" s="52" t="n">
        <v>45585</v>
      </c>
      <c r="B1921" s="68" t="n">
        <v>3</v>
      </c>
      <c r="D1921" s="73" t="inlineStr">
        <is>
          <t>CLAYTON PATRICIO</t>
        </is>
      </c>
      <c r="E1921" s="74" t="inlineStr">
        <is>
          <t>LOCAÇÃO DE CAÇAMBAS - NF 701</t>
        </is>
      </c>
      <c r="I1921" s="75" t="n">
        <v>1125</v>
      </c>
      <c r="J1921" s="54" t="n">
        <v>45587</v>
      </c>
      <c r="K1921" s="54" t="inlineStr">
        <is>
          <t>LOC</t>
        </is>
      </c>
      <c r="N1921">
        <f>IF(ISERROR(SEARCH("NF",E1921,1)),"NÃO","SIM")</f>
        <v/>
      </c>
      <c r="O1921">
        <f>IF($B1921=5,"SIM","")</f>
        <v/>
      </c>
      <c r="P1921" s="76">
        <f>A1921&amp;B1921&amp;C1921&amp;E1921&amp;G1921&amp;EDATE(J1921,0)</f>
        <v/>
      </c>
      <c r="Q1921" s="68">
        <f>IF(A1921=0,"",VLOOKUP($A1921,RESUMO!$A$8:$B$107,2,FALSE))</f>
        <v/>
      </c>
    </row>
    <row r="1922">
      <c r="A1922" s="52" t="n">
        <v>45585</v>
      </c>
      <c r="B1922" s="68" t="n">
        <v>3</v>
      </c>
      <c r="D1922" s="73" t="inlineStr">
        <is>
          <t>LOCFER</t>
        </is>
      </c>
      <c r="E1922" s="74" t="inlineStr">
        <is>
          <t>SERRA DE BANCADA - NF 26153</t>
        </is>
      </c>
      <c r="I1922" s="75" t="n">
        <v>295</v>
      </c>
      <c r="J1922" s="54" t="n">
        <v>45588</v>
      </c>
      <c r="K1922" s="54" t="inlineStr">
        <is>
          <t>LOC</t>
        </is>
      </c>
      <c r="N1922">
        <f>IF(ISERROR(SEARCH("NF",E1922,1)),"NÃO","SIM")</f>
        <v/>
      </c>
      <c r="O1922">
        <f>IF($B1922=5,"SIM","")</f>
        <v/>
      </c>
      <c r="P1922" s="76">
        <f>A1922&amp;B1922&amp;C1922&amp;E1922&amp;G1922&amp;EDATE(J1922,0)</f>
        <v/>
      </c>
      <c r="Q1922" s="68">
        <f>IF(A1922=0,"",VLOOKUP($A1922,RESUMO!$A$8:$B$107,2,FALSE))</f>
        <v/>
      </c>
    </row>
    <row r="1923">
      <c r="A1923" s="52" t="n">
        <v>45585</v>
      </c>
      <c r="B1923" s="68" t="n">
        <v>3</v>
      </c>
      <c r="D1923" s="73" t="inlineStr">
        <is>
          <t>CARMO SION</t>
        </is>
      </c>
      <c r="E1923" s="74" t="inlineStr">
        <is>
          <t>AREIA - NF 14661</t>
        </is>
      </c>
      <c r="I1923" s="75" t="n">
        <v>1400</v>
      </c>
      <c r="J1923" s="54" t="n">
        <v>45588</v>
      </c>
      <c r="K1923" s="54" t="inlineStr">
        <is>
          <t>MAT</t>
        </is>
      </c>
      <c r="N1923">
        <f>IF(ISERROR(SEARCH("NF",E1923,1)),"NÃO","SIM")</f>
        <v/>
      </c>
      <c r="O1923">
        <f>IF($B1923=5,"SIM","")</f>
        <v/>
      </c>
      <c r="P1923" s="76">
        <f>A1923&amp;B1923&amp;C1923&amp;E1923&amp;G1923&amp;EDATE(J1923,0)</f>
        <v/>
      </c>
      <c r="Q1923" s="68">
        <f>IF(A1923=0,"",VLOOKUP($A1923,RESUMO!$A$8:$B$107,2,FALSE))</f>
        <v/>
      </c>
    </row>
    <row r="1924">
      <c r="A1924" s="52" t="n">
        <v>45585</v>
      </c>
      <c r="B1924" s="68" t="n">
        <v>3</v>
      </c>
      <c r="D1924" s="73" t="inlineStr">
        <is>
          <t>CARMO SION</t>
        </is>
      </c>
      <c r="E1924" s="74" t="inlineStr">
        <is>
          <t>CIMENTO - NF 14662</t>
        </is>
      </c>
      <c r="I1924" s="75" t="n">
        <v>1120</v>
      </c>
      <c r="J1924" s="54" t="n">
        <v>45588</v>
      </c>
      <c r="K1924" s="54" t="inlineStr">
        <is>
          <t>MAT</t>
        </is>
      </c>
      <c r="N1924">
        <f>IF(ISERROR(SEARCH("NF",E1924,1)),"NÃO","SIM")</f>
        <v/>
      </c>
      <c r="O1924">
        <f>IF($B1924=5,"SIM","")</f>
        <v/>
      </c>
      <c r="P1924" s="76">
        <f>A1924&amp;B1924&amp;C1924&amp;E1924&amp;G1924&amp;EDATE(J1924,0)</f>
        <v/>
      </c>
      <c r="Q1924" s="68">
        <f>IF(A1924=0,"",VLOOKUP($A1924,RESUMO!$A$8:$B$107,2,FALSE))</f>
        <v/>
      </c>
    </row>
    <row r="1925">
      <c r="A1925" s="52" t="n">
        <v>45585</v>
      </c>
      <c r="B1925" s="68" t="n">
        <v>3</v>
      </c>
      <c r="D1925" s="73" t="inlineStr">
        <is>
          <t>DEPÓSITO 040</t>
        </is>
      </c>
      <c r="E1925" s="74" t="inlineStr">
        <is>
          <t>MATERIAIS DIVERSOS - NF 3030</t>
        </is>
      </c>
      <c r="I1925" s="75" t="n">
        <v>1096.7</v>
      </c>
      <c r="J1925" s="54" t="n">
        <v>45589</v>
      </c>
      <c r="K1925" s="54" t="inlineStr">
        <is>
          <t>MAT</t>
        </is>
      </c>
      <c r="N1925">
        <f>IF(ISERROR(SEARCH("NF",E1925,1)),"NÃO","SIM")</f>
        <v/>
      </c>
      <c r="O1925">
        <f>IF($B1925=5,"SIM","")</f>
        <v/>
      </c>
      <c r="P1925" s="76">
        <f>A1925&amp;B1925&amp;C1925&amp;E1925&amp;G1925&amp;EDATE(J1925,0)</f>
        <v/>
      </c>
      <c r="Q1925" s="68">
        <f>IF(A1925=0,"",VLOOKUP($A1925,RESUMO!$A$8:$B$107,2,FALSE))</f>
        <v/>
      </c>
    </row>
    <row r="1926">
      <c r="A1926" s="52" t="n">
        <v>45585</v>
      </c>
      <c r="B1926" s="68" t="n">
        <v>3</v>
      </c>
      <c r="D1926" s="73" t="inlineStr">
        <is>
          <t>CARMO SION</t>
        </is>
      </c>
      <c r="E1926" s="74" t="inlineStr">
        <is>
          <t>BRITA - NF 14682</t>
        </is>
      </c>
      <c r="I1926" s="75" t="n">
        <v>1468</v>
      </c>
      <c r="J1926" s="54" t="n">
        <v>45589</v>
      </c>
      <c r="K1926" s="54" t="inlineStr">
        <is>
          <t>MAT</t>
        </is>
      </c>
      <c r="N1926">
        <f>IF(ISERROR(SEARCH("NF",E1926,1)),"NÃO","SIM")</f>
        <v/>
      </c>
      <c r="O1926">
        <f>IF($B1926=5,"SIM","")</f>
        <v/>
      </c>
      <c r="P1926" s="76">
        <f>A1926&amp;B1926&amp;C1926&amp;E1926&amp;G1926&amp;EDATE(J1926,0)</f>
        <v/>
      </c>
      <c r="Q1926" s="68">
        <f>IF(A1926=0,"",VLOOKUP($A1926,RESUMO!$A$8:$B$107,2,FALSE))</f>
        <v/>
      </c>
    </row>
    <row r="1927">
      <c r="A1927" s="52" t="n">
        <v>45585</v>
      </c>
      <c r="B1927" s="68" t="n">
        <v>3</v>
      </c>
      <c r="D1927" s="73" t="inlineStr">
        <is>
          <t>CEMIG - LEMBRETE DE PAGAMENTO</t>
        </is>
      </c>
      <c r="J1927" s="54" t="n">
        <v>45590</v>
      </c>
      <c r="K1927" s="54" t="inlineStr">
        <is>
          <t>TP</t>
        </is>
      </c>
      <c r="N1927">
        <f>IF(ISERROR(SEARCH("NF",E1927,1)),"NÃO","SIM")</f>
        <v/>
      </c>
      <c r="O1927">
        <f>IF($B1927=5,"SIM","")</f>
        <v/>
      </c>
      <c r="P1927" s="76">
        <f>A1927&amp;B1927&amp;C1927&amp;E1927&amp;G1927&amp;EDATE(J1927,0)</f>
        <v/>
      </c>
      <c r="Q1927" s="68">
        <f>IF(A1927=0,"",VLOOKUP($A1927,RESUMO!$A$8:$B$107,2,FALSE))</f>
        <v/>
      </c>
    </row>
    <row r="1928">
      <c r="A1928" s="52" t="n">
        <v>45585</v>
      </c>
      <c r="B1928" s="68" t="n">
        <v>3</v>
      </c>
      <c r="D1928" s="73" t="inlineStr">
        <is>
          <t>PLIMAX PERSONA</t>
        </is>
      </c>
      <c r="E1928" s="74" t="inlineStr">
        <is>
          <t>CESTAS BASICAS - NF 259476</t>
        </is>
      </c>
      <c r="I1928" s="75" t="n">
        <v>1938.79</v>
      </c>
      <c r="J1928" s="54" t="n">
        <v>45593</v>
      </c>
      <c r="K1928" s="54" t="inlineStr">
        <is>
          <t>MO</t>
        </is>
      </c>
      <c r="N1928">
        <f>IF(ISERROR(SEARCH("NF",E1928,1)),"NÃO","SIM")</f>
        <v/>
      </c>
      <c r="O1928">
        <f>IF($B1928=5,"SIM","")</f>
        <v/>
      </c>
      <c r="P1928" s="76">
        <f>A1928&amp;B1928&amp;C1928&amp;E1928&amp;G1928&amp;EDATE(J1928,0)</f>
        <v/>
      </c>
      <c r="Q1928" s="68">
        <f>IF(A1928=0,"",VLOOKUP($A1928,RESUMO!$A$8:$B$107,2,FALSE))</f>
        <v/>
      </c>
    </row>
    <row r="1929">
      <c r="A1929" s="52" t="n">
        <v>45585</v>
      </c>
      <c r="B1929" s="68" t="n">
        <v>3</v>
      </c>
      <c r="D1929" s="73" t="inlineStr">
        <is>
          <t>LOCFER</t>
        </is>
      </c>
      <c r="E1929" s="74" t="inlineStr">
        <is>
          <t>MARTELO - NF 26237</t>
        </is>
      </c>
      <c r="I1929" s="75" t="n">
        <v>320</v>
      </c>
      <c r="J1929" s="54" t="n">
        <v>45593</v>
      </c>
      <c r="K1929" s="54" t="inlineStr">
        <is>
          <t>LOC</t>
        </is>
      </c>
      <c r="N1929">
        <f>IF(ISERROR(SEARCH("NF",E1929,1)),"NÃO","SIM")</f>
        <v/>
      </c>
      <c r="O1929">
        <f>IF($B1929=5,"SIM","")</f>
        <v/>
      </c>
      <c r="P1929" s="76">
        <f>A1929&amp;B1929&amp;C1929&amp;E1929&amp;G1929&amp;EDATE(J1929,0)</f>
        <v/>
      </c>
      <c r="Q1929" s="68">
        <f>IF(A1929=0,"",VLOOKUP($A1929,RESUMO!$A$8:$B$107,2,FALSE))</f>
        <v/>
      </c>
    </row>
    <row r="1930">
      <c r="A1930" s="52" t="n">
        <v>45585</v>
      </c>
      <c r="B1930" s="68" t="n">
        <v>3</v>
      </c>
      <c r="D1930" s="73" t="inlineStr">
        <is>
          <t>CARMO SION</t>
        </is>
      </c>
      <c r="E1930" s="74" t="inlineStr">
        <is>
          <t>CIMENTO - NF 14764</t>
        </is>
      </c>
      <c r="I1930" s="75" t="n">
        <v>1120</v>
      </c>
      <c r="J1930" s="54" t="n">
        <v>45593</v>
      </c>
      <c r="K1930" s="54" t="inlineStr">
        <is>
          <t>MAT</t>
        </is>
      </c>
      <c r="N1930">
        <f>IF(ISERROR(SEARCH("NF",E1930,1)),"NÃO","SIM")</f>
        <v/>
      </c>
      <c r="O1930">
        <f>IF($B1930=5,"SIM","")</f>
        <v/>
      </c>
      <c r="P1930" s="76">
        <f>A1930&amp;B1930&amp;C1930&amp;E1930&amp;G1930&amp;EDATE(J1930,0)</f>
        <v/>
      </c>
      <c r="Q1930" s="68">
        <f>IF(A1930=0,"",VLOOKUP($A1930,RESUMO!$A$8:$B$107,2,FALSE))</f>
        <v/>
      </c>
    </row>
    <row r="1931">
      <c r="A1931" s="52" t="n">
        <v>45585</v>
      </c>
      <c r="B1931" s="68" t="n">
        <v>3</v>
      </c>
      <c r="D1931" s="73" t="inlineStr">
        <is>
          <t>CASA FERREIRA GONÇALVES</t>
        </is>
      </c>
      <c r="E1931" s="74" t="inlineStr">
        <is>
          <t>MATERIAIS HIDRAULICOS - NF 485735</t>
        </is>
      </c>
      <c r="I1931" s="75" t="n">
        <v>5705.96</v>
      </c>
      <c r="J1931" s="54" t="n">
        <v>45594</v>
      </c>
      <c r="K1931" s="54" t="inlineStr">
        <is>
          <t>MAT</t>
        </is>
      </c>
      <c r="N1931">
        <f>IF(ISERROR(SEARCH("NF",E1931,1)),"NÃO","SIM")</f>
        <v/>
      </c>
      <c r="O1931">
        <f>IF($B1931=5,"SIM","")</f>
        <v/>
      </c>
      <c r="P1931" s="76">
        <f>A1931&amp;B1931&amp;C1931&amp;E1931&amp;G1931&amp;EDATE(J1931,0)</f>
        <v/>
      </c>
      <c r="Q1931" s="68">
        <f>IF(A1931=0,"",VLOOKUP($A1931,RESUMO!$A$8:$B$107,2,FALSE))</f>
        <v/>
      </c>
    </row>
    <row r="1932">
      <c r="A1932" s="52" t="n">
        <v>45585</v>
      </c>
      <c r="B1932" s="68" t="n">
        <v>3</v>
      </c>
      <c r="D1932" s="73" t="inlineStr">
        <is>
          <t>PASI SEGUROS</t>
        </is>
      </c>
      <c r="I1932" s="75" t="n">
        <v>179.34</v>
      </c>
      <c r="J1932" s="54" t="n">
        <v>45596</v>
      </c>
      <c r="K1932" s="54" t="inlineStr">
        <is>
          <t>MO</t>
        </is>
      </c>
      <c r="N1932">
        <f>IF(ISERROR(SEARCH("NF",E1932,1)),"NÃO","SIM")</f>
        <v/>
      </c>
      <c r="O1932">
        <f>IF($B1932=5,"SIM","")</f>
        <v/>
      </c>
      <c r="P1932" s="76">
        <f>A1932&amp;B1932&amp;C1932&amp;E1932&amp;G1932&amp;EDATE(J1932,0)</f>
        <v/>
      </c>
      <c r="Q1932" s="68">
        <f>IF(A1932=0,"",VLOOKUP($A1932,RESUMO!$A$8:$B$107,2,FALSE))</f>
        <v/>
      </c>
    </row>
    <row r="1933">
      <c r="A1933" s="52" t="n">
        <v>45585</v>
      </c>
      <c r="B1933" s="68" t="n">
        <v>4</v>
      </c>
      <c r="D1933" s="73" t="inlineStr">
        <is>
          <t>DAVID LOPES DOS SANTOS - REEMBOLSO</t>
        </is>
      </c>
      <c r="E1933" s="74" t="inlineStr">
        <is>
          <t>REMÉDIOS -  ( CUPOM  R$: 105,79 + 17,90 DE ANTISSEPTICO SEM CUPOM )</t>
        </is>
      </c>
      <c r="I1933" s="75" t="n">
        <v>123.69</v>
      </c>
      <c r="J1933" s="54" t="n">
        <v>45583</v>
      </c>
      <c r="K1933" s="54" t="inlineStr">
        <is>
          <t>MO</t>
        </is>
      </c>
      <c r="N1933">
        <f>IF(ISERROR(SEARCH("NF",E1933,1)),"NÃO","SIM")</f>
        <v/>
      </c>
      <c r="O1933">
        <f>IF($B1933=5,"SIM","")</f>
        <v/>
      </c>
      <c r="P1933" s="76">
        <f>A1933&amp;B1933&amp;C1933&amp;E1933&amp;G1933&amp;EDATE(J1933,0)</f>
        <v/>
      </c>
      <c r="Q1933" s="68">
        <f>IF(A1933=0,"",VLOOKUP($A1933,RESUMO!$A$8:$B$107,2,FALSE))</f>
        <v/>
      </c>
    </row>
    <row r="1934">
      <c r="A1934" s="52" t="n">
        <v>45585</v>
      </c>
      <c r="B1934" s="68" t="n">
        <v>5</v>
      </c>
      <c r="D1934" s="73" t="inlineStr">
        <is>
          <t>CLAYTON PABLO DE OLIVEIRA</t>
        </is>
      </c>
      <c r="E1934" s="74" t="inlineStr">
        <is>
          <t>FRETE CARRINHO DE MÃO</t>
        </is>
      </c>
      <c r="I1934" s="75" t="n">
        <v>50</v>
      </c>
      <c r="J1934" s="54" t="n">
        <v>45581</v>
      </c>
      <c r="K1934" s="54" t="inlineStr">
        <is>
          <t>DIV</t>
        </is>
      </c>
      <c r="N1934">
        <f>IF(ISERROR(SEARCH("NF",E1934,1)),"NÃO","SIM")</f>
        <v/>
      </c>
      <c r="O1934">
        <f>IF($B1934=5,"SIM","")</f>
        <v/>
      </c>
      <c r="P1934" s="76">
        <f>A1934&amp;B1934&amp;C1934&amp;E1934&amp;G1934&amp;EDATE(J1934,0)</f>
        <v/>
      </c>
      <c r="Q1934" s="68">
        <f>IF(A1934=0,"",VLOOKUP($A1934,RESUMO!$A$8:$B$107,2,FALSE))</f>
        <v/>
      </c>
    </row>
    <row r="1935">
      <c r="A1935" s="52" t="n">
        <v>45585</v>
      </c>
      <c r="B1935" s="68" t="n">
        <v>5</v>
      </c>
      <c r="D1935" s="73" t="inlineStr">
        <is>
          <t>PEDRO HENRIQUE LOPES DOS SANTOS</t>
        </is>
      </c>
      <c r="E1935" s="74" t="inlineStr">
        <is>
          <t>14 VT E CAFÉ</t>
        </is>
      </c>
      <c r="I1935" s="75" t="n">
        <v>539</v>
      </c>
      <c r="J1935" s="54" t="n">
        <v>45576</v>
      </c>
      <c r="K1935" s="54" t="inlineStr">
        <is>
          <t>MO</t>
        </is>
      </c>
      <c r="N1935">
        <f>IF(ISERROR(SEARCH("NF",E1935,1)),"NÃO","SIM")</f>
        <v/>
      </c>
      <c r="O1935">
        <f>IF($B1935=5,"SIM","")</f>
        <v/>
      </c>
      <c r="P1935" s="76">
        <f>A1935&amp;B1935&amp;C1935&amp;E1935&amp;G1935&amp;EDATE(J1935,0)</f>
        <v/>
      </c>
      <c r="Q1935" s="68">
        <f>IF(A1935=0,"",VLOOKUP($A1935,RESUMO!$A$8:$B$107,2,FALSE))</f>
        <v/>
      </c>
    </row>
    <row r="1936">
      <c r="A1936" s="52" t="n">
        <v>45585</v>
      </c>
      <c r="B1936" s="68" t="n">
        <v>5</v>
      </c>
      <c r="D1936" s="73" t="inlineStr">
        <is>
          <t>ARCELORMITTAL</t>
        </is>
      </c>
      <c r="E1936" s="74" t="inlineStr">
        <is>
          <t>AÇO - NF 401502</t>
        </is>
      </c>
      <c r="I1936" s="75" t="n">
        <v>983.2</v>
      </c>
      <c r="J1936" s="54" t="n">
        <v>45576</v>
      </c>
      <c r="K1936" s="54" t="inlineStr">
        <is>
          <t>MAT</t>
        </is>
      </c>
      <c r="N1936">
        <f>IF(ISERROR(SEARCH("NF",E1936,1)),"NÃO","SIM")</f>
        <v/>
      </c>
      <c r="O1936">
        <f>IF($B1936=5,"SIM","")</f>
        <v/>
      </c>
      <c r="P1936" s="76">
        <f>A1936&amp;B1936&amp;C1936&amp;E1936&amp;G1936&amp;EDATE(J1936,0)</f>
        <v/>
      </c>
      <c r="Q1936" s="68">
        <f>IF(A1936=0,"",VLOOKUP($A1936,RESUMO!$A$8:$B$107,2,FALSE))</f>
        <v/>
      </c>
    </row>
    <row r="1937">
      <c r="A1937" s="52" t="n">
        <v>45585</v>
      </c>
      <c r="B1937" s="68" t="n">
        <v>5</v>
      </c>
      <c r="D1937" s="73" t="inlineStr">
        <is>
          <t>LOJA DO PAULO</t>
        </is>
      </c>
      <c r="E1937" s="74" t="inlineStr">
        <is>
          <t>SIKADUR - AGUARDANDO NF</t>
        </is>
      </c>
      <c r="I1937" s="75" t="n">
        <v>263</v>
      </c>
      <c r="J1937" s="54" t="n">
        <v>45574</v>
      </c>
      <c r="K1937" s="54" t="inlineStr">
        <is>
          <t>MAT</t>
        </is>
      </c>
      <c r="N1937">
        <f>IF(ISERROR(SEARCH("NF",E1937,1)),"NÃO","SIM")</f>
        <v/>
      </c>
      <c r="O1937">
        <f>IF($B1937=5,"SIM","")</f>
        <v/>
      </c>
      <c r="P1937" s="76">
        <f>A1937&amp;B1937&amp;C1937&amp;E1937&amp;G1937&amp;EDATE(J1937,0)</f>
        <v/>
      </c>
      <c r="Q1937" s="68">
        <f>IF(A1937=0,"",VLOOKUP($A1937,RESUMO!$A$8:$B$107,2,FALSE))</f>
        <v/>
      </c>
    </row>
    <row r="1938">
      <c r="A1938" s="52" t="n">
        <v>45585</v>
      </c>
      <c r="B1938" s="68" t="n">
        <v>5</v>
      </c>
      <c r="D1938" s="73" t="inlineStr">
        <is>
          <t>ARTEFACIL</t>
        </is>
      </c>
      <c r="E1938" s="74" t="inlineStr">
        <is>
          <t>CAIXAS PLUVIAIS - NF 20846</t>
        </is>
      </c>
      <c r="I1938" s="75" t="n">
        <v>2412.72</v>
      </c>
      <c r="J1938" s="54" t="n">
        <v>45573</v>
      </c>
      <c r="K1938" s="54" t="inlineStr">
        <is>
          <t>MAT</t>
        </is>
      </c>
      <c r="N1938">
        <f>IF(ISERROR(SEARCH("NF",E1938,1)),"NÃO","SIM")</f>
        <v/>
      </c>
      <c r="O1938">
        <f>IF($B1938=5,"SIM","")</f>
        <v/>
      </c>
      <c r="P1938" s="76">
        <f>A1938&amp;B1938&amp;C1938&amp;E1938&amp;G1938&amp;EDATE(J1938,0)</f>
        <v/>
      </c>
      <c r="Q1938" s="68">
        <f>IF(A1938=0,"",VLOOKUP($A1938,RESUMO!$A$8:$B$107,2,FALSE))</f>
        <v/>
      </c>
    </row>
    <row r="1939">
      <c r="A1939" s="52" t="n">
        <v>45585</v>
      </c>
      <c r="B1939" s="68" t="n">
        <v>5</v>
      </c>
      <c r="D1939" s="73" t="inlineStr">
        <is>
          <t>PREFEITURA NOVA LIMA</t>
        </is>
      </c>
      <c r="E1939" s="74" t="inlineStr">
        <is>
          <t>TAXA RENOVAÇÃO DE ALVARÁ</t>
        </is>
      </c>
      <c r="I1939" s="75" t="n">
        <v>255.15</v>
      </c>
      <c r="J1939" s="54" t="n">
        <v>45572</v>
      </c>
      <c r="K1939" s="54" t="inlineStr">
        <is>
          <t>TP</t>
        </is>
      </c>
      <c r="N1939">
        <f>IF(ISERROR(SEARCH("NF",E1939,1)),"NÃO","SIM")</f>
        <v/>
      </c>
      <c r="O1939">
        <f>IF($B1939=5,"SIM","")</f>
        <v/>
      </c>
      <c r="P1939" s="76">
        <f>A1939&amp;B1939&amp;C1939&amp;E1939&amp;G1939&amp;EDATE(J1939,0)</f>
        <v/>
      </c>
      <c r="Q1939" s="68">
        <f>IF(A1939=0,"",VLOOKUP($A1939,RESUMO!$A$8:$B$107,2,FALSE))</f>
        <v/>
      </c>
    </row>
    <row r="1940">
      <c r="A1940" s="52" t="n">
        <v>45601</v>
      </c>
      <c r="B1940" s="68" t="n">
        <v>1</v>
      </c>
      <c r="C1940" s="50" t="inlineStr">
        <is>
          <t>12054582638</t>
        </is>
      </c>
      <c r="D1940" s="73" t="inlineStr">
        <is>
          <t>RODOLFO DIAS DA SILVA</t>
        </is>
      </c>
      <c r="E1940" s="74" t="inlineStr">
        <is>
          <t>SALÁRIO</t>
        </is>
      </c>
      <c r="I1940" s="75" t="n">
        <v>0</v>
      </c>
      <c r="J1940" s="54" t="n">
        <v>45602</v>
      </c>
      <c r="K1940" s="54" t="inlineStr">
        <is>
          <t>MO</t>
        </is>
      </c>
      <c r="N1940">
        <f>IF(ISERROR(SEARCH("NF",E1940,1)),"NÃO","SIM")</f>
        <v/>
      </c>
      <c r="O1940">
        <f>IF($B1940=5,"SIM","")</f>
        <v/>
      </c>
      <c r="P1940" s="76">
        <f>A1940&amp;B1940&amp;C1940&amp;E1940&amp;G1940&amp;EDATE(J1940,0)</f>
        <v/>
      </c>
      <c r="Q1940" s="68">
        <f>IF(A1940=0,"",VLOOKUP($A1940,RESUMO!$A$8:$B$107,2,FALSE))</f>
        <v/>
      </c>
    </row>
    <row r="1941">
      <c r="A1941" s="52" t="n">
        <v>45601</v>
      </c>
      <c r="B1941" s="68" t="n">
        <v>1</v>
      </c>
      <c r="C1941" s="50" t="inlineStr">
        <is>
          <t>42751357687</t>
        </is>
      </c>
      <c r="D1941" s="73" t="inlineStr">
        <is>
          <t>JOSÉ GERALDO LONGUINHO</t>
        </is>
      </c>
      <c r="E1941" s="74" t="inlineStr">
        <is>
          <t>SALÁRIO</t>
        </is>
      </c>
      <c r="I1941" s="75" t="n">
        <v>2042.55</v>
      </c>
      <c r="J1941" s="54" t="n">
        <v>45602</v>
      </c>
      <c r="K1941" s="54" t="inlineStr">
        <is>
          <t>MO</t>
        </is>
      </c>
      <c r="N1941">
        <f>IF(ISERROR(SEARCH("NF",E1941,1)),"NÃO","SIM")</f>
        <v/>
      </c>
      <c r="O1941">
        <f>IF($B1941=5,"SIM","")</f>
        <v/>
      </c>
      <c r="P1941" s="76">
        <f>A1941&amp;B1941&amp;C1941&amp;E1941&amp;G1941&amp;EDATE(J1941,0)</f>
        <v/>
      </c>
      <c r="Q1941" s="68">
        <f>IF(A1941=0,"",VLOOKUP($A1941,RESUMO!$A$8:$B$107,2,FALSE))</f>
        <v/>
      </c>
    </row>
    <row r="1942">
      <c r="A1942" s="52" t="n">
        <v>45601</v>
      </c>
      <c r="B1942" s="68" t="n">
        <v>1</v>
      </c>
      <c r="C1942" s="50" t="inlineStr">
        <is>
          <t>18240824609</t>
        </is>
      </c>
      <c r="D1942" s="73" t="inlineStr">
        <is>
          <t>ITALO RAFAEL PINHO SANTOS</t>
        </is>
      </c>
      <c r="E1942" s="74" t="inlineStr">
        <is>
          <t>SALÁRIO</t>
        </is>
      </c>
      <c r="I1942" s="75" t="n">
        <v>1193.83</v>
      </c>
      <c r="J1942" s="54" t="n">
        <v>45602</v>
      </c>
      <c r="K1942" s="54" t="inlineStr">
        <is>
          <t>MO</t>
        </is>
      </c>
      <c r="N1942">
        <f>IF(ISERROR(SEARCH("NF",E1942,1)),"NÃO","SIM")</f>
        <v/>
      </c>
      <c r="O1942">
        <f>IF($B1942=5,"SIM","")</f>
        <v/>
      </c>
      <c r="P1942" s="76">
        <f>A1942&amp;B1942&amp;C1942&amp;E1942&amp;G1942&amp;EDATE(J1942,0)</f>
        <v/>
      </c>
      <c r="Q1942" s="68">
        <f>IF(A1942=0,"",VLOOKUP($A1942,RESUMO!$A$8:$B$107,2,FALSE))</f>
        <v/>
      </c>
    </row>
    <row r="1943">
      <c r="A1943" s="52" t="n">
        <v>45601</v>
      </c>
      <c r="B1943" s="68" t="n">
        <v>1</v>
      </c>
      <c r="C1943" s="50" t="inlineStr">
        <is>
          <t>13034919662</t>
        </is>
      </c>
      <c r="D1943" s="73" t="inlineStr">
        <is>
          <t>DAVID LOPES DOS SANTOS</t>
        </is>
      </c>
      <c r="E1943" s="74" t="inlineStr">
        <is>
          <t>SALÁRIO</t>
        </is>
      </c>
      <c r="I1943" s="75" t="n">
        <v>2515.93</v>
      </c>
      <c r="J1943" s="54" t="n">
        <v>45602</v>
      </c>
      <c r="K1943" s="54" t="inlineStr">
        <is>
          <t>MO</t>
        </is>
      </c>
      <c r="N1943">
        <f>IF(ISERROR(SEARCH("NF",E1943,1)),"NÃO","SIM")</f>
        <v/>
      </c>
      <c r="O1943">
        <f>IF($B1943=5,"SIM","")</f>
        <v/>
      </c>
      <c r="P1943" s="76">
        <f>A1943&amp;B1943&amp;C1943&amp;E1943&amp;G1943&amp;EDATE(J1943,0)</f>
        <v/>
      </c>
      <c r="Q1943" s="68">
        <f>IF(A1943=0,"",VLOOKUP($A1943,RESUMO!$A$8:$B$107,2,FALSE))</f>
        <v/>
      </c>
    </row>
    <row r="1944">
      <c r="A1944" s="52" t="n">
        <v>45601</v>
      </c>
      <c r="B1944" s="68" t="n">
        <v>1</v>
      </c>
      <c r="C1944" s="50" t="inlineStr">
        <is>
          <t>70248624679</t>
        </is>
      </c>
      <c r="D1944" s="73" t="inlineStr">
        <is>
          <t>PEDRO HENRIQUE LOPES DOS SANTOS</t>
        </is>
      </c>
      <c r="E1944" s="74" t="inlineStr">
        <is>
          <t>SALÁRIO</t>
        </is>
      </c>
      <c r="I1944" s="75" t="n">
        <v>1144.99</v>
      </c>
      <c r="J1944" s="54" t="n">
        <v>45602</v>
      </c>
      <c r="K1944" s="54" t="inlineStr">
        <is>
          <t>MO</t>
        </is>
      </c>
      <c r="N1944">
        <f>IF(ISERROR(SEARCH("NF",E1944,1)),"NÃO","SIM")</f>
        <v/>
      </c>
      <c r="O1944">
        <f>IF($B1944=5,"SIM","")</f>
        <v/>
      </c>
      <c r="P1944" s="76">
        <f>A1944&amp;B1944&amp;C1944&amp;E1944&amp;G1944&amp;EDATE(J1944,0)</f>
        <v/>
      </c>
      <c r="Q1944" s="68">
        <f>IF(A1944=0,"",VLOOKUP($A1944,RESUMO!$A$8:$B$107,2,FALSE))</f>
        <v/>
      </c>
    </row>
    <row r="1945">
      <c r="A1945" s="52" t="n">
        <v>45601</v>
      </c>
      <c r="B1945" s="68" t="n">
        <v>1</v>
      </c>
      <c r="C1945" s="50" t="inlineStr">
        <is>
          <t>07817141509</t>
        </is>
      </c>
      <c r="D1945" s="73" t="inlineStr">
        <is>
          <t>SONEANDERSON DE JESUS SOUZA</t>
        </is>
      </c>
      <c r="E1945" s="74" t="inlineStr">
        <is>
          <t>SALÁRIO</t>
        </is>
      </c>
      <c r="I1945" s="75" t="n">
        <v>1405.14</v>
      </c>
      <c r="J1945" s="54" t="n">
        <v>45602</v>
      </c>
      <c r="K1945" s="54" t="inlineStr">
        <is>
          <t>MO</t>
        </is>
      </c>
      <c r="N1945">
        <f>IF(ISERROR(SEARCH("NF",E1945,1)),"NÃO","SIM")</f>
        <v/>
      </c>
      <c r="O1945">
        <f>IF($B1945=5,"SIM","")</f>
        <v/>
      </c>
      <c r="P1945" s="76">
        <f>A1945&amp;B1945&amp;C1945&amp;E1945&amp;G1945&amp;EDATE(J1945,0)</f>
        <v/>
      </c>
      <c r="Q1945" s="68">
        <f>IF(A1945=0,"",VLOOKUP($A1945,RESUMO!$A$8:$B$107,2,FALSE))</f>
        <v/>
      </c>
    </row>
    <row r="1946">
      <c r="A1946" s="52" t="n">
        <v>45601</v>
      </c>
      <c r="B1946" s="68" t="n">
        <v>1</v>
      </c>
      <c r="C1946" s="50" t="inlineStr">
        <is>
          <t>70248624679</t>
        </is>
      </c>
      <c r="D1946" s="73" t="inlineStr">
        <is>
          <t>PEDRO HENRIQUE LOPES DOS SANTOS</t>
        </is>
      </c>
      <c r="E1946" s="74" t="inlineStr">
        <is>
          <t>SALÁRIO</t>
        </is>
      </c>
      <c r="I1946" s="75" t="n">
        <v>528.37</v>
      </c>
      <c r="J1946" s="54" t="n">
        <v>45602</v>
      </c>
      <c r="K1946" s="54" t="inlineStr">
        <is>
          <t>MO</t>
        </is>
      </c>
      <c r="N1946">
        <f>IF(ISERROR(SEARCH("NF",E1946,1)),"NÃO","SIM")</f>
        <v/>
      </c>
      <c r="O1946">
        <f>IF($B1946=5,"SIM","")</f>
        <v/>
      </c>
      <c r="P1946" s="76">
        <f>A1946&amp;B1946&amp;C1946&amp;E1946&amp;G1946&amp;EDATE(J1946,0)</f>
        <v/>
      </c>
      <c r="Q1946" s="68">
        <f>IF(A1946=0,"",VLOOKUP($A1946,RESUMO!$A$8:$B$107,2,FALSE))</f>
        <v/>
      </c>
    </row>
    <row r="1947">
      <c r="A1947" s="52" t="n">
        <v>45601</v>
      </c>
      <c r="B1947" s="68" t="n">
        <v>1</v>
      </c>
      <c r="C1947" s="64" t="inlineStr">
        <is>
          <t>31992221495</t>
        </is>
      </c>
      <c r="D1947" s="73" t="inlineStr">
        <is>
          <t>CHARLES JUNIOR RODRIGUES</t>
        </is>
      </c>
      <c r="E1947" s="74" t="inlineStr">
        <is>
          <t>DIÁRIA</t>
        </is>
      </c>
      <c r="I1947" s="75" t="n">
        <v>2365</v>
      </c>
      <c r="J1947" s="54" t="n">
        <v>45602</v>
      </c>
      <c r="K1947" s="54" t="inlineStr">
        <is>
          <t>MO</t>
        </is>
      </c>
      <c r="N1947">
        <f>IF(ISERROR(SEARCH("NF",E1947,1)),"NÃO","SIM")</f>
        <v/>
      </c>
      <c r="O1947">
        <f>IF($B1947=5,"SIM","")</f>
        <v/>
      </c>
      <c r="P1947" s="76">
        <f>A1947&amp;B1947&amp;C1947&amp;E1947&amp;G1947&amp;EDATE(J1947,0)</f>
        <v/>
      </c>
      <c r="Q1947" s="68">
        <f>IF(A1947=0,"",VLOOKUP($A1947,RESUMO!$A$8:$B$107,2,FALSE))</f>
        <v/>
      </c>
    </row>
    <row r="1948">
      <c r="A1948" s="52" t="n">
        <v>45601</v>
      </c>
      <c r="B1948" s="68" t="n">
        <v>1</v>
      </c>
      <c r="C1948" s="64" t="inlineStr">
        <is>
          <t>91559197668</t>
        </is>
      </c>
      <c r="D1948" s="73" t="inlineStr">
        <is>
          <t>JESUSMAR MELQUIADES DA CRUZ</t>
        </is>
      </c>
      <c r="E1948" s="74" t="inlineStr">
        <is>
          <t>DIÁRIA</t>
        </is>
      </c>
      <c r="I1948" s="75" t="n">
        <v>2580</v>
      </c>
      <c r="J1948" s="54" t="n">
        <v>45602</v>
      </c>
      <c r="K1948" s="54" t="inlineStr">
        <is>
          <t>MO</t>
        </is>
      </c>
      <c r="N1948">
        <f>IF(ISERROR(SEARCH("NF",E1948,1)),"NÃO","SIM")</f>
        <v/>
      </c>
      <c r="O1948">
        <f>IF($B1948=5,"SIM","")</f>
        <v/>
      </c>
      <c r="P1948" s="76">
        <f>A1948&amp;B1948&amp;C1948&amp;E1948&amp;G1948&amp;EDATE(J1948,0)</f>
        <v/>
      </c>
      <c r="Q1948" s="68">
        <f>IF(A1948=0,"",VLOOKUP($A1948,RESUMO!$A$8:$B$107,2,FALSE))</f>
        <v/>
      </c>
    </row>
    <row r="1949">
      <c r="A1949" s="52" t="n">
        <v>45601</v>
      </c>
      <c r="B1949" s="68" t="n">
        <v>2</v>
      </c>
      <c r="D1949" s="73" t="inlineStr">
        <is>
          <t>MARCELO CALDEIRA DE SOUZA</t>
        </is>
      </c>
      <c r="E1949" s="74" t="inlineStr">
        <is>
          <t xml:space="preserve">ATERRO DA REGIÃO DA PISCINA </t>
        </is>
      </c>
      <c r="I1949" s="75" t="n">
        <v>3400</v>
      </c>
      <c r="J1949" s="54" t="n">
        <v>45602</v>
      </c>
      <c r="K1949" s="54" t="inlineStr">
        <is>
          <t>SERV</t>
        </is>
      </c>
      <c r="N1949">
        <f>IF(ISERROR(SEARCH("NF",E1949,1)),"NÃO","SIM")</f>
        <v/>
      </c>
      <c r="O1949">
        <f>IF($B1949=5,"SIM","")</f>
        <v/>
      </c>
      <c r="P1949" s="76">
        <f>A1949&amp;B1949&amp;C1949&amp;E1949&amp;G1949&amp;EDATE(J1949,0)</f>
        <v/>
      </c>
      <c r="Q1949" s="68">
        <f>IF(A1949=0,"",VLOOKUP($A1949,RESUMO!$A$8:$B$107,2,FALSE))</f>
        <v/>
      </c>
    </row>
    <row r="1950">
      <c r="A1950" s="52" t="n">
        <v>45601</v>
      </c>
      <c r="B1950" s="68" t="n">
        <v>2</v>
      </c>
      <c r="D1950" s="73" t="inlineStr">
        <is>
          <t>VR AREIA E BRITA</t>
        </is>
      </c>
      <c r="E1950" s="74" t="inlineStr">
        <is>
          <t>AREIA - PED. Nº 4982</t>
        </is>
      </c>
      <c r="I1950" s="75" t="n">
        <v>1436.2</v>
      </c>
      <c r="J1950" s="54" t="n">
        <v>45602</v>
      </c>
      <c r="K1950" s="54" t="inlineStr">
        <is>
          <t>MAT</t>
        </is>
      </c>
      <c r="N1950">
        <f>IF(ISERROR(SEARCH("NF",E1950,1)),"NÃO","SIM")</f>
        <v/>
      </c>
      <c r="O1950">
        <f>IF($B1950=5,"SIM","")</f>
        <v/>
      </c>
      <c r="P1950" s="76">
        <f>A1950&amp;B1950&amp;C1950&amp;E1950&amp;G1950&amp;EDATE(J1950,0)</f>
        <v/>
      </c>
      <c r="Q1950" s="68">
        <f>IF(A1950=0,"",VLOOKUP($A1950,RESUMO!$A$8:$B$107,2,FALSE))</f>
        <v/>
      </c>
    </row>
    <row r="1951">
      <c r="A1951" s="52" t="n">
        <v>45601</v>
      </c>
      <c r="B1951" s="68" t="n">
        <v>2</v>
      </c>
      <c r="D1951" s="73" t="inlineStr">
        <is>
          <t>MOTOBOY OBRA - 10/2024</t>
        </is>
      </c>
      <c r="I1951" s="75" t="n">
        <v>125</v>
      </c>
      <c r="J1951" s="54" t="n">
        <v>45602</v>
      </c>
      <c r="K1951" s="54" t="inlineStr">
        <is>
          <t>MO</t>
        </is>
      </c>
      <c r="N1951">
        <f>IF(ISERROR(SEARCH("NF",E1951,1)),"NÃO","SIM")</f>
        <v/>
      </c>
      <c r="O1951">
        <f>IF($B1951=5,"SIM","")</f>
        <v/>
      </c>
      <c r="P1951" s="76">
        <f>A1951&amp;B1951&amp;C1951&amp;E1951&amp;G1951&amp;EDATE(J1951,0)</f>
        <v/>
      </c>
      <c r="Q1951" s="68">
        <f>IF(A1951=0,"",VLOOKUP($A1951,RESUMO!$A$8:$B$107,2,FALSE))</f>
        <v/>
      </c>
    </row>
    <row r="1952">
      <c r="A1952" s="52" t="n">
        <v>45601</v>
      </c>
      <c r="B1952" s="68" t="n">
        <v>2</v>
      </c>
      <c r="D1952" s="73" t="inlineStr">
        <is>
          <t>MHS SEGURANÇA E MEDICINA DO TRABALHO - MENSALIDADE 11/2024</t>
        </is>
      </c>
      <c r="E1952" s="74" t="inlineStr">
        <is>
          <t xml:space="preserve"> NF A EMITIR</t>
        </is>
      </c>
      <c r="I1952" s="75" t="n">
        <v>352</v>
      </c>
      <c r="J1952" s="54" t="n">
        <v>45602</v>
      </c>
      <c r="K1952" s="54" t="inlineStr">
        <is>
          <t>MO</t>
        </is>
      </c>
      <c r="N1952">
        <f>IF(ISERROR(SEARCH("NF",E1952,1)),"NÃO","SIM")</f>
        <v/>
      </c>
      <c r="O1952">
        <f>IF($B1952=5,"SIM","")</f>
        <v/>
      </c>
      <c r="P1952" s="76">
        <f>A1952&amp;B1952&amp;C1952&amp;E1952&amp;G1952&amp;EDATE(J1952,0)</f>
        <v/>
      </c>
      <c r="Q1952" s="68">
        <f>IF(A1952=0,"",VLOOKUP($A1952,RESUMO!$A$8:$B$107,2,FALSE))</f>
        <v/>
      </c>
    </row>
    <row r="1953">
      <c r="A1953" s="52" t="n">
        <v>45601</v>
      </c>
      <c r="B1953" s="68" t="n">
        <v>2</v>
      </c>
      <c r="D1953" s="73" t="inlineStr">
        <is>
          <t>FOLHA DP- 10/2024</t>
        </is>
      </c>
      <c r="I1953" s="75" t="n">
        <v>706</v>
      </c>
      <c r="J1953" s="54" t="n">
        <v>45602</v>
      </c>
      <c r="K1953" s="54" t="inlineStr">
        <is>
          <t>MO</t>
        </is>
      </c>
      <c r="N1953">
        <f>IF(ISERROR(SEARCH("NF",E1953,1)),"NÃO","SIM")</f>
        <v/>
      </c>
      <c r="O1953">
        <f>IF($B1953=5,"SIM","")</f>
        <v/>
      </c>
      <c r="P1953" s="76">
        <f>A1953&amp;B1953&amp;C1953&amp;E1953&amp;G1953&amp;EDATE(J1953,0)</f>
        <v/>
      </c>
      <c r="Q1953" s="68">
        <f>IF(A1953=0,"",VLOOKUP($A1953,RESUMO!$A$8:$B$107,2,FALSE))</f>
        <v/>
      </c>
    </row>
    <row r="1954">
      <c r="A1954" s="52" t="n">
        <v>45601</v>
      </c>
      <c r="B1954" s="68" t="n">
        <v>2</v>
      </c>
      <c r="D1954" s="73" t="inlineStr">
        <is>
          <t>ANCORA PAPELARIA</t>
        </is>
      </c>
      <c r="E1954" s="74" t="inlineStr">
        <is>
          <t>PLOTAGENS - NF A EMITIR</t>
        </is>
      </c>
      <c r="I1954" s="75" t="n">
        <v>30</v>
      </c>
      <c r="J1954" s="54" t="n">
        <v>45602</v>
      </c>
      <c r="K1954" s="54" t="inlineStr">
        <is>
          <t>DIV</t>
        </is>
      </c>
      <c r="N1954">
        <f>IF(ISERROR(SEARCH("NF",E1954,1)),"NÃO","SIM")</f>
        <v/>
      </c>
      <c r="O1954">
        <f>IF($B1954=5,"SIM","")</f>
        <v/>
      </c>
      <c r="P1954" s="76">
        <f>A1954&amp;B1954&amp;C1954&amp;E1954&amp;G1954&amp;EDATE(J1954,0)</f>
        <v/>
      </c>
      <c r="Q1954" s="68">
        <f>IF(A1954=0,"",VLOOKUP($A1954,RESUMO!$A$8:$B$107,2,FALSE))</f>
        <v/>
      </c>
    </row>
    <row r="1955">
      <c r="A1955" s="52" t="n">
        <v>45601</v>
      </c>
      <c r="B1955" s="68" t="n">
        <v>3</v>
      </c>
      <c r="D1955" s="73" t="inlineStr">
        <is>
          <t>LOCFER</t>
        </is>
      </c>
      <c r="E1955" s="74" t="inlineStr">
        <is>
          <t>MARTELETE - NF 26403</t>
        </is>
      </c>
      <c r="I1955" s="75" t="n">
        <v>205</v>
      </c>
      <c r="J1955" s="54" t="n">
        <v>45605</v>
      </c>
      <c r="K1955" s="54" t="inlineStr">
        <is>
          <t>LOC</t>
        </is>
      </c>
      <c r="N1955">
        <f>IF(ISERROR(SEARCH("NF",E1955,1)),"NÃO","SIM")</f>
        <v/>
      </c>
      <c r="O1955">
        <f>IF($B1955=5,"SIM","")</f>
        <v/>
      </c>
      <c r="P1955" s="76">
        <f>A1955&amp;B1955&amp;C1955&amp;E1955&amp;G1955&amp;EDATE(J1955,0)</f>
        <v/>
      </c>
      <c r="Q1955" s="68">
        <f>IF(A1955=0,"",VLOOKUP($A1955,RESUMO!$A$8:$B$107,2,FALSE))</f>
        <v/>
      </c>
    </row>
    <row r="1956">
      <c r="A1956" s="52" t="n">
        <v>45601</v>
      </c>
      <c r="B1956" s="68" t="n">
        <v>3</v>
      </c>
      <c r="D1956" s="73" t="inlineStr">
        <is>
          <t xml:space="preserve">COPASA - LEMBRETE DE PAGAMENTO </t>
        </is>
      </c>
      <c r="E1956" s="74" t="inlineStr">
        <is>
          <t>NOVEMBRO DE 2024</t>
        </is>
      </c>
      <c r="J1956" s="54" t="n">
        <v>45611</v>
      </c>
      <c r="N1956">
        <f>IF(ISERROR(SEARCH("NF",E1956,1)),"NÃO","SIM")</f>
        <v/>
      </c>
      <c r="O1956">
        <f>IF($B1956=5,"SIM","")</f>
        <v/>
      </c>
      <c r="P1956" s="76">
        <f>A1956&amp;B1956&amp;C1956&amp;E1956&amp;G1956&amp;EDATE(J1956,0)</f>
        <v/>
      </c>
      <c r="Q1956" s="68">
        <f>IF(A1956=0,"",VLOOKUP($A1956,RESUMO!$A$8:$B$107,2,FALSE))</f>
        <v/>
      </c>
    </row>
    <row r="1957">
      <c r="A1957" s="52" t="n">
        <v>45601</v>
      </c>
      <c r="B1957" s="68" t="n">
        <v>3</v>
      </c>
      <c r="D1957" s="73" t="inlineStr">
        <is>
          <t>LOCFER</t>
        </is>
      </c>
      <c r="E1957" s="74" t="inlineStr">
        <is>
          <t>GUINCHO COLUNA - NF 26472</t>
        </is>
      </c>
      <c r="I1957" s="75" t="n">
        <v>300</v>
      </c>
      <c r="J1957" s="54" t="n">
        <v>45614</v>
      </c>
      <c r="K1957" s="54" t="inlineStr">
        <is>
          <t>LOC</t>
        </is>
      </c>
      <c r="N1957">
        <f>IF(ISERROR(SEARCH("NF",E1957,1)),"NÃO","SIM")</f>
        <v/>
      </c>
      <c r="O1957">
        <f>IF($B1957=5,"SIM","")</f>
        <v/>
      </c>
      <c r="P1957" s="76">
        <f>A1957&amp;B1957&amp;C1957&amp;E1957&amp;G1957&amp;EDATE(J1957,0)</f>
        <v/>
      </c>
      <c r="Q1957" s="68">
        <f>IF(A1957=0,"",VLOOKUP($A1957,RESUMO!$A$8:$B$107,2,FALSE))</f>
        <v/>
      </c>
    </row>
    <row r="1958">
      <c r="A1958" s="52" t="n">
        <v>45601</v>
      </c>
      <c r="B1958" s="68" t="n">
        <v>5</v>
      </c>
      <c r="D1958" s="73" t="inlineStr">
        <is>
          <t>CARMO SION</t>
        </is>
      </c>
      <c r="E1958" s="74" t="inlineStr">
        <is>
          <t>CIMENTO - NF 14929</t>
        </is>
      </c>
      <c r="I1958" s="75" t="n">
        <v>1120</v>
      </c>
      <c r="J1958" s="54" t="n">
        <v>45600</v>
      </c>
      <c r="K1958" s="54" t="inlineStr">
        <is>
          <t>MAT</t>
        </is>
      </c>
      <c r="N1958">
        <f>IF(ISERROR(SEARCH("NF",E1958,1)),"NÃO","SIM")</f>
        <v/>
      </c>
      <c r="O1958">
        <f>IF($B1958=5,"SIM","")</f>
        <v/>
      </c>
      <c r="P1958" s="76">
        <f>A1958&amp;B1958&amp;C1958&amp;E1958&amp;G1958&amp;EDATE(J1958,0)</f>
        <v/>
      </c>
      <c r="Q1958" s="68">
        <f>IF(A1958=0,"",VLOOKUP($A1958,RESUMO!$A$8:$B$107,2,FALSE))</f>
        <v/>
      </c>
    </row>
    <row r="1959">
      <c r="A1959" s="52" t="n">
        <v>45616</v>
      </c>
      <c r="B1959" s="68" t="n">
        <v>1</v>
      </c>
      <c r="C1959" s="50" t="inlineStr">
        <is>
          <t>42751357687</t>
        </is>
      </c>
      <c r="D1959" s="73" t="inlineStr">
        <is>
          <t>JOSÉ GERALDO LONGUINHO</t>
        </is>
      </c>
      <c r="E1959" s="74" t="inlineStr">
        <is>
          <t>SALÁRIO</t>
        </is>
      </c>
      <c r="I1959" s="75" t="n">
        <v>2370.72</v>
      </c>
      <c r="J1959" s="52" t="n">
        <v>45616</v>
      </c>
      <c r="K1959" s="54" t="inlineStr">
        <is>
          <t>MO</t>
        </is>
      </c>
      <c r="N1959">
        <f>IF(ISERROR(SEARCH("NF",E1959,1)),"NÃO","SIM")</f>
        <v/>
      </c>
      <c r="O1959">
        <f>IF($B1959=5,"SIM","")</f>
        <v/>
      </c>
      <c r="P1959" s="76">
        <f>A1959&amp;B1959&amp;C1959&amp;E1959&amp;G1959&amp;EDATE(J1959,0)</f>
        <v/>
      </c>
      <c r="Q1959" s="68">
        <f>IF(A1959=0,"",VLOOKUP($A1959,RESUMO!$A$8:$B$107,2,FALSE))</f>
        <v/>
      </c>
    </row>
    <row r="1960">
      <c r="A1960" s="52" t="n">
        <v>45616</v>
      </c>
      <c r="B1960" s="68" t="n">
        <v>1</v>
      </c>
      <c r="C1960" s="50" t="inlineStr">
        <is>
          <t>18240824609</t>
        </is>
      </c>
      <c r="D1960" s="73" t="inlineStr">
        <is>
          <t>ITALO RAFAEL PINHO SANTOS</t>
        </is>
      </c>
      <c r="E1960" s="74" t="inlineStr">
        <is>
          <t>SALÁRIO</t>
        </is>
      </c>
      <c r="I1960" s="75" t="n">
        <v>954.17</v>
      </c>
      <c r="J1960" s="52" t="n">
        <v>45616</v>
      </c>
      <c r="K1960" s="54" t="inlineStr">
        <is>
          <t>MO</t>
        </is>
      </c>
      <c r="N1960">
        <f>IF(ISERROR(SEARCH("NF",E1960,1)),"NÃO","SIM")</f>
        <v/>
      </c>
      <c r="O1960">
        <f>IF($B1960=5,"SIM","")</f>
        <v/>
      </c>
      <c r="P1960" s="76">
        <f>A1960&amp;B1960&amp;C1960&amp;E1960&amp;G1960&amp;EDATE(J1960,0)</f>
        <v/>
      </c>
      <c r="Q1960" s="68">
        <f>IF(A1960=0,"",VLOOKUP($A1960,RESUMO!$A$8:$B$107,2,FALSE))</f>
        <v/>
      </c>
    </row>
    <row r="1961">
      <c r="A1961" s="52" t="n">
        <v>45616</v>
      </c>
      <c r="B1961" s="68" t="n">
        <v>1</v>
      </c>
      <c r="C1961" s="50" t="inlineStr">
        <is>
          <t>13034919662</t>
        </is>
      </c>
      <c r="D1961" s="73" t="inlineStr">
        <is>
          <t>DAVID LOPES DOS SANTOS</t>
        </is>
      </c>
      <c r="E1961" s="74" t="inlineStr">
        <is>
          <t>SALÁRIO</t>
        </is>
      </c>
      <c r="I1961" s="75" t="n">
        <v>3154.38</v>
      </c>
      <c r="J1961" s="52" t="n">
        <v>45616</v>
      </c>
      <c r="K1961" s="54" t="inlineStr">
        <is>
          <t>MO</t>
        </is>
      </c>
      <c r="N1961">
        <f>IF(ISERROR(SEARCH("NF",E1961,1)),"NÃO","SIM")</f>
        <v/>
      </c>
      <c r="O1961">
        <f>IF($B1961=5,"SIM","")</f>
        <v/>
      </c>
      <c r="P1961" s="76">
        <f>A1961&amp;B1961&amp;C1961&amp;E1961&amp;G1961&amp;EDATE(J1961,0)</f>
        <v/>
      </c>
      <c r="Q1961" s="68">
        <f>IF(A1961=0,"",VLOOKUP($A1961,RESUMO!$A$8:$B$107,2,FALSE))</f>
        <v/>
      </c>
    </row>
    <row r="1962">
      <c r="A1962" s="52" t="n">
        <v>45616</v>
      </c>
      <c r="B1962" s="68" t="n">
        <v>1</v>
      </c>
      <c r="C1962" s="50" t="inlineStr">
        <is>
          <t>07817141509</t>
        </is>
      </c>
      <c r="D1962" s="73" t="inlineStr">
        <is>
          <t>SONEANDERSON DE JESUS SOUZA</t>
        </is>
      </c>
      <c r="E1962" s="74" t="inlineStr">
        <is>
          <t>SALÁRIO</t>
        </is>
      </c>
      <c r="I1962" s="75" t="n">
        <v>1245.43</v>
      </c>
      <c r="J1962" s="52" t="n">
        <v>45616</v>
      </c>
      <c r="K1962" s="54" t="inlineStr">
        <is>
          <t>MO</t>
        </is>
      </c>
      <c r="N1962">
        <f>IF(ISERROR(SEARCH("NF",E1962,1)),"NÃO","SIM")</f>
        <v/>
      </c>
      <c r="O1962">
        <f>IF($B1962=5,"SIM","")</f>
        <v/>
      </c>
      <c r="P1962" s="76">
        <f>A1962&amp;B1962&amp;C1962&amp;E1962&amp;G1962&amp;EDATE(J1962,0)</f>
        <v/>
      </c>
      <c r="Q1962" s="68">
        <f>IF(A1962=0,"",VLOOKUP($A1962,RESUMO!$A$8:$B$107,2,FALSE))</f>
        <v/>
      </c>
    </row>
    <row r="1963">
      <c r="A1963" s="52" t="n">
        <v>45616</v>
      </c>
      <c r="B1963" s="68" t="n">
        <v>1</v>
      </c>
      <c r="C1963" s="64" t="inlineStr">
        <is>
          <t>31992221495</t>
        </is>
      </c>
      <c r="D1963" s="73" t="inlineStr">
        <is>
          <t>CHARLES JUNIOR RODRIGUES</t>
        </is>
      </c>
      <c r="E1963" s="74" t="inlineStr">
        <is>
          <t>DIÁRIA</t>
        </is>
      </c>
      <c r="I1963" s="75" t="n">
        <v>2150</v>
      </c>
      <c r="J1963" s="52" t="n">
        <v>45616</v>
      </c>
      <c r="K1963" s="54" t="inlineStr">
        <is>
          <t>MO</t>
        </is>
      </c>
      <c r="N1963">
        <f>IF(ISERROR(SEARCH("NF",E1963,1)),"NÃO","SIM")</f>
        <v/>
      </c>
      <c r="O1963">
        <f>IF($B1963=5,"SIM","")</f>
        <v/>
      </c>
      <c r="P1963" s="76">
        <f>A1963&amp;B1963&amp;C1963&amp;E1963&amp;G1963&amp;EDATE(J1963,0)</f>
        <v/>
      </c>
      <c r="Q1963" s="68">
        <f>IF(A1963=0,"",VLOOKUP($A1963,RESUMO!$A$8:$B$107,2,FALSE))</f>
        <v/>
      </c>
    </row>
    <row r="1964">
      <c r="A1964" s="52" t="n">
        <v>45616</v>
      </c>
      <c r="B1964" s="68" t="n">
        <v>1</v>
      </c>
      <c r="C1964" s="64" t="inlineStr">
        <is>
          <t>91559197668</t>
        </is>
      </c>
      <c r="D1964" s="73" t="inlineStr">
        <is>
          <t>JESUSMAR MELQUIADES DA CRUZ</t>
        </is>
      </c>
      <c r="E1964" s="74" t="inlineStr">
        <is>
          <t>DIÁRIA</t>
        </is>
      </c>
      <c r="I1964" s="75" t="n">
        <v>1935</v>
      </c>
      <c r="J1964" s="52" t="n">
        <v>45616</v>
      </c>
      <c r="K1964" s="54" t="inlineStr">
        <is>
          <t>MO</t>
        </is>
      </c>
      <c r="N1964">
        <f>IF(ISERROR(SEARCH("NF",E1964,1)),"NÃO","SIM")</f>
        <v/>
      </c>
      <c r="O1964">
        <f>IF($B1964=5,"SIM","")</f>
        <v/>
      </c>
      <c r="P1964" s="76">
        <f>A1964&amp;B1964&amp;C1964&amp;E1964&amp;G1964&amp;EDATE(J1964,0)</f>
        <v/>
      </c>
      <c r="Q1964" s="68">
        <f>IF(A1964=0,"",VLOOKUP($A1964,RESUMO!$A$8:$B$107,2,FALSE))</f>
        <v/>
      </c>
    </row>
    <row r="1965">
      <c r="A1965" s="52" t="n">
        <v>45616</v>
      </c>
      <c r="B1965" s="68" t="n">
        <v>1</v>
      </c>
      <c r="C1965" s="64" t="inlineStr">
        <is>
          <t>15239618640</t>
        </is>
      </c>
      <c r="D1965" s="73" t="inlineStr">
        <is>
          <t>MARCIO DAVID SANTOS VIEIRA</t>
        </is>
      </c>
      <c r="E1965" s="74" t="inlineStr">
        <is>
          <t>DIÁRIA</t>
        </is>
      </c>
      <c r="I1965" s="75" t="n">
        <v>1575</v>
      </c>
      <c r="J1965" s="52" t="n">
        <v>45616</v>
      </c>
      <c r="K1965" s="54" t="inlineStr">
        <is>
          <t>MO</t>
        </is>
      </c>
      <c r="N1965">
        <f>IF(ISERROR(SEARCH("NF",E1965,1)),"NÃO","SIM")</f>
        <v/>
      </c>
      <c r="O1965">
        <f>IF($B1965=5,"SIM","")</f>
        <v/>
      </c>
      <c r="P1965" s="76">
        <f>A1965&amp;B1965&amp;C1965&amp;E1965&amp;G1965&amp;EDATE(J1965,0)</f>
        <v/>
      </c>
      <c r="Q1965" s="68">
        <f>IF(A1965=0,"",VLOOKUP($A1965,RESUMO!$A$8:$B$107,2,FALSE))</f>
        <v/>
      </c>
    </row>
    <row r="1966">
      <c r="A1966" s="52" t="n">
        <v>45616</v>
      </c>
      <c r="B1966" s="68" t="n">
        <v>1</v>
      </c>
      <c r="C1966" s="64" t="inlineStr">
        <is>
          <t>38998578562</t>
        </is>
      </c>
      <c r="D1966" s="73" t="inlineStr">
        <is>
          <t>MARLON DANIEL VIEIRA SILVEIRA</t>
        </is>
      </c>
      <c r="E1966" s="74" t="inlineStr">
        <is>
          <t>DIÁRIA</t>
        </is>
      </c>
      <c r="I1966" s="75" t="n">
        <v>1480</v>
      </c>
      <c r="J1966" s="52" t="n">
        <v>45616</v>
      </c>
      <c r="K1966" s="54" t="inlineStr">
        <is>
          <t>MO</t>
        </is>
      </c>
      <c r="N1966">
        <f>IF(ISERROR(SEARCH("NF",E1966,1)),"NÃO","SIM")</f>
        <v/>
      </c>
      <c r="O1966">
        <f>IF($B1966=5,"SIM","")</f>
        <v/>
      </c>
      <c r="P1966" s="76">
        <f>A1966&amp;B1966&amp;C1966&amp;E1966&amp;G1966&amp;EDATE(J1966,0)</f>
        <v/>
      </c>
      <c r="Q1966" s="68">
        <f>IF(A1966=0,"",VLOOKUP($A1966,RESUMO!$A$8:$B$107,2,FALSE))</f>
        <v/>
      </c>
    </row>
    <row r="1967">
      <c r="A1967" s="52" t="n">
        <v>45616</v>
      </c>
      <c r="B1967" s="68" t="n">
        <v>1</v>
      </c>
      <c r="C1967" s="64" t="inlineStr">
        <is>
          <t>31982303863</t>
        </is>
      </c>
      <c r="D1967" s="73" t="inlineStr">
        <is>
          <t>VITOR MARCOS QUEIROZ</t>
        </is>
      </c>
      <c r="E1967" s="74" t="inlineStr">
        <is>
          <t>DIÁRIA</t>
        </is>
      </c>
      <c r="I1967" s="75" t="n">
        <v>1720</v>
      </c>
      <c r="J1967" s="52" t="n">
        <v>45616</v>
      </c>
      <c r="K1967" s="54" t="inlineStr">
        <is>
          <t>MO</t>
        </is>
      </c>
      <c r="N1967">
        <f>IF(ISERROR(SEARCH("NF",E1967,1)),"NÃO","SIM")</f>
        <v/>
      </c>
      <c r="O1967">
        <f>IF($B1967=5,"SIM","")</f>
        <v/>
      </c>
      <c r="P1967" s="76">
        <f>A1967&amp;B1967&amp;C1967&amp;E1967&amp;G1967&amp;EDATE(J1967,0)</f>
        <v/>
      </c>
      <c r="Q1967" s="68">
        <f>IF(A1967=0,"",VLOOKUP($A1967,RESUMO!$A$8:$B$107,2,FALSE))</f>
        <v/>
      </c>
    </row>
    <row r="1968">
      <c r="A1968" s="52" t="n">
        <v>45616</v>
      </c>
      <c r="B1968" s="68" t="n">
        <v>2</v>
      </c>
      <c r="D1968" s="73" t="inlineStr">
        <is>
          <t>ALFATEC SOLUÇÕES</t>
        </is>
      </c>
      <c r="E1968" s="74" t="inlineStr">
        <is>
          <t>ADEQUAÇÃO ILUMINAÇÃO CONFORME PROJETO</t>
        </is>
      </c>
      <c r="I1968" s="75" t="n">
        <v>2160</v>
      </c>
      <c r="J1968" s="54" t="n">
        <v>45615</v>
      </c>
      <c r="K1968" s="54" t="inlineStr">
        <is>
          <t>SERV</t>
        </is>
      </c>
      <c r="N1968">
        <f>IF(ISERROR(SEARCH("NF",E1968,1)),"NÃO","SIM")</f>
        <v/>
      </c>
      <c r="O1968">
        <f>IF($B1968=5,"SIM","")</f>
        <v/>
      </c>
      <c r="P1968" s="76">
        <f>A1968&amp;B1968&amp;C1968&amp;E1968&amp;G1968&amp;EDATE(J1968,0)</f>
        <v/>
      </c>
      <c r="Q1968" s="68">
        <f>IF(A1968=0,"",VLOOKUP($A1968,RESUMO!$A$8:$B$107,2,FALSE))</f>
        <v/>
      </c>
    </row>
    <row r="1969">
      <c r="A1969" s="52" t="n">
        <v>45616</v>
      </c>
      <c r="B1969" s="68" t="n">
        <v>2</v>
      </c>
      <c r="D1969" s="73" t="inlineStr">
        <is>
          <t>MARCELO CALDEIRA DE SOUZA</t>
        </is>
      </c>
      <c r="E1969" s="74" t="inlineStr">
        <is>
          <t>ABERTURA DE VALAS P/ ESGOTO E PLUVIAL</t>
        </is>
      </c>
      <c r="I1969" s="75" t="n">
        <v>2040</v>
      </c>
      <c r="J1969" s="54" t="n">
        <v>45615</v>
      </c>
      <c r="K1969" s="54" t="inlineStr">
        <is>
          <t>SERV</t>
        </is>
      </c>
      <c r="N1969">
        <f>IF(ISERROR(SEARCH("NF",E1969,1)),"NÃO","SIM")</f>
        <v/>
      </c>
      <c r="O1969">
        <f>IF($B1969=5,"SIM","")</f>
        <v/>
      </c>
      <c r="P1969" s="76">
        <f>A1969&amp;B1969&amp;C1969&amp;E1969&amp;G1969&amp;EDATE(J1969,0)</f>
        <v/>
      </c>
      <c r="Q1969" s="68">
        <f>IF(A1969=0,"",VLOOKUP($A1969,RESUMO!$A$8:$B$107,2,FALSE))</f>
        <v/>
      </c>
    </row>
    <row r="1970">
      <c r="A1970" s="52" t="n">
        <v>45616</v>
      </c>
      <c r="B1970" s="68" t="n">
        <v>2</v>
      </c>
      <c r="D1970" s="73" t="inlineStr">
        <is>
          <t>MHS SEGURANÇA E MEDICINA DO TRABALHO - EVENTOS SST E-SOCIAL - 20/10</t>
        </is>
      </c>
      <c r="E1970" s="74" t="inlineStr">
        <is>
          <t>NF A EMITIR</t>
        </is>
      </c>
      <c r="I1970" s="75" t="n">
        <v>79.8</v>
      </c>
      <c r="J1970" s="54" t="n">
        <v>45615</v>
      </c>
      <c r="K1970" s="54" t="inlineStr">
        <is>
          <t>MO</t>
        </is>
      </c>
      <c r="N1970">
        <f>IF(ISERROR(SEARCH("NF",E1970,1)),"NÃO","SIM")</f>
        <v/>
      </c>
      <c r="O1970">
        <f>IF($B1970=5,"SIM","")</f>
        <v/>
      </c>
      <c r="P1970" s="76">
        <f>A1970&amp;B1970&amp;C1970&amp;E1970&amp;G1970&amp;EDATE(J1970,0)</f>
        <v/>
      </c>
      <c r="Q1970" s="68">
        <f>IF(A1970=0,"",VLOOKUP($A1970,RESUMO!$A$8:$B$107,2,FALSE))</f>
        <v/>
      </c>
    </row>
    <row r="1971">
      <c r="A1971" s="52" t="n">
        <v>45616</v>
      </c>
      <c r="B1971" s="68" t="n">
        <v>3</v>
      </c>
      <c r="D1971" s="73" t="inlineStr">
        <is>
          <t>CONSULTARELABCON</t>
        </is>
      </c>
      <c r="E1971" s="74" t="inlineStr">
        <is>
          <t>ALUGUEL DE FORMA E KITS SLUMP - FL 15883</t>
        </is>
      </c>
      <c r="I1971" s="75" t="n">
        <v>75</v>
      </c>
      <c r="J1971" s="54" t="n">
        <v>45612</v>
      </c>
      <c r="K1971" s="54" t="inlineStr">
        <is>
          <t>LOC</t>
        </is>
      </c>
      <c r="N1971">
        <f>IF(ISERROR(SEARCH("NF",E1971,1)),"NÃO","SIM")</f>
        <v/>
      </c>
      <c r="O1971">
        <f>IF($B1971=5,"SIM","")</f>
        <v/>
      </c>
      <c r="P1971" s="76">
        <f>A1971&amp;B1971&amp;C1971&amp;E1971&amp;G1971&amp;EDATE(J1971,0)</f>
        <v/>
      </c>
      <c r="Q1971" s="68">
        <f>IF(A1971=0,"",VLOOKUP($A1971,RESUMO!$A$8:$B$107,2,FALSE))</f>
        <v/>
      </c>
    </row>
    <row r="1972">
      <c r="A1972" s="52" t="n">
        <v>45616</v>
      </c>
      <c r="B1972" s="68" t="n">
        <v>3</v>
      </c>
      <c r="D1972" s="73" t="inlineStr">
        <is>
          <t>DCTFWEB 10/2024</t>
        </is>
      </c>
      <c r="I1972" s="75" t="n">
        <v>5393.46</v>
      </c>
      <c r="J1972" s="54" t="n">
        <v>45615</v>
      </c>
      <c r="K1972" s="54" t="inlineStr">
        <is>
          <t>MO</t>
        </is>
      </c>
      <c r="N1972">
        <f>IF(ISERROR(SEARCH("NF",E1972,1)),"NÃO","SIM")</f>
        <v/>
      </c>
      <c r="O1972">
        <f>IF($B1972=5,"SIM","")</f>
        <v/>
      </c>
      <c r="P1972" s="76">
        <f>A1972&amp;B1972&amp;C1972&amp;E1972&amp;G1972&amp;EDATE(J1972,0)</f>
        <v/>
      </c>
      <c r="Q1972" s="68">
        <f>IF(A1972=0,"",VLOOKUP($A1972,RESUMO!$A$8:$B$107,2,FALSE))</f>
        <v/>
      </c>
    </row>
    <row r="1973">
      <c r="A1973" s="52" t="n">
        <v>45616</v>
      </c>
      <c r="B1973" s="68" t="n">
        <v>3</v>
      </c>
      <c r="D1973" s="73" t="inlineStr">
        <is>
          <t>FGTS MENSAL 10/2024</t>
        </is>
      </c>
      <c r="I1973" s="75" t="n">
        <v>810.08</v>
      </c>
      <c r="J1973" s="54" t="n">
        <v>45615</v>
      </c>
      <c r="K1973" s="54" t="inlineStr">
        <is>
          <t>MO</t>
        </is>
      </c>
      <c r="N1973">
        <f>IF(ISERROR(SEARCH("NF",E1973,1)),"NÃO","SIM")</f>
        <v/>
      </c>
      <c r="O1973">
        <f>IF($B1973=5,"SIM","")</f>
        <v/>
      </c>
      <c r="P1973" s="76">
        <f>A1973&amp;B1973&amp;C1973&amp;E1973&amp;G1973&amp;EDATE(J1973,0)</f>
        <v/>
      </c>
      <c r="Q1973" s="68">
        <f>IF(A1973=0,"",VLOOKUP($A1973,RESUMO!$A$8:$B$107,2,FALSE))</f>
        <v/>
      </c>
    </row>
    <row r="1974">
      <c r="A1974" s="52" t="n">
        <v>45616</v>
      </c>
      <c r="B1974" s="68" t="n">
        <v>3</v>
      </c>
      <c r="D1974" s="73" t="inlineStr">
        <is>
          <t>CARMO SION</t>
        </is>
      </c>
      <c r="E1974" s="74" t="inlineStr">
        <is>
          <t>CIMENTO - NF 15240</t>
        </is>
      </c>
      <c r="I1974" s="75" t="n">
        <v>1120</v>
      </c>
      <c r="J1974" s="54" t="n">
        <v>45615</v>
      </c>
      <c r="K1974" s="54" t="inlineStr">
        <is>
          <t>MAT</t>
        </is>
      </c>
      <c r="N1974">
        <f>IF(ISERROR(SEARCH("NF",E1974,1)),"NÃO","SIM")</f>
        <v/>
      </c>
      <c r="O1974">
        <f>IF($B1974=5,"SIM","")</f>
        <v/>
      </c>
      <c r="P1974" s="76">
        <f>A1974&amp;B1974&amp;C1974&amp;E1974&amp;G1974&amp;EDATE(J1974,0)</f>
        <v/>
      </c>
      <c r="Q1974" s="68">
        <f>IF(A1974=0,"",VLOOKUP($A1974,RESUMO!$A$8:$B$107,2,FALSE))</f>
        <v/>
      </c>
    </row>
    <row r="1975">
      <c r="A1975" s="52" t="n">
        <v>45616</v>
      </c>
      <c r="B1975" s="68" t="n">
        <v>3</v>
      </c>
      <c r="D1975" s="73" t="inlineStr">
        <is>
          <t>LOCAN ANDAIMES</t>
        </is>
      </c>
      <c r="E1975" s="74" t="inlineStr">
        <is>
          <t>LOCAÇÃO DE ANDAIMES - ND 10004</t>
        </is>
      </c>
      <c r="I1975" s="75" t="n">
        <v>1150</v>
      </c>
      <c r="J1975" s="54" t="n">
        <v>45616</v>
      </c>
      <c r="K1975" s="54" t="inlineStr">
        <is>
          <t>LOC</t>
        </is>
      </c>
      <c r="N1975">
        <f>IF(ISERROR(SEARCH("NF",E1975,1)),"NÃO","SIM")</f>
        <v/>
      </c>
      <c r="O1975">
        <f>IF($B1975=5,"SIM","")</f>
        <v/>
      </c>
      <c r="P1975" s="76">
        <f>A1975&amp;B1975&amp;C1975&amp;E1975&amp;G1975&amp;EDATE(J1975,0)</f>
        <v/>
      </c>
      <c r="Q1975" s="68">
        <f>IF(A1975=0,"",VLOOKUP($A1975,RESUMO!$A$8:$B$107,2,FALSE))</f>
        <v/>
      </c>
    </row>
    <row r="1976">
      <c r="A1976" s="52" t="n">
        <v>45616</v>
      </c>
      <c r="B1976" s="68" t="n">
        <v>3</v>
      </c>
      <c r="D1976" s="73" t="inlineStr">
        <is>
          <t>IPTU - PARC. 5/6</t>
        </is>
      </c>
      <c r="I1976" s="75" t="n">
        <v>616.84</v>
      </c>
      <c r="J1976" s="54" t="n">
        <v>45617</v>
      </c>
      <c r="K1976" s="54" t="inlineStr">
        <is>
          <t>TP</t>
        </is>
      </c>
      <c r="N1976">
        <f>IF(ISERROR(SEARCH("NF",E1976,1)),"NÃO","SIM")</f>
        <v/>
      </c>
      <c r="O1976">
        <f>IF($B1976=5,"SIM","")</f>
        <v/>
      </c>
      <c r="P1976" s="76">
        <f>A1976&amp;B1976&amp;C1976&amp;E1976&amp;G1976&amp;EDATE(J1976,0)</f>
        <v/>
      </c>
      <c r="Q1976" s="68">
        <f>IF(A1976=0,"",VLOOKUP($A1976,RESUMO!$A$8:$B$107,2,FALSE))</f>
        <v/>
      </c>
    </row>
    <row r="1977">
      <c r="A1977" s="52" t="n">
        <v>45616</v>
      </c>
      <c r="B1977" s="68" t="n">
        <v>3</v>
      </c>
      <c r="D1977" s="73" t="inlineStr">
        <is>
          <t>CLAYTON PATRICIO RAMOS</t>
        </is>
      </c>
      <c r="E1977" s="74" t="inlineStr">
        <is>
          <t>LOCAÇÃO DE CAÇAMBAS - NF 721</t>
        </is>
      </c>
      <c r="I1977" s="75" t="n">
        <v>375</v>
      </c>
      <c r="J1977" s="54" t="n">
        <v>45617</v>
      </c>
      <c r="K1977" s="54" t="inlineStr">
        <is>
          <t>LOC</t>
        </is>
      </c>
      <c r="N1977">
        <f>IF(ISERROR(SEARCH("NF",E1977,1)),"NÃO","SIM")</f>
        <v/>
      </c>
      <c r="O1977">
        <f>IF($B1977=5,"SIM","")</f>
        <v/>
      </c>
      <c r="P1977" s="76">
        <f>A1977&amp;B1977&amp;C1977&amp;E1977&amp;G1977&amp;EDATE(J1977,0)</f>
        <v/>
      </c>
      <c r="Q1977" s="68">
        <f>IF(A1977=0,"",VLOOKUP($A1977,RESUMO!$A$8:$B$107,2,FALSE))</f>
        <v/>
      </c>
    </row>
    <row r="1978">
      <c r="A1978" s="52" t="n">
        <v>45616</v>
      </c>
      <c r="B1978" s="68" t="n">
        <v>3</v>
      </c>
      <c r="D1978" s="73" t="inlineStr">
        <is>
          <t xml:space="preserve">WALSYWA </t>
        </is>
      </c>
      <c r="E1978" s="74" t="inlineStr">
        <is>
          <t>TELA, PINO E FINCAPINO - NF 122941</t>
        </is>
      </c>
      <c r="I1978" s="75" t="n">
        <v>1710.88</v>
      </c>
      <c r="J1978" s="54" t="n">
        <v>45617</v>
      </c>
      <c r="K1978" s="54" t="inlineStr">
        <is>
          <t>MAT</t>
        </is>
      </c>
      <c r="N1978">
        <f>IF(ISERROR(SEARCH("NF",E1978,1)),"NÃO","SIM")</f>
        <v/>
      </c>
      <c r="O1978">
        <f>IF($B1978=5,"SIM","")</f>
        <v/>
      </c>
      <c r="P1978" s="76">
        <f>A1978&amp;B1978&amp;C1978&amp;E1978&amp;G1978&amp;EDATE(J1978,0)</f>
        <v/>
      </c>
      <c r="Q1978" s="68">
        <f>IF(A1978=0,"",VLOOKUP($A1978,RESUMO!$A$8:$B$107,2,FALSE))</f>
        <v/>
      </c>
    </row>
    <row r="1979">
      <c r="A1979" s="52" t="n">
        <v>45616</v>
      </c>
      <c r="B1979" s="68" t="n">
        <v>3</v>
      </c>
      <c r="D1979" s="73" t="inlineStr">
        <is>
          <t>LOCFER</t>
        </is>
      </c>
      <c r="E1979" s="74" t="inlineStr">
        <is>
          <t>CORREIA - NF 2787</t>
        </is>
      </c>
      <c r="I1979" s="75" t="n">
        <v>90</v>
      </c>
      <c r="J1979" s="54" t="n">
        <v>45618</v>
      </c>
      <c r="K1979" s="54" t="inlineStr">
        <is>
          <t>LOC</t>
        </is>
      </c>
      <c r="N1979">
        <f>IF(ISERROR(SEARCH("NF",E1979,1)),"NÃO","SIM")</f>
        <v/>
      </c>
      <c r="O1979">
        <f>IF($B1979=5,"SIM","")</f>
        <v/>
      </c>
      <c r="P1979" s="76">
        <f>A1979&amp;B1979&amp;C1979&amp;E1979&amp;G1979&amp;EDATE(J1979,0)</f>
        <v/>
      </c>
      <c r="Q1979" s="68">
        <f>IF(A1979=0,"",VLOOKUP($A1979,RESUMO!$A$8:$B$107,2,FALSE))</f>
        <v/>
      </c>
    </row>
    <row r="1980">
      <c r="A1980" s="52" t="n">
        <v>45616</v>
      </c>
      <c r="B1980" s="68" t="n">
        <v>3</v>
      </c>
      <c r="D1980" s="73" t="inlineStr">
        <is>
          <t>LOCFER</t>
        </is>
      </c>
      <c r="E1980" s="74" t="inlineStr">
        <is>
          <t>SERRA DE BANCADA - NF 26544</t>
        </is>
      </c>
      <c r="I1980" s="75" t="n">
        <v>295</v>
      </c>
      <c r="J1980" s="54" t="n">
        <v>45618</v>
      </c>
      <c r="K1980" s="54" t="inlineStr">
        <is>
          <t>LOC</t>
        </is>
      </c>
      <c r="N1980">
        <f>IF(ISERROR(SEARCH("NF",E1980,1)),"NÃO","SIM")</f>
        <v/>
      </c>
      <c r="O1980">
        <f>IF($B1980=5,"SIM","")</f>
        <v/>
      </c>
      <c r="P1980" s="76">
        <f>A1980&amp;B1980&amp;C1980&amp;E1980&amp;G1980&amp;EDATE(J1980,0)</f>
        <v/>
      </c>
      <c r="Q1980" s="68">
        <f>IF(A1980=0,"",VLOOKUP($A1980,RESUMO!$A$8:$B$107,2,FALSE))</f>
        <v/>
      </c>
    </row>
    <row r="1981">
      <c r="A1981" s="52" t="n">
        <v>45616</v>
      </c>
      <c r="B1981" s="68" t="n">
        <v>3</v>
      </c>
      <c r="D1981" s="73" t="inlineStr">
        <is>
          <t>PLIMAX PERSONA</t>
        </is>
      </c>
      <c r="E1981" s="74" t="inlineStr">
        <is>
          <t>CESTAS BASICAS - NF 262809</t>
        </is>
      </c>
      <c r="I1981" s="75" t="n">
        <v>1955.59</v>
      </c>
      <c r="J1981" s="54" t="n">
        <v>45624</v>
      </c>
      <c r="K1981" s="54" t="inlineStr">
        <is>
          <t>MO</t>
        </is>
      </c>
      <c r="N1981">
        <f>IF(ISERROR(SEARCH("NF",E1981,1)),"NÃO","SIM")</f>
        <v/>
      </c>
      <c r="O1981">
        <f>IF($B1981=5,"SIM","")</f>
        <v/>
      </c>
      <c r="P1981" s="76">
        <f>A1981&amp;B1981&amp;C1981&amp;E1981&amp;G1981&amp;EDATE(J1981,0)</f>
        <v/>
      </c>
      <c r="Q1981" s="68">
        <f>IF(A1981=0,"",VLOOKUP($A1981,RESUMO!$A$8:$B$107,2,FALSE))</f>
        <v/>
      </c>
    </row>
    <row r="1982">
      <c r="A1982" s="52" t="n">
        <v>45616</v>
      </c>
      <c r="B1982" s="68" t="n">
        <v>3</v>
      </c>
      <c r="D1982" s="73" t="inlineStr">
        <is>
          <t>LOCFER</t>
        </is>
      </c>
      <c r="E1982" s="74" t="inlineStr">
        <is>
          <t>COMPACTADOR - NF 26664</t>
        </is>
      </c>
      <c r="I1982" s="75" t="n">
        <v>526.59</v>
      </c>
      <c r="J1982" s="54" t="n">
        <v>45624</v>
      </c>
      <c r="K1982" s="54" t="inlineStr">
        <is>
          <t>LOC</t>
        </is>
      </c>
      <c r="N1982">
        <f>IF(ISERROR(SEARCH("NF",E1982,1)),"NÃO","SIM")</f>
        <v/>
      </c>
      <c r="O1982">
        <f>IF($B1982=5,"SIM","")</f>
        <v/>
      </c>
      <c r="P1982" s="76">
        <f>A1982&amp;B1982&amp;C1982&amp;E1982&amp;G1982&amp;EDATE(J1982,0)</f>
        <v/>
      </c>
      <c r="Q1982" s="68">
        <f>IF(A1982=0,"",VLOOKUP($A1982,RESUMO!$A$8:$B$107,2,FALSE))</f>
        <v/>
      </c>
    </row>
    <row r="1983">
      <c r="A1983" s="52" t="n">
        <v>45616</v>
      </c>
      <c r="B1983" s="68" t="n">
        <v>3</v>
      </c>
      <c r="D1983" s="73" t="inlineStr">
        <is>
          <t>LOCFER</t>
        </is>
      </c>
      <c r="E1983" s="74" t="inlineStr">
        <is>
          <t>MARTELO - NF 26621</t>
        </is>
      </c>
      <c r="I1983" s="75" t="n">
        <v>320</v>
      </c>
      <c r="J1983" s="54" t="n">
        <v>45624</v>
      </c>
      <c r="K1983" s="54" t="inlineStr">
        <is>
          <t>LOC</t>
        </is>
      </c>
      <c r="N1983">
        <f>IF(ISERROR(SEARCH("NF",E1983,1)),"NÃO","SIM")</f>
        <v/>
      </c>
      <c r="O1983">
        <f>IF($B1983=5,"SIM","")</f>
        <v/>
      </c>
      <c r="P1983" s="76">
        <f>A1983&amp;B1983&amp;C1983&amp;E1983&amp;G1983&amp;EDATE(J1983,0)</f>
        <v/>
      </c>
      <c r="Q1983" s="68">
        <f>IF(A1983=0,"",VLOOKUP($A1983,RESUMO!$A$8:$B$107,2,FALSE))</f>
        <v/>
      </c>
    </row>
    <row r="1984">
      <c r="A1984" s="52" t="n">
        <v>45616</v>
      </c>
      <c r="B1984" s="68" t="n">
        <v>3</v>
      </c>
      <c r="D1984" s="73" t="inlineStr">
        <is>
          <t>IMA EPI'S</t>
        </is>
      </c>
      <c r="E1984" s="74" t="inlineStr">
        <is>
          <t>EQUIPAMENTOS DE PROTEÇÃO - NF 161310</t>
        </is>
      </c>
      <c r="I1984" s="75" t="n">
        <v>384.2</v>
      </c>
      <c r="J1984" s="54" t="n">
        <v>45625</v>
      </c>
      <c r="K1984" s="54" t="inlineStr">
        <is>
          <t>MO</t>
        </is>
      </c>
      <c r="N1984">
        <f>IF(ISERROR(SEARCH("NF",E1984,1)),"NÃO","SIM")</f>
        <v/>
      </c>
      <c r="O1984">
        <f>IF($B1984=5,"SIM","")</f>
        <v/>
      </c>
      <c r="P1984" s="76">
        <f>A1984&amp;B1984&amp;C1984&amp;E1984&amp;G1984&amp;EDATE(J1984,0)</f>
        <v/>
      </c>
      <c r="Q1984" s="68">
        <f>IF(A1984=0,"",VLOOKUP($A1984,RESUMO!$A$8:$B$107,2,FALSE))</f>
        <v/>
      </c>
    </row>
    <row r="1985">
      <c r="A1985" s="52" t="n">
        <v>45616</v>
      </c>
      <c r="B1985" s="68" t="n">
        <v>3</v>
      </c>
      <c r="D1985" s="73" t="inlineStr">
        <is>
          <t>PASI SEGUROS</t>
        </is>
      </c>
      <c r="I1985" s="75" t="n">
        <v>102.48</v>
      </c>
      <c r="J1985" s="54" t="n">
        <v>45626</v>
      </c>
      <c r="K1985" s="54" t="inlineStr">
        <is>
          <t>MO</t>
        </is>
      </c>
      <c r="N1985">
        <f>IF(ISERROR(SEARCH("NF",E1985,1)),"NÃO","SIM")</f>
        <v/>
      </c>
      <c r="O1985">
        <f>IF($B1985=5,"SIM","")</f>
        <v/>
      </c>
      <c r="P1985" s="76">
        <f>A1985&amp;B1985&amp;C1985&amp;E1985&amp;G1985&amp;EDATE(J1985,0)</f>
        <v/>
      </c>
      <c r="Q1985" s="68">
        <f>IF(A1985=0,"",VLOOKUP($A1985,RESUMO!$A$8:$B$107,2,FALSE))</f>
        <v/>
      </c>
    </row>
    <row r="1986">
      <c r="A1986" s="52" t="n">
        <v>45616</v>
      </c>
      <c r="B1986" s="68" t="n">
        <v>3</v>
      </c>
      <c r="D1986" s="73" t="inlineStr">
        <is>
          <t>DEPÓSITO 040</t>
        </is>
      </c>
      <c r="E1986" s="74" t="inlineStr">
        <is>
          <t>MATERIAIS DIVERSOS - NF 1571</t>
        </is>
      </c>
      <c r="I1986" s="75" t="n">
        <v>443.5</v>
      </c>
      <c r="J1986" s="54" t="n">
        <v>45628</v>
      </c>
      <c r="K1986" s="54" t="inlineStr">
        <is>
          <t>MAT</t>
        </is>
      </c>
      <c r="N1986">
        <f>IF(ISERROR(SEARCH("NF",E1986,1)),"NÃO","SIM")</f>
        <v/>
      </c>
      <c r="O1986">
        <f>IF($B1986=5,"SIM","")</f>
        <v/>
      </c>
      <c r="P1986" s="76">
        <f>A1986&amp;B1986&amp;C1986&amp;E1986&amp;G1986&amp;EDATE(J1986,0)</f>
        <v/>
      </c>
      <c r="Q1986" s="68">
        <f>IF(A1986=0,"",VLOOKUP($A1986,RESUMO!$A$8:$B$107,2,FALSE))</f>
        <v/>
      </c>
    </row>
    <row r="1987">
      <c r="A1987" s="52" t="n">
        <v>45616</v>
      </c>
      <c r="B1987" s="68" t="n">
        <v>5</v>
      </c>
      <c r="D1987" s="73" t="inlineStr">
        <is>
          <t>MARCOS VIANA FREITAS - RESCISÃO</t>
        </is>
      </c>
      <c r="I1987" s="75" t="n">
        <v>1603.83</v>
      </c>
      <c r="J1987" s="54" t="n">
        <v>45608</v>
      </c>
      <c r="K1987" s="54" t="inlineStr">
        <is>
          <t>MO</t>
        </is>
      </c>
      <c r="N1987">
        <f>IF(ISERROR(SEARCH("NF",E1987,1)),"NÃO","SIM")</f>
        <v/>
      </c>
      <c r="O1987">
        <f>IF($B1987=5,"SIM","")</f>
        <v/>
      </c>
      <c r="P1987" s="76">
        <f>A1987&amp;B1987&amp;C1987&amp;E1987&amp;G1987&amp;EDATE(J1987,0)</f>
        <v/>
      </c>
      <c r="Q1987" s="68">
        <f>IF(A1987=0,"",VLOOKUP($A1987,RESUMO!$A$8:$B$107,2,FALSE))</f>
        <v/>
      </c>
    </row>
    <row r="1988">
      <c r="A1988" s="52" t="n">
        <v>45616</v>
      </c>
      <c r="B1988" s="68" t="n">
        <v>5</v>
      </c>
      <c r="D1988" s="73" t="inlineStr">
        <is>
          <t>MARCOS VIANA FREITAS - FGTS RESCISÓRIO</t>
        </is>
      </c>
      <c r="I1988" s="75" t="n">
        <v>446.84</v>
      </c>
      <c r="J1988" s="54" t="n">
        <v>45608</v>
      </c>
      <c r="K1988" s="54" t="inlineStr">
        <is>
          <t>MO</t>
        </is>
      </c>
      <c r="N1988">
        <f>IF(ISERROR(SEARCH("NF",E1988,1)),"NÃO","SIM")</f>
        <v/>
      </c>
      <c r="O1988">
        <f>IF($B1988=5,"SIM","")</f>
        <v/>
      </c>
      <c r="P1988" s="76">
        <f>A1988&amp;B1988&amp;C1988&amp;E1988&amp;G1988&amp;EDATE(J1988,0)</f>
        <v/>
      </c>
      <c r="Q1988" s="68">
        <f>IF(A1988=0,"",VLOOKUP($A1988,RESUMO!$A$8:$B$107,2,FALSE))</f>
        <v/>
      </c>
    </row>
    <row r="1989">
      <c r="A1989" s="52" t="n">
        <v>45616</v>
      </c>
      <c r="B1989" s="68" t="n">
        <v>5</v>
      </c>
      <c r="D1989" s="73" t="inlineStr">
        <is>
          <t>PEDRO HENRIQUE LOPES DOS SANTOS - RESCISÃO</t>
        </is>
      </c>
      <c r="I1989" s="75" t="n">
        <v>6047.2</v>
      </c>
      <c r="J1989" s="54" t="n">
        <v>45614</v>
      </c>
      <c r="K1989" s="54" t="inlineStr">
        <is>
          <t>MO</t>
        </is>
      </c>
      <c r="N1989">
        <f>IF(ISERROR(SEARCH("NF",E1989,1)),"NÃO","SIM")</f>
        <v/>
      </c>
      <c r="O1989">
        <f>IF($B1989=5,"SIM","")</f>
        <v/>
      </c>
      <c r="P1989" s="76">
        <f>A1989&amp;B1989&amp;C1989&amp;E1989&amp;G1989&amp;EDATE(J1989,0)</f>
        <v/>
      </c>
      <c r="Q1989" s="68">
        <f>IF(A1989=0,"",VLOOKUP($A1989,RESUMO!$A$8:$B$107,2,FALSE))</f>
        <v/>
      </c>
    </row>
    <row r="1990">
      <c r="A1990" s="52" t="n">
        <v>45616</v>
      </c>
      <c r="B1990" s="68" t="n">
        <v>5</v>
      </c>
      <c r="D1990" s="73" t="inlineStr">
        <is>
          <t>PEDRO HENRIQUE LOPES DOS SANTOS - FGTS RESCISÓRIO</t>
        </is>
      </c>
      <c r="I1990" s="75" t="n">
        <v>1613.31</v>
      </c>
      <c r="J1990" s="54" t="n">
        <v>45614</v>
      </c>
      <c r="K1990" s="54" t="inlineStr">
        <is>
          <t>MO</t>
        </is>
      </c>
      <c r="N1990">
        <f>IF(ISERROR(SEARCH("NF",E1990,1)),"NÃO","SIM")</f>
        <v/>
      </c>
      <c r="O1990">
        <f>IF($B1990=5,"SIM","")</f>
        <v/>
      </c>
      <c r="P1990" s="76">
        <f>A1990&amp;B1990&amp;C1990&amp;E1990&amp;G1990&amp;EDATE(J1990,0)</f>
        <v/>
      </c>
      <c r="Q1990" s="68">
        <f>IF(A1990=0,"",VLOOKUP($A1990,RESUMO!$A$8:$B$107,2,FALSE))</f>
        <v/>
      </c>
    </row>
    <row r="1991">
      <c r="A1991" s="52" t="n">
        <v>45616</v>
      </c>
      <c r="B1991" s="68" t="n">
        <v>5</v>
      </c>
      <c r="D1991" s="73" t="inlineStr">
        <is>
          <t>RODOLFO DIAS DA SILVA - RESCISÃO</t>
        </is>
      </c>
      <c r="I1991" s="75" t="n">
        <v>6347.08</v>
      </c>
      <c r="J1991" s="54" t="n">
        <v>45614</v>
      </c>
      <c r="K1991" s="54" t="inlineStr">
        <is>
          <t>MO</t>
        </is>
      </c>
      <c r="N1991">
        <f>IF(ISERROR(SEARCH("NF",E1991,1)),"NÃO","SIM")</f>
        <v/>
      </c>
      <c r="O1991">
        <f>IF($B1991=5,"SIM","")</f>
        <v/>
      </c>
      <c r="P1991" s="76">
        <f>A1991&amp;B1991&amp;C1991&amp;E1991&amp;G1991&amp;EDATE(J1991,0)</f>
        <v/>
      </c>
      <c r="Q1991" s="68">
        <f>IF(A1991=0,"",VLOOKUP($A1991,RESUMO!$A$8:$B$107,2,FALSE))</f>
        <v/>
      </c>
    </row>
    <row r="1992">
      <c r="A1992" s="52" t="n">
        <v>45616</v>
      </c>
      <c r="B1992" s="68" t="n">
        <v>5</v>
      </c>
      <c r="D1992" s="73" t="inlineStr">
        <is>
          <t>RODOLFO DIAS DA SILVA - FGTS RESCISÓRIO</t>
        </is>
      </c>
      <c r="I1992" s="75" t="n">
        <v>1835.67</v>
      </c>
      <c r="J1992" s="54" t="n">
        <v>45614</v>
      </c>
      <c r="K1992" s="54" t="inlineStr">
        <is>
          <t>MO</t>
        </is>
      </c>
      <c r="N1992">
        <f>IF(ISERROR(SEARCH("NF",E1992,1)),"NÃO","SIM")</f>
        <v/>
      </c>
      <c r="O1992">
        <f>IF($B1992=5,"SIM","")</f>
        <v/>
      </c>
      <c r="P1992" s="76">
        <f>A1992&amp;B1992&amp;C1992&amp;E1992&amp;G1992&amp;EDATE(J1992,0)</f>
        <v/>
      </c>
      <c r="Q1992" s="68">
        <f>IF(A1992=0,"",VLOOKUP($A1992,RESUMO!$A$8:$B$107,2,FALSE))</f>
        <v/>
      </c>
    </row>
    <row r="1993">
      <c r="A1993" s="52" t="n">
        <v>45631</v>
      </c>
      <c r="B1993" s="68" t="n">
        <v>1</v>
      </c>
      <c r="C1993" s="50" t="inlineStr">
        <is>
          <t>42751357687</t>
        </is>
      </c>
      <c r="D1993" s="73" t="inlineStr">
        <is>
          <t>JOSÉ GERALDO LONGUINHO</t>
        </is>
      </c>
      <c r="E1993" s="74" t="inlineStr">
        <is>
          <t>SALÁRIO</t>
        </is>
      </c>
      <c r="I1993" s="75" t="n">
        <v>1815.75</v>
      </c>
      <c r="J1993" s="54" t="n">
        <v>45632</v>
      </c>
      <c r="K1993" s="54" t="inlineStr">
        <is>
          <t>MO</t>
        </is>
      </c>
      <c r="N1993">
        <f>IF(ISERROR(SEARCH("NF",E1993,1)),"NÃO","SIM")</f>
        <v/>
      </c>
      <c r="O1993">
        <f>IF($B1993=5,"SIM","")</f>
        <v/>
      </c>
      <c r="P1993" s="76">
        <f>A1993&amp;B1993&amp;C1993&amp;E1993&amp;G1993&amp;EDATE(J1993,0)</f>
        <v/>
      </c>
      <c r="Q1993" s="68">
        <f>IF(A1993=0,"",VLOOKUP($A1993,RESUMO!$A$8:$B$107,2,FALSE))</f>
        <v/>
      </c>
    </row>
    <row r="1994">
      <c r="A1994" s="52" t="n">
        <v>45631</v>
      </c>
      <c r="B1994" s="68" t="n">
        <v>1</v>
      </c>
      <c r="C1994" s="50" t="inlineStr">
        <is>
          <t>13034919662</t>
        </is>
      </c>
      <c r="D1994" s="73" t="inlineStr">
        <is>
          <t>DAVID LOPES DOS SANTOS</t>
        </is>
      </c>
      <c r="E1994" s="74" t="inlineStr">
        <is>
          <t>SALÁRIO</t>
        </is>
      </c>
      <c r="I1994" s="75" t="n">
        <v>1966.06</v>
      </c>
      <c r="J1994" s="54" t="n">
        <v>45632</v>
      </c>
      <c r="K1994" s="54" t="inlineStr">
        <is>
          <t>MO</t>
        </is>
      </c>
      <c r="N1994">
        <f>IF(ISERROR(SEARCH("NF",E1994,1)),"NÃO","SIM")</f>
        <v/>
      </c>
      <c r="O1994">
        <f>IF($B1994=5,"SIM","")</f>
        <v/>
      </c>
      <c r="P1994" s="76">
        <f>A1994&amp;B1994&amp;C1994&amp;E1994&amp;G1994&amp;EDATE(J1994,0)</f>
        <v/>
      </c>
      <c r="Q1994" s="68">
        <f>IF(A1994=0,"",VLOOKUP($A1994,RESUMO!$A$8:$B$107,2,FALSE))</f>
        <v/>
      </c>
    </row>
    <row r="1995">
      <c r="A1995" s="52" t="n">
        <v>45631</v>
      </c>
      <c r="B1995" s="68" t="n">
        <v>1</v>
      </c>
      <c r="C1995" s="50" t="inlineStr">
        <is>
          <t>07817141509</t>
        </is>
      </c>
      <c r="D1995" s="73" t="inlineStr">
        <is>
          <t>SONEANDERSON DE JESUS SOUZA</t>
        </is>
      </c>
      <c r="E1995" s="74" t="inlineStr">
        <is>
          <t>SALÁRIO</t>
        </is>
      </c>
      <c r="I1995" s="75" t="n">
        <v>1181.06</v>
      </c>
      <c r="J1995" s="54" t="n">
        <v>45632</v>
      </c>
      <c r="K1995" s="54" t="inlineStr">
        <is>
          <t>MO</t>
        </is>
      </c>
      <c r="N1995">
        <f>IF(ISERROR(SEARCH("NF",E1995,1)),"NÃO","SIM")</f>
        <v/>
      </c>
      <c r="O1995">
        <f>IF($B1995=5,"SIM","")</f>
        <v/>
      </c>
      <c r="P1995" s="76">
        <f>A1995&amp;B1995&amp;C1995&amp;E1995&amp;G1995&amp;EDATE(J1995,0)</f>
        <v/>
      </c>
      <c r="Q1995" s="68">
        <f>IF(A1995=0,"",VLOOKUP($A1995,RESUMO!$A$8:$B$107,2,FALSE))</f>
        <v/>
      </c>
    </row>
    <row r="1996">
      <c r="A1996" s="52" t="n">
        <v>45631</v>
      </c>
      <c r="B1996" s="68" t="n">
        <v>1</v>
      </c>
      <c r="C1996" s="50" t="inlineStr">
        <is>
          <t>18240824609</t>
        </is>
      </c>
      <c r="D1996" s="73" t="inlineStr">
        <is>
          <t>ITALO RAFAEL PINHO SANTOS</t>
        </is>
      </c>
      <c r="E1996" s="74" t="inlineStr">
        <is>
          <t>RESCISÃO</t>
        </is>
      </c>
      <c r="I1996" s="75" t="n">
        <v>5199.13</v>
      </c>
      <c r="J1996" s="54" t="n">
        <v>45632</v>
      </c>
      <c r="K1996" s="54" t="inlineStr">
        <is>
          <t>MO</t>
        </is>
      </c>
      <c r="N1996">
        <f>IF(ISERROR(SEARCH("NF",E1996,1)),"NÃO","SIM")</f>
        <v/>
      </c>
      <c r="O1996">
        <f>IF($B1996=5,"SIM","")</f>
        <v/>
      </c>
      <c r="P1996" s="76">
        <f>A1996&amp;B1996&amp;C1996&amp;E1996&amp;G1996&amp;EDATE(J1996,0)</f>
        <v/>
      </c>
      <c r="Q1996" s="68">
        <f>IF(A1996=0,"",VLOOKUP($A1996,RESUMO!$A$8:$B$107,2,FALSE))</f>
        <v/>
      </c>
    </row>
    <row r="1997">
      <c r="A1997" s="52" t="n">
        <v>45631</v>
      </c>
      <c r="B1997" s="68" t="n">
        <v>1</v>
      </c>
      <c r="C1997" s="50" t="inlineStr">
        <is>
          <t>31992221495</t>
        </is>
      </c>
      <c r="D1997" s="73" t="inlineStr">
        <is>
          <t>CHARLES JUNIOR RODRIGUES</t>
        </is>
      </c>
      <c r="E1997" s="74" t="inlineStr">
        <is>
          <t>DIÁRIA</t>
        </is>
      </c>
      <c r="I1997" s="75" t="n">
        <v>1075</v>
      </c>
      <c r="J1997" s="54" t="n">
        <v>45632</v>
      </c>
      <c r="K1997" s="54" t="inlineStr">
        <is>
          <t>MO</t>
        </is>
      </c>
      <c r="N1997">
        <f>IF(ISERROR(SEARCH("NF",E1997,1)),"NÃO","SIM")</f>
        <v/>
      </c>
      <c r="O1997">
        <f>IF($B1997=5,"SIM","")</f>
        <v/>
      </c>
      <c r="P1997" s="76">
        <f>A1997&amp;B1997&amp;C1997&amp;E1997&amp;G1997&amp;EDATE(J1997,0)</f>
        <v/>
      </c>
      <c r="Q1997" s="68">
        <f>IF(A1997=0,"",VLOOKUP($A1997,RESUMO!$A$8:$B$107,2,FALSE))</f>
        <v/>
      </c>
    </row>
    <row r="1998">
      <c r="A1998" s="52" t="n">
        <v>45631</v>
      </c>
      <c r="B1998" s="68" t="n">
        <v>1</v>
      </c>
      <c r="C1998" s="50" t="inlineStr">
        <is>
          <t>91559197668</t>
        </is>
      </c>
      <c r="D1998" s="73" t="inlineStr">
        <is>
          <t>JESUSMAR MELQUIADES DA CRUZ</t>
        </is>
      </c>
      <c r="E1998" s="74" t="inlineStr">
        <is>
          <t>DIÁRIA</t>
        </is>
      </c>
      <c r="I1998" s="75" t="n">
        <v>1935</v>
      </c>
      <c r="J1998" s="54" t="n">
        <v>45632</v>
      </c>
      <c r="K1998" s="54" t="inlineStr">
        <is>
          <t>MO</t>
        </is>
      </c>
      <c r="N1998">
        <f>IF(ISERROR(SEARCH("NF",E1998,1)),"NÃO","SIM")</f>
        <v/>
      </c>
      <c r="O1998">
        <f>IF($B1998=5,"SIM","")</f>
        <v/>
      </c>
      <c r="P1998" s="76">
        <f>A1998&amp;B1998&amp;C1998&amp;E1998&amp;G1998&amp;EDATE(J1998,0)</f>
        <v/>
      </c>
      <c r="Q1998" s="68">
        <f>IF(A1998=0,"",VLOOKUP($A1998,RESUMO!$A$8:$B$107,2,FALSE))</f>
        <v/>
      </c>
    </row>
    <row r="1999">
      <c r="A1999" s="52" t="n">
        <v>45631</v>
      </c>
      <c r="B1999" s="68" t="n">
        <v>1</v>
      </c>
      <c r="C1999" s="50" t="inlineStr">
        <is>
          <t>15239618640</t>
        </is>
      </c>
      <c r="D1999" s="73" t="inlineStr">
        <is>
          <t>MARCIO DAVID SANTOS VIEIRA</t>
        </is>
      </c>
      <c r="E1999" s="74" t="inlineStr">
        <is>
          <t>DIÁRIA</t>
        </is>
      </c>
      <c r="I1999" s="75" t="n">
        <v>1575</v>
      </c>
      <c r="J1999" s="54" t="n">
        <v>45632</v>
      </c>
      <c r="K1999" s="54" t="inlineStr">
        <is>
          <t>MO</t>
        </is>
      </c>
      <c r="N1999">
        <f>IF(ISERROR(SEARCH("NF",E1999,1)),"NÃO","SIM")</f>
        <v/>
      </c>
      <c r="O1999">
        <f>IF($B1999=5,"SIM","")</f>
        <v/>
      </c>
      <c r="P1999" s="76">
        <f>A1999&amp;B1999&amp;C1999&amp;E1999&amp;G1999&amp;EDATE(J1999,0)</f>
        <v/>
      </c>
      <c r="Q1999" s="68">
        <f>IF(A1999=0,"",VLOOKUP($A1999,RESUMO!$A$8:$B$107,2,FALSE))</f>
        <v/>
      </c>
    </row>
    <row r="2000">
      <c r="A2000" s="52" t="n">
        <v>45631</v>
      </c>
      <c r="B2000" s="68" t="n">
        <v>1</v>
      </c>
      <c r="C2000" s="50" t="inlineStr">
        <is>
          <t>38998578562</t>
        </is>
      </c>
      <c r="D2000" s="73" t="inlineStr">
        <is>
          <t>MARLON DANIEL VIEIRA SILVEIRA</t>
        </is>
      </c>
      <c r="E2000" s="74" t="inlineStr">
        <is>
          <t>DIÁRIA</t>
        </is>
      </c>
      <c r="I2000" s="75" t="n">
        <v>1110</v>
      </c>
      <c r="J2000" s="54" t="n">
        <v>45632</v>
      </c>
      <c r="K2000" s="54" t="inlineStr">
        <is>
          <t>MO</t>
        </is>
      </c>
      <c r="N2000">
        <f>IF(ISERROR(SEARCH("NF",E2000,1)),"NÃO","SIM")</f>
        <v/>
      </c>
      <c r="O2000">
        <f>IF($B2000=5,"SIM","")</f>
        <v/>
      </c>
      <c r="P2000" s="76">
        <f>A2000&amp;B2000&amp;C2000&amp;E2000&amp;G2000&amp;EDATE(J2000,0)</f>
        <v/>
      </c>
      <c r="Q2000" s="68">
        <f>IF(A2000=0,"",VLOOKUP($A2000,RESUMO!$A$8:$B$107,2,FALSE))</f>
        <v/>
      </c>
    </row>
    <row r="2001">
      <c r="A2001" s="52" t="n">
        <v>45631</v>
      </c>
      <c r="B2001" s="68" t="n">
        <v>1</v>
      </c>
      <c r="C2001" s="50" t="inlineStr">
        <is>
          <t>31982303863</t>
        </is>
      </c>
      <c r="D2001" s="73" t="inlineStr">
        <is>
          <t>VITOR MARCOS QUEIROZ</t>
        </is>
      </c>
      <c r="E2001" s="74" t="inlineStr">
        <is>
          <t>DIÁRIA</t>
        </is>
      </c>
      <c r="I2001" s="75" t="n">
        <v>1935</v>
      </c>
      <c r="J2001" s="54" t="n">
        <v>45632</v>
      </c>
      <c r="K2001" s="54" t="inlineStr">
        <is>
          <t>MO</t>
        </is>
      </c>
      <c r="N2001">
        <f>IF(ISERROR(SEARCH("NF",E2001,1)),"NÃO","SIM")</f>
        <v/>
      </c>
      <c r="O2001">
        <f>IF($B2001=5,"SIM","")</f>
        <v/>
      </c>
      <c r="P2001" s="76">
        <f>A2001&amp;B2001&amp;C2001&amp;E2001&amp;G2001&amp;EDATE(J2001,0)</f>
        <v/>
      </c>
      <c r="Q2001" s="68">
        <f>IF(A2001=0,"",VLOOKUP($A2001,RESUMO!$A$8:$B$107,2,FALSE))</f>
        <v/>
      </c>
    </row>
    <row r="2002">
      <c r="A2002" s="52" t="n">
        <v>45631</v>
      </c>
      <c r="B2002" s="68" t="n">
        <v>2</v>
      </c>
      <c r="D2002" s="73" t="inlineStr">
        <is>
          <t>ALFATEC SOLUÇÕES - ALISSON FRANCISCO LEITE</t>
        </is>
      </c>
      <c r="E2002" s="74" t="inlineStr">
        <is>
          <t>EXECUÇÃO ELÉTRICA</t>
        </is>
      </c>
      <c r="I2002" s="75" t="n">
        <v>2700</v>
      </c>
      <c r="J2002" s="54" t="n">
        <v>45632</v>
      </c>
      <c r="K2002" s="54" t="inlineStr">
        <is>
          <t>SERV</t>
        </is>
      </c>
      <c r="N2002">
        <f>IF(ISERROR(SEARCH("NF",E2002,1)),"NÃO","SIM")</f>
        <v/>
      </c>
      <c r="O2002">
        <f>IF($B2002=5,"SIM","")</f>
        <v/>
      </c>
      <c r="P2002" s="76">
        <f>A2002&amp;B2002&amp;C2002&amp;E2002&amp;G2002&amp;EDATE(J2002,0)</f>
        <v/>
      </c>
      <c r="Q2002" s="68">
        <f>IF(A2002=0,"",VLOOKUP($A2002,RESUMO!$A$8:$B$107,2,FALSE))</f>
        <v/>
      </c>
    </row>
    <row r="2003">
      <c r="A2003" s="52" t="n">
        <v>45631</v>
      </c>
      <c r="B2003" s="68" t="n">
        <v>2</v>
      </c>
      <c r="D2003" s="73" t="inlineStr">
        <is>
          <t>C.A.R INSTALAÇÕES HIDRAULICAS E GÁS</t>
        </is>
      </c>
      <c r="E2003" s="74" t="inlineStr">
        <is>
          <t>EXECUÇÃO HIDRAULICA</t>
        </is>
      </c>
      <c r="I2003" s="75" t="n">
        <v>5103</v>
      </c>
      <c r="J2003" s="54" t="n">
        <v>45632</v>
      </c>
      <c r="K2003" s="54" t="inlineStr">
        <is>
          <t>SERV</t>
        </is>
      </c>
      <c r="N2003">
        <f>IF(ISERROR(SEARCH("NF",E2003,1)),"NÃO","SIM")</f>
        <v/>
      </c>
      <c r="O2003">
        <f>IF($B2003=5,"SIM","")</f>
        <v/>
      </c>
      <c r="P2003" s="76">
        <f>A2003&amp;B2003&amp;C2003&amp;E2003&amp;G2003&amp;EDATE(J2003,0)</f>
        <v/>
      </c>
      <c r="Q2003" s="68">
        <f>IF(A2003=0,"",VLOOKUP($A2003,RESUMO!$A$8:$B$107,2,FALSE))</f>
        <v/>
      </c>
    </row>
    <row r="2004">
      <c r="A2004" s="52" t="n">
        <v>45631</v>
      </c>
      <c r="B2004" s="68" t="n">
        <v>2</v>
      </c>
      <c r="D2004" s="73" t="inlineStr">
        <is>
          <t>MARCELO CALDEIRA DE SOUZA</t>
        </is>
      </c>
      <c r="I2004" s="75" t="n">
        <v>3740</v>
      </c>
      <c r="J2004" s="54" t="n">
        <v>45632</v>
      </c>
      <c r="K2004" s="54" t="inlineStr">
        <is>
          <t>SERV</t>
        </is>
      </c>
      <c r="N2004">
        <f>IF(ISERROR(SEARCH("NF",E2004,1)),"NÃO","SIM")</f>
        <v/>
      </c>
      <c r="O2004">
        <f>IF($B2004=5,"SIM","")</f>
        <v/>
      </c>
      <c r="P2004" s="76">
        <f>A2004&amp;B2004&amp;C2004&amp;E2004&amp;G2004&amp;EDATE(J2004,0)</f>
        <v/>
      </c>
      <c r="Q2004" s="68">
        <f>IF(A2004=0,"",VLOOKUP($A2004,RESUMO!$A$8:$B$107,2,FALSE))</f>
        <v/>
      </c>
    </row>
    <row r="2005">
      <c r="A2005" s="52" t="n">
        <v>45631</v>
      </c>
      <c r="B2005" s="68" t="n">
        <v>2</v>
      </c>
      <c r="D2005" s="73" t="inlineStr">
        <is>
          <t>ANCORA PAPELARIA</t>
        </is>
      </c>
      <c r="E2005" s="74" t="inlineStr">
        <is>
          <t>PLOTAGENS - NF A EMITIR</t>
        </is>
      </c>
      <c r="I2005" s="75" t="n">
        <v>22</v>
      </c>
      <c r="J2005" s="54" t="n">
        <v>45632</v>
      </c>
      <c r="K2005" s="54" t="inlineStr">
        <is>
          <t>DIV</t>
        </is>
      </c>
      <c r="N2005">
        <f>IF(ISERROR(SEARCH("NF",E2005,1)),"NÃO","SIM")</f>
        <v/>
      </c>
      <c r="O2005">
        <f>IF($B2005=5,"SIM","")</f>
        <v/>
      </c>
      <c r="P2005" s="76">
        <f>A2005&amp;B2005&amp;C2005&amp;E2005&amp;G2005&amp;EDATE(J2005,0)</f>
        <v/>
      </c>
      <c r="Q2005" s="68">
        <f>IF(A2005=0,"",VLOOKUP($A2005,RESUMO!$A$8:$B$107,2,FALSE))</f>
        <v/>
      </c>
    </row>
    <row r="2006">
      <c r="A2006" s="52" t="n">
        <v>45631</v>
      </c>
      <c r="B2006" s="68" t="n">
        <v>3</v>
      </c>
      <c r="D2006" s="73" t="inlineStr">
        <is>
          <t>MOTOBOY OBRA - 11/2024</t>
        </is>
      </c>
      <c r="I2006" s="75" t="n">
        <v>125</v>
      </c>
      <c r="J2006" s="54" t="n">
        <v>45635</v>
      </c>
      <c r="K2006" s="54" t="inlineStr">
        <is>
          <t>MO</t>
        </is>
      </c>
      <c r="N2006">
        <f>IF(ISERROR(SEARCH("NF",E2006,1)),"NÃO","SIM")</f>
        <v/>
      </c>
      <c r="O2006">
        <f>IF($B2006=5,"SIM","")</f>
        <v/>
      </c>
      <c r="P2006" s="76">
        <f>A2006&amp;B2006&amp;C2006&amp;E2006&amp;G2006&amp;EDATE(J2006,0)</f>
        <v/>
      </c>
      <c r="Q2006" s="68">
        <f>IF(A2006=0,"",VLOOKUP($A2006,RESUMO!$A$8:$B$107,2,FALSE))</f>
        <v/>
      </c>
    </row>
    <row r="2007">
      <c r="A2007" s="52" t="n">
        <v>45631</v>
      </c>
      <c r="B2007" s="68" t="n">
        <v>3</v>
      </c>
      <c r="D2007" s="73" t="inlineStr">
        <is>
          <t>MHS SEGURANÇA E MEDICINA DO TRABALHO - MENSALIDADE 12/2024</t>
        </is>
      </c>
      <c r="E2007" s="74" t="inlineStr">
        <is>
          <t xml:space="preserve"> NF A EMITIR</t>
        </is>
      </c>
      <c r="I2007" s="75" t="n">
        <v>352</v>
      </c>
      <c r="J2007" s="54" t="n">
        <v>45635</v>
      </c>
      <c r="K2007" s="54" t="inlineStr">
        <is>
          <t>MO</t>
        </is>
      </c>
      <c r="N2007">
        <f>IF(ISERROR(SEARCH("NF",E2007,1)),"NÃO","SIM")</f>
        <v/>
      </c>
      <c r="O2007">
        <f>IF($B2007=5,"SIM","")</f>
        <v/>
      </c>
      <c r="P2007" s="76">
        <f>A2007&amp;B2007&amp;C2007&amp;E2007&amp;G2007&amp;EDATE(J2007,0)</f>
        <v/>
      </c>
      <c r="Q2007" s="68">
        <f>IF(A2007=0,"",VLOOKUP($A2007,RESUMO!$A$8:$B$107,2,FALSE))</f>
        <v/>
      </c>
    </row>
    <row r="2008">
      <c r="A2008" s="52" t="n">
        <v>45631</v>
      </c>
      <c r="B2008" s="68" t="n">
        <v>3</v>
      </c>
      <c r="D2008" s="73" t="inlineStr">
        <is>
          <t>FOLHA DP- 11/2024</t>
        </is>
      </c>
      <c r="I2008" s="75" t="n">
        <v>706</v>
      </c>
      <c r="J2008" s="54" t="n">
        <v>45635</v>
      </c>
      <c r="K2008" s="54" t="inlineStr">
        <is>
          <t>MO</t>
        </is>
      </c>
      <c r="N2008">
        <f>IF(ISERROR(SEARCH("NF",E2008,1)),"NÃO","SIM")</f>
        <v/>
      </c>
      <c r="O2008">
        <f>IF($B2008=5,"SIM","")</f>
        <v/>
      </c>
      <c r="P2008" s="76">
        <f>A2008&amp;B2008&amp;C2008&amp;E2008&amp;G2008&amp;EDATE(J2008,0)</f>
        <v/>
      </c>
      <c r="Q2008" s="68">
        <f>IF(A2008=0,"",VLOOKUP($A2008,RESUMO!$A$8:$B$107,2,FALSE))</f>
        <v/>
      </c>
    </row>
    <row r="2009">
      <c r="A2009" s="52" t="n">
        <v>45631</v>
      </c>
      <c r="B2009" s="68" t="n">
        <v>3</v>
      </c>
      <c r="D2009" s="73" t="inlineStr">
        <is>
          <t>CARMO SION</t>
        </is>
      </c>
      <c r="E2009" s="74" t="inlineStr">
        <is>
          <t>CIMENTO - NF 15580</t>
        </is>
      </c>
      <c r="I2009" s="75" t="n">
        <v>2240</v>
      </c>
      <c r="J2009" s="54" t="n">
        <v>45635</v>
      </c>
      <c r="K2009" s="54" t="inlineStr">
        <is>
          <t>MAT</t>
        </is>
      </c>
      <c r="N2009">
        <f>IF(ISERROR(SEARCH("NF",E2009,1)),"NÃO","SIM")</f>
        <v/>
      </c>
      <c r="O2009">
        <f>IF($B2009=5,"SIM","")</f>
        <v/>
      </c>
      <c r="P2009" s="76">
        <f>A2009&amp;B2009&amp;C2009&amp;E2009&amp;G2009&amp;EDATE(J2009,0)</f>
        <v/>
      </c>
      <c r="Q2009" s="68">
        <f>IF(A2009=0,"",VLOOKUP($A2009,RESUMO!$A$8:$B$107,2,FALSE))</f>
        <v/>
      </c>
    </row>
    <row r="2010">
      <c r="A2010" s="52" t="n">
        <v>45631</v>
      </c>
      <c r="B2010" s="68" t="n">
        <v>3</v>
      </c>
      <c r="D2010" s="73" t="inlineStr">
        <is>
          <t>CARMO SION</t>
        </is>
      </c>
      <c r="E2010" s="74" t="inlineStr">
        <is>
          <t>AREIA - NF 15557</t>
        </is>
      </c>
      <c r="I2010" s="75" t="n">
        <v>663.6</v>
      </c>
      <c r="J2010" s="54" t="n">
        <v>45635</v>
      </c>
      <c r="K2010" s="54" t="inlineStr">
        <is>
          <t>MAT</t>
        </is>
      </c>
      <c r="N2010">
        <f>IF(ISERROR(SEARCH("NF",E2010,1)),"NÃO","SIM")</f>
        <v/>
      </c>
      <c r="O2010">
        <f>IF($B2010=5,"SIM","")</f>
        <v/>
      </c>
      <c r="P2010" s="76">
        <f>A2010&amp;B2010&amp;C2010&amp;E2010&amp;G2010&amp;EDATE(J2010,0)</f>
        <v/>
      </c>
      <c r="Q2010" s="68">
        <f>IF(A2010=0,"",VLOOKUP($A2010,RESUMO!$A$8:$B$107,2,FALSE))</f>
        <v/>
      </c>
    </row>
    <row r="2011">
      <c r="A2011" s="52" t="n">
        <v>45631</v>
      </c>
      <c r="B2011" s="68" t="n">
        <v>3</v>
      </c>
      <c r="D2011" s="73" t="inlineStr">
        <is>
          <t>FGTS RESCISÓRIO - ITALO RAFAEL</t>
        </is>
      </c>
      <c r="I2011" s="75" t="n">
        <v>1498.53</v>
      </c>
      <c r="J2011" s="54" t="n">
        <v>45636</v>
      </c>
      <c r="K2011" s="54" t="inlineStr">
        <is>
          <t>MO</t>
        </is>
      </c>
      <c r="N2011">
        <f>IF(ISERROR(SEARCH("NF",E2011,1)),"NÃO","SIM")</f>
        <v/>
      </c>
      <c r="O2011">
        <f>IF($B2011=5,"SIM","")</f>
        <v/>
      </c>
      <c r="P2011" s="76">
        <f>A2011&amp;B2011&amp;C2011&amp;E2011&amp;G2011&amp;EDATE(J2011,0)</f>
        <v/>
      </c>
      <c r="Q2011" s="68">
        <f>IF(A2011=0,"",VLOOKUP($A2011,RESUMO!$A$8:$B$107,2,FALSE))</f>
        <v/>
      </c>
    </row>
    <row r="2012">
      <c r="A2012" s="52" t="n">
        <v>45631</v>
      </c>
      <c r="B2012" s="68" t="n">
        <v>3</v>
      </c>
      <c r="D2012" s="73" t="inlineStr">
        <is>
          <t>CARMO SION</t>
        </is>
      </c>
      <c r="E2012" s="74" t="inlineStr">
        <is>
          <t>AREIA - NF 15619</t>
        </is>
      </c>
      <c r="I2012" s="75" t="n">
        <v>663.6</v>
      </c>
      <c r="J2012" s="54" t="n">
        <v>45636</v>
      </c>
      <c r="K2012" s="54" t="inlineStr">
        <is>
          <t>MAT</t>
        </is>
      </c>
      <c r="N2012">
        <f>IF(ISERROR(SEARCH("NF",E2012,1)),"NÃO","SIM")</f>
        <v/>
      </c>
      <c r="O2012">
        <f>IF($B2012=5,"SIM","")</f>
        <v/>
      </c>
      <c r="P2012" s="76">
        <f>A2012&amp;B2012&amp;C2012&amp;E2012&amp;G2012&amp;EDATE(J2012,0)</f>
        <v/>
      </c>
      <c r="Q2012" s="68">
        <f>IF(A2012=0,"",VLOOKUP($A2012,RESUMO!$A$8:$B$107,2,FALSE))</f>
        <v/>
      </c>
    </row>
    <row r="2013">
      <c r="A2013" s="52" t="n">
        <v>45631</v>
      </c>
      <c r="B2013" s="68" t="n">
        <v>3</v>
      </c>
      <c r="D2013" s="73" t="inlineStr">
        <is>
          <t>LOCFER</t>
        </is>
      </c>
      <c r="E2013" s="74" t="inlineStr">
        <is>
          <t>MARTELETE - NF 26796</t>
        </is>
      </c>
      <c r="I2013" s="75" t="n">
        <v>205</v>
      </c>
      <c r="J2013" s="54" t="n">
        <v>45637</v>
      </c>
      <c r="K2013" s="54" t="inlineStr">
        <is>
          <t>LOC</t>
        </is>
      </c>
      <c r="N2013">
        <f>IF(ISERROR(SEARCH("NF",E2013,1)),"NÃO","SIM")</f>
        <v/>
      </c>
      <c r="O2013">
        <f>IF($B2013=5,"SIM","")</f>
        <v/>
      </c>
      <c r="P2013" s="76">
        <f>A2013&amp;B2013&amp;C2013&amp;E2013&amp;G2013&amp;EDATE(J2013,0)</f>
        <v/>
      </c>
      <c r="Q2013" s="68">
        <f>IF(A2013=0,"",VLOOKUP($A2013,RESUMO!$A$8:$B$107,2,FALSE))</f>
        <v/>
      </c>
    </row>
    <row r="2014">
      <c r="A2014" s="52" t="n">
        <v>45631</v>
      </c>
      <c r="B2014" s="68" t="n">
        <v>3</v>
      </c>
      <c r="D2014" s="73" t="inlineStr">
        <is>
          <t>CARMO SION</t>
        </is>
      </c>
      <c r="E2014" s="74" t="inlineStr">
        <is>
          <t>BRITA - NF 15664</t>
        </is>
      </c>
      <c r="I2014" s="75" t="n">
        <v>743.6</v>
      </c>
      <c r="J2014" s="54" t="n">
        <v>45638</v>
      </c>
      <c r="K2014" s="54" t="inlineStr">
        <is>
          <t>MAT</t>
        </is>
      </c>
      <c r="N2014">
        <f>IF(ISERROR(SEARCH("NF",E2014,1)),"NÃO","SIM")</f>
        <v/>
      </c>
      <c r="O2014">
        <f>IF($B2014=5,"SIM","")</f>
        <v/>
      </c>
      <c r="P2014" s="76">
        <f>A2014&amp;B2014&amp;C2014&amp;E2014&amp;G2014&amp;EDATE(J2014,0)</f>
        <v/>
      </c>
      <c r="Q2014" s="68">
        <f>IF(A2014=0,"",VLOOKUP($A2014,RESUMO!$A$8:$B$107,2,FALSE))</f>
        <v/>
      </c>
    </row>
    <row r="2015">
      <c r="A2015" s="52" t="n">
        <v>45631</v>
      </c>
      <c r="B2015" s="68" t="n">
        <v>3</v>
      </c>
      <c r="D2015" s="73" t="inlineStr">
        <is>
          <t>CARMO SION</t>
        </is>
      </c>
      <c r="E2015" s="74" t="inlineStr">
        <is>
          <t>AREIA - NF 15663</t>
        </is>
      </c>
      <c r="I2015" s="75" t="n">
        <v>663.6</v>
      </c>
      <c r="J2015" s="54" t="n">
        <v>45638</v>
      </c>
      <c r="K2015" s="54" t="inlineStr">
        <is>
          <t>MAT</t>
        </is>
      </c>
      <c r="N2015">
        <f>IF(ISERROR(SEARCH("NF",E2015,1)),"NÃO","SIM")</f>
        <v/>
      </c>
      <c r="O2015">
        <f>IF($B2015=5,"SIM","")</f>
        <v/>
      </c>
      <c r="P2015" s="76">
        <f>A2015&amp;B2015&amp;C2015&amp;E2015&amp;G2015&amp;EDATE(J2015,0)</f>
        <v/>
      </c>
      <c r="Q2015" s="68">
        <f>IF(A2015=0,"",VLOOKUP($A2015,RESUMO!$A$8:$B$107,2,FALSE))</f>
        <v/>
      </c>
    </row>
    <row r="2016">
      <c r="A2016" s="52" t="n">
        <v>45631</v>
      </c>
      <c r="B2016" s="68" t="n">
        <v>3</v>
      </c>
      <c r="D2016" s="73" t="inlineStr">
        <is>
          <t>FOLHA DP- 11/2024 - 13º SALÁRIO</t>
        </is>
      </c>
      <c r="I2016" s="75" t="n">
        <v>706</v>
      </c>
      <c r="J2016" s="54" t="n">
        <v>45639</v>
      </c>
      <c r="K2016" s="54" t="inlineStr">
        <is>
          <t>MO</t>
        </is>
      </c>
      <c r="N2016">
        <f>IF(ISERROR(SEARCH("NF",E2016,1)),"NÃO","SIM")</f>
        <v/>
      </c>
      <c r="O2016">
        <f>IF($B2016=5,"SIM","")</f>
        <v/>
      </c>
      <c r="P2016" s="76">
        <f>A2016&amp;B2016&amp;C2016&amp;E2016&amp;G2016&amp;EDATE(J2016,0)</f>
        <v/>
      </c>
      <c r="Q2016" s="68">
        <f>IF(A2016=0,"",VLOOKUP($A2016,RESUMO!$A$8:$B$107,2,FALSE))</f>
        <v/>
      </c>
    </row>
    <row r="2017">
      <c r="A2017" s="52" t="n">
        <v>45631</v>
      </c>
      <c r="B2017" s="68" t="n">
        <v>3</v>
      </c>
      <c r="D2017" s="73" t="inlineStr">
        <is>
          <t>CASA FERREIRA GONÇALVES</t>
        </is>
      </c>
      <c r="E2017" s="74" t="inlineStr">
        <is>
          <t>MATERIAIS HIDRAULICOS - NF 491674</t>
        </is>
      </c>
      <c r="I2017" s="75" t="n">
        <v>623.3</v>
      </c>
      <c r="J2017" s="54" t="n">
        <v>45642</v>
      </c>
      <c r="K2017" s="54" t="inlineStr">
        <is>
          <t>MAT</t>
        </is>
      </c>
      <c r="N2017">
        <f>IF(ISERROR(SEARCH("NF",E2017,1)),"NÃO","SIM")</f>
        <v/>
      </c>
      <c r="O2017">
        <f>IF($B2017=5,"SIM","")</f>
        <v/>
      </c>
      <c r="P2017" s="76">
        <f>A2017&amp;B2017&amp;C2017&amp;E2017&amp;G2017&amp;EDATE(J2017,0)</f>
        <v/>
      </c>
      <c r="Q2017" s="68">
        <f>IF(A2017=0,"",VLOOKUP($A2017,RESUMO!$A$8:$B$107,2,FALSE))</f>
        <v/>
      </c>
    </row>
    <row r="2018">
      <c r="A2018" s="52" t="n">
        <v>45631</v>
      </c>
      <c r="B2018" s="68" t="n">
        <v>3</v>
      </c>
      <c r="D2018" s="73" t="inlineStr">
        <is>
          <t>LOCFER</t>
        </is>
      </c>
      <c r="E2018" s="74" t="inlineStr">
        <is>
          <t>GUINCHO COLUNA - NF 26844</t>
        </is>
      </c>
      <c r="I2018" s="75" t="n">
        <v>300</v>
      </c>
      <c r="J2018" s="54" t="n">
        <v>45643</v>
      </c>
      <c r="K2018" s="54" t="inlineStr">
        <is>
          <t>LOC</t>
        </is>
      </c>
      <c r="N2018">
        <f>IF(ISERROR(SEARCH("NF",E2018,1)),"NÃO","SIM")</f>
        <v/>
      </c>
      <c r="O2018">
        <f>IF($B2018=5,"SIM","")</f>
        <v/>
      </c>
      <c r="P2018" s="76">
        <f>A2018&amp;B2018&amp;C2018&amp;E2018&amp;G2018&amp;EDATE(J2018,0)</f>
        <v/>
      </c>
      <c r="Q2018" s="68">
        <f>IF(A2018=0,"",VLOOKUP($A2018,RESUMO!$A$8:$B$107,2,FALSE))</f>
        <v/>
      </c>
    </row>
    <row r="2019">
      <c r="A2019" s="52" t="n">
        <v>45631</v>
      </c>
      <c r="B2019" s="68" t="n">
        <v>3</v>
      </c>
      <c r="D2019" s="73" t="inlineStr">
        <is>
          <t>CARMO SION</t>
        </is>
      </c>
      <c r="E2019" s="74" t="inlineStr">
        <is>
          <t>AREIA - NF 15728</t>
        </is>
      </c>
      <c r="I2019" s="75" t="n">
        <v>663.6</v>
      </c>
      <c r="J2019" s="54" t="n">
        <v>45643</v>
      </c>
      <c r="K2019" s="54" t="inlineStr">
        <is>
          <t>MAT</t>
        </is>
      </c>
      <c r="N2019">
        <f>IF(ISERROR(SEARCH("NF",E2019,1)),"NÃO","SIM")</f>
        <v/>
      </c>
      <c r="O2019">
        <f>IF($B2019=5,"SIM","")</f>
        <v/>
      </c>
      <c r="P2019" s="76">
        <f>A2019&amp;B2019&amp;C2019&amp;E2019&amp;G2019&amp;EDATE(J2019,0)</f>
        <v/>
      </c>
      <c r="Q2019" s="68">
        <f>IF(A2019=0,"",VLOOKUP($A2019,RESUMO!$A$8:$B$107,2,FALSE))</f>
        <v/>
      </c>
    </row>
    <row r="2020">
      <c r="A2020" s="52" t="n">
        <v>45631</v>
      </c>
      <c r="B2020" s="68" t="n">
        <v>3</v>
      </c>
      <c r="D2020" s="73" t="inlineStr">
        <is>
          <t>CARMO SION</t>
        </is>
      </c>
      <c r="E2020" s="74" t="inlineStr">
        <is>
          <t>BRITA - NF 15732</t>
        </is>
      </c>
      <c r="I2020" s="75" t="n">
        <v>743.6</v>
      </c>
      <c r="J2020" s="54" t="n">
        <v>45643</v>
      </c>
      <c r="K2020" s="54" t="inlineStr">
        <is>
          <t>MAT</t>
        </is>
      </c>
      <c r="N2020">
        <f>IF(ISERROR(SEARCH("NF",E2020,1)),"NÃO","SIM")</f>
        <v/>
      </c>
      <c r="O2020">
        <f>IF($B2020=5,"SIM","")</f>
        <v/>
      </c>
      <c r="P2020" s="76">
        <f>A2020&amp;B2020&amp;C2020&amp;E2020&amp;G2020&amp;EDATE(J2020,0)</f>
        <v/>
      </c>
      <c r="Q2020" s="68">
        <f>IF(A2020=0,"",VLOOKUP($A2020,RESUMO!$A$8:$B$107,2,FALSE))</f>
        <v/>
      </c>
    </row>
    <row r="2021">
      <c r="A2021" s="52" t="n">
        <v>45631</v>
      </c>
      <c r="B2021" s="68" t="n">
        <v>3</v>
      </c>
      <c r="D2021" s="73" t="inlineStr">
        <is>
          <t xml:space="preserve">COPASA - LEMBRETE DE PAGAMENTO </t>
        </is>
      </c>
      <c r="J2021" s="54" t="n">
        <v>45644</v>
      </c>
      <c r="K2021" s="54" t="inlineStr">
        <is>
          <t>TP</t>
        </is>
      </c>
      <c r="N2021">
        <f>IF(ISERROR(SEARCH("NF",E2021,1)),"NÃO","SIM")</f>
        <v/>
      </c>
      <c r="O2021">
        <f>IF($B2021=5,"SIM","")</f>
        <v/>
      </c>
      <c r="P2021" s="76">
        <f>A2021&amp;B2021&amp;C2021&amp;E2021&amp;G2021&amp;EDATE(J2021,0)</f>
        <v/>
      </c>
      <c r="Q2021" s="68">
        <f>IF(A2021=0,"",VLOOKUP($A2021,RESUMO!$A$8:$B$107,2,FALSE))</f>
        <v/>
      </c>
    </row>
    <row r="2022">
      <c r="A2022" s="52" t="n">
        <v>45631</v>
      </c>
      <c r="B2022" s="68" t="n">
        <v>3</v>
      </c>
      <c r="D2022" s="73" t="inlineStr">
        <is>
          <t>CASA FERREIRA GONÇALVES</t>
        </is>
      </c>
      <c r="E2022" s="74" t="inlineStr">
        <is>
          <t>MATERIAIS HIDRAULICOS - NF 492086</t>
        </is>
      </c>
      <c r="I2022" s="75" t="n">
        <v>2128.11</v>
      </c>
      <c r="J2022" s="54" t="n">
        <v>45645</v>
      </c>
      <c r="K2022" s="54" t="inlineStr">
        <is>
          <t>MAT</t>
        </is>
      </c>
      <c r="N2022">
        <f>IF(ISERROR(SEARCH("NF",E2022,1)),"NÃO","SIM")</f>
        <v/>
      </c>
      <c r="O2022">
        <f>IF($B2022=5,"SIM","")</f>
        <v/>
      </c>
      <c r="P2022" s="76">
        <f>A2022&amp;B2022&amp;C2022&amp;E2022&amp;G2022&amp;EDATE(J2022,0)</f>
        <v/>
      </c>
      <c r="Q2022" s="68">
        <f>IF(A2022=0,"",VLOOKUP($A2022,RESUMO!$A$8:$B$107,2,FALSE))</f>
        <v/>
      </c>
    </row>
    <row r="2023">
      <c r="A2023" s="52" t="n">
        <v>45631</v>
      </c>
      <c r="B2023" s="68" t="n">
        <v>5</v>
      </c>
      <c r="D2023" s="73" t="inlineStr">
        <is>
          <t>ARTEFACIL</t>
        </is>
      </c>
      <c r="E2023" s="74" t="inlineStr">
        <is>
          <t>ANEL DE PROLONGAMENTO - NF 21271</t>
        </is>
      </c>
      <c r="I2023" s="75" t="n">
        <v>866.46</v>
      </c>
      <c r="J2023" s="54" t="n">
        <v>45623</v>
      </c>
      <c r="K2023" s="54" t="inlineStr">
        <is>
          <t>MAT</t>
        </is>
      </c>
      <c r="N2023">
        <f>IF(ISERROR(SEARCH("NF",E2023,1)),"NÃO","SIM")</f>
        <v/>
      </c>
      <c r="O2023">
        <f>IF($B2023=5,"SIM","")</f>
        <v/>
      </c>
      <c r="P2023" s="76">
        <f>A2023&amp;B2023&amp;C2023&amp;E2023&amp;G2023&amp;EDATE(J2023,0)</f>
        <v/>
      </c>
      <c r="Q2023" s="68">
        <f>IF(A2023=0,"",VLOOKUP($A2023,RESUMO!$A$8:$B$107,2,FALSE))</f>
        <v/>
      </c>
    </row>
    <row r="2024">
      <c r="A2024" s="52" t="n">
        <v>45631</v>
      </c>
      <c r="B2024" s="68" t="n">
        <v>5</v>
      </c>
      <c r="D2024" s="73" t="inlineStr">
        <is>
          <t>IMPERCASA IMPERMEABILIZAÇÕES</t>
        </is>
      </c>
      <c r="E2024" s="74" t="inlineStr">
        <is>
          <t>TELAS - NF 15826</t>
        </is>
      </c>
      <c r="I2024" s="75" t="n">
        <v>494</v>
      </c>
      <c r="J2024" s="54" t="n">
        <v>45623</v>
      </c>
      <c r="K2024" s="54" t="inlineStr">
        <is>
          <t>MAT</t>
        </is>
      </c>
      <c r="N2024">
        <f>IF(ISERROR(SEARCH("NF",E2024,1)),"NÃO","SIM")</f>
        <v/>
      </c>
      <c r="O2024">
        <f>IF($B2024=5,"SIM","")</f>
        <v/>
      </c>
      <c r="P2024" s="76">
        <f>A2024&amp;B2024&amp;C2024&amp;E2024&amp;G2024&amp;EDATE(J2024,0)</f>
        <v/>
      </c>
      <c r="Q2024" s="68">
        <f>IF(A2024=0,"",VLOOKUP($A2024,RESUMO!$A$8:$B$107,2,FALSE))</f>
        <v/>
      </c>
    </row>
    <row r="2025">
      <c r="A2025" s="52" t="n">
        <v>45646</v>
      </c>
      <c r="B2025" s="68" t="n">
        <v>1</v>
      </c>
      <c r="C2025" s="50" t="inlineStr">
        <is>
          <t>42751357687</t>
        </is>
      </c>
      <c r="D2025" s="73" t="inlineStr">
        <is>
          <t>JOSÉ GERALDO LONGUINHO</t>
        </is>
      </c>
      <c r="E2025" s="74" t="inlineStr">
        <is>
          <t>SALÁRIO</t>
        </is>
      </c>
      <c r="I2025" s="75" t="n">
        <v>1891.88</v>
      </c>
      <c r="J2025" s="54" t="n">
        <v>45632</v>
      </c>
      <c r="K2025" s="54" t="inlineStr">
        <is>
          <t>MO</t>
        </is>
      </c>
      <c r="N2025">
        <f>IF(ISERROR(SEARCH("NF",E2025,1)),"NÃO","SIM")</f>
        <v/>
      </c>
      <c r="O2025">
        <f>IF($B2025=5,"SIM","")</f>
        <v/>
      </c>
      <c r="P2025" s="76">
        <f>A2025&amp;B2025&amp;C2025&amp;E2025&amp;G2025&amp;EDATE(J2025,0)</f>
        <v/>
      </c>
      <c r="Q2025" s="68">
        <f>IF(A2025=0,"",VLOOKUP($A2025,RESUMO!$A$8:$B$107,2,FALSE))</f>
        <v/>
      </c>
    </row>
    <row r="2026">
      <c r="A2026" s="52" t="n">
        <v>45646</v>
      </c>
      <c r="B2026" s="68" t="n">
        <v>1</v>
      </c>
      <c r="C2026" s="50" t="inlineStr">
        <is>
          <t>13034919662</t>
        </is>
      </c>
      <c r="D2026" s="73" t="inlineStr">
        <is>
          <t>DAVID LOPES DOS SANTOS</t>
        </is>
      </c>
      <c r="E2026" s="74" t="inlineStr">
        <is>
          <t>SALÁRIO</t>
        </is>
      </c>
      <c r="I2026" s="75" t="n">
        <v>2398.72</v>
      </c>
      <c r="J2026" s="54" t="n">
        <v>45632</v>
      </c>
      <c r="K2026" s="54" t="inlineStr">
        <is>
          <t>MO</t>
        </is>
      </c>
      <c r="N2026">
        <f>IF(ISERROR(SEARCH("NF",E2026,1)),"NÃO","SIM")</f>
        <v/>
      </c>
      <c r="O2026">
        <f>IF($B2026=5,"SIM","")</f>
        <v/>
      </c>
      <c r="P2026" s="76">
        <f>A2026&amp;B2026&amp;C2026&amp;E2026&amp;G2026&amp;EDATE(J2026,0)</f>
        <v/>
      </c>
      <c r="Q2026" s="68">
        <f>IF(A2026=0,"",VLOOKUP($A2026,RESUMO!$A$8:$B$107,2,FALSE))</f>
        <v/>
      </c>
    </row>
    <row r="2027">
      <c r="A2027" s="52" t="n">
        <v>45646</v>
      </c>
      <c r="B2027" s="68" t="n">
        <v>1</v>
      </c>
      <c r="C2027" s="50" t="inlineStr">
        <is>
          <t>07817141509</t>
        </is>
      </c>
      <c r="D2027" s="73" t="inlineStr">
        <is>
          <t>SONEANDERSON DE JESUS SOUZA</t>
        </is>
      </c>
      <c r="E2027" s="74" t="inlineStr">
        <is>
          <t>SALÁRIO</t>
        </is>
      </c>
      <c r="I2027" s="75" t="n">
        <v>1278.91</v>
      </c>
      <c r="J2027" s="54" t="n">
        <v>45632</v>
      </c>
      <c r="K2027" s="54" t="inlineStr">
        <is>
          <t>MO</t>
        </is>
      </c>
      <c r="N2027">
        <f>IF(ISERROR(SEARCH("NF",E2027,1)),"NÃO","SIM")</f>
        <v/>
      </c>
      <c r="O2027">
        <f>IF($B2027=5,"SIM","")</f>
        <v/>
      </c>
      <c r="P2027" s="76">
        <f>A2027&amp;B2027&amp;C2027&amp;E2027&amp;G2027&amp;EDATE(J2027,0)</f>
        <v/>
      </c>
      <c r="Q2027" s="68">
        <f>IF(A2027=0,"",VLOOKUP($A2027,RESUMO!$A$8:$B$107,2,FALSE))</f>
        <v/>
      </c>
    </row>
    <row r="2028">
      <c r="A2028" s="52" t="n">
        <v>45646</v>
      </c>
      <c r="B2028" s="68" t="n">
        <v>1</v>
      </c>
      <c r="C2028" s="50" t="inlineStr">
        <is>
          <t>31992221495</t>
        </is>
      </c>
      <c r="D2028" s="73" t="inlineStr">
        <is>
          <t>CHARLES JUNIOR RODRIGUES</t>
        </is>
      </c>
      <c r="E2028" s="74" t="inlineStr">
        <is>
          <t>DIÁRIA</t>
        </is>
      </c>
      <c r="I2028" s="75" t="n">
        <v>1720</v>
      </c>
      <c r="J2028" s="54" t="n">
        <v>45632</v>
      </c>
      <c r="K2028" s="54" t="inlineStr">
        <is>
          <t>MO</t>
        </is>
      </c>
      <c r="N2028">
        <f>IF(ISERROR(SEARCH("NF",E2028,1)),"NÃO","SIM")</f>
        <v/>
      </c>
      <c r="O2028">
        <f>IF($B2028=5,"SIM","")</f>
        <v/>
      </c>
      <c r="P2028" s="76">
        <f>A2028&amp;B2028&amp;C2028&amp;E2028&amp;G2028&amp;EDATE(J2028,0)</f>
        <v/>
      </c>
      <c r="Q2028" s="68">
        <f>IF(A2028=0,"",VLOOKUP($A2028,RESUMO!$A$8:$B$107,2,FALSE))</f>
        <v/>
      </c>
    </row>
    <row r="2029">
      <c r="A2029" s="52" t="n">
        <v>45646</v>
      </c>
      <c r="B2029" s="68" t="n">
        <v>1</v>
      </c>
      <c r="C2029" s="50" t="inlineStr">
        <is>
          <t>91559197668</t>
        </is>
      </c>
      <c r="D2029" s="73" t="inlineStr">
        <is>
          <t>JESUSMAR MELQUIADES DA CRUZ</t>
        </is>
      </c>
      <c r="E2029" s="74" t="inlineStr">
        <is>
          <t>DIÁRIA</t>
        </is>
      </c>
      <c r="I2029" s="75" t="n">
        <v>2150</v>
      </c>
      <c r="J2029" s="54" t="n">
        <v>45632</v>
      </c>
      <c r="K2029" s="54" t="inlineStr">
        <is>
          <t>MO</t>
        </is>
      </c>
      <c r="N2029">
        <f>IF(ISERROR(SEARCH("NF",E2029,1)),"NÃO","SIM")</f>
        <v/>
      </c>
      <c r="O2029">
        <f>IF($B2029=5,"SIM","")</f>
        <v/>
      </c>
      <c r="P2029" s="76">
        <f>A2029&amp;B2029&amp;C2029&amp;E2029&amp;G2029&amp;EDATE(J2029,0)</f>
        <v/>
      </c>
      <c r="Q2029" s="68">
        <f>IF(A2029=0,"",VLOOKUP($A2029,RESUMO!$A$8:$B$107,2,FALSE))</f>
        <v/>
      </c>
    </row>
    <row r="2030">
      <c r="A2030" s="52" t="n">
        <v>45646</v>
      </c>
      <c r="B2030" s="68" t="n">
        <v>1</v>
      </c>
      <c r="C2030" s="50" t="inlineStr">
        <is>
          <t>15239618640</t>
        </is>
      </c>
      <c r="D2030" s="73" t="inlineStr">
        <is>
          <t>MARCIO DAVID SANTOS VIEIRA</t>
        </is>
      </c>
      <c r="E2030" s="74" t="inlineStr">
        <is>
          <t>DIÁRIA</t>
        </is>
      </c>
      <c r="I2030" s="75" t="n">
        <v>1750</v>
      </c>
      <c r="J2030" s="54" t="n">
        <v>45632</v>
      </c>
      <c r="K2030" s="54" t="inlineStr">
        <is>
          <t>MO</t>
        </is>
      </c>
      <c r="N2030">
        <f>IF(ISERROR(SEARCH("NF",E2030,1)),"NÃO","SIM")</f>
        <v/>
      </c>
      <c r="O2030">
        <f>IF($B2030=5,"SIM","")</f>
        <v/>
      </c>
      <c r="P2030" s="76">
        <f>A2030&amp;B2030&amp;C2030&amp;E2030&amp;G2030&amp;EDATE(J2030,0)</f>
        <v/>
      </c>
      <c r="Q2030" s="68">
        <f>IF(A2030=0,"",VLOOKUP($A2030,RESUMO!$A$8:$B$107,2,FALSE))</f>
        <v/>
      </c>
    </row>
    <row r="2031">
      <c r="A2031" s="52" t="n">
        <v>45646</v>
      </c>
      <c r="B2031" s="68" t="n">
        <v>1</v>
      </c>
      <c r="C2031" s="50" t="inlineStr">
        <is>
          <t>38998578562</t>
        </is>
      </c>
      <c r="D2031" s="73" t="inlineStr">
        <is>
          <t>MARLON DANIEL VIEIRA SILVEIRA</t>
        </is>
      </c>
      <c r="E2031" s="74" t="inlineStr">
        <is>
          <t>DIÁRIA</t>
        </is>
      </c>
      <c r="I2031" s="75" t="n">
        <v>1850</v>
      </c>
      <c r="J2031" s="54" t="n">
        <v>45632</v>
      </c>
      <c r="K2031" s="54" t="inlineStr">
        <is>
          <t>MO</t>
        </is>
      </c>
      <c r="N2031">
        <f>IF(ISERROR(SEARCH("NF",E2031,1)),"NÃO","SIM")</f>
        <v/>
      </c>
      <c r="O2031">
        <f>IF($B2031=5,"SIM","")</f>
        <v/>
      </c>
      <c r="P2031" s="76">
        <f>A2031&amp;B2031&amp;C2031&amp;E2031&amp;G2031&amp;EDATE(J2031,0)</f>
        <v/>
      </c>
      <c r="Q2031" s="68">
        <f>IF(A2031=0,"",VLOOKUP($A2031,RESUMO!$A$8:$B$107,2,FALSE))</f>
        <v/>
      </c>
    </row>
    <row r="2032">
      <c r="A2032" s="52" t="n">
        <v>45646</v>
      </c>
      <c r="B2032" s="68" t="n">
        <v>1</v>
      </c>
      <c r="C2032" s="50" t="inlineStr">
        <is>
          <t>31982303863</t>
        </is>
      </c>
      <c r="D2032" s="73" t="inlineStr">
        <is>
          <t>VITOR MARCOS QUEIROZ</t>
        </is>
      </c>
      <c r="E2032" s="74" t="inlineStr">
        <is>
          <t>DIÁRIA</t>
        </is>
      </c>
      <c r="I2032" s="75" t="n">
        <v>1935</v>
      </c>
      <c r="J2032" s="54" t="n">
        <v>45632</v>
      </c>
      <c r="K2032" s="54" t="inlineStr">
        <is>
          <t>MO</t>
        </is>
      </c>
      <c r="N2032">
        <f>IF(ISERROR(SEARCH("NF",E2032,1)),"NÃO","SIM")</f>
        <v/>
      </c>
      <c r="O2032">
        <f>IF($B2032=5,"SIM","")</f>
        <v/>
      </c>
      <c r="P2032" s="76">
        <f>A2032&amp;B2032&amp;C2032&amp;E2032&amp;G2032&amp;EDATE(J2032,0)</f>
        <v/>
      </c>
      <c r="Q2032" s="68">
        <f>IF(A2032=0,"",VLOOKUP($A2032,RESUMO!$A$8:$B$107,2,FALSE))</f>
        <v/>
      </c>
    </row>
    <row r="2033">
      <c r="A2033" s="52" t="n">
        <v>45646</v>
      </c>
      <c r="B2033" s="68" t="n">
        <v>2</v>
      </c>
      <c r="D2033" s="73" t="inlineStr">
        <is>
          <t>ALFATEC SOLUÇÕES - ALISSON FRANCISCO LEITE</t>
        </is>
      </c>
      <c r="E2033" s="74" t="inlineStr">
        <is>
          <t>EXECUÇÃO ELÉTRICA</t>
        </is>
      </c>
      <c r="I2033" s="75" t="n">
        <v>2088</v>
      </c>
      <c r="J2033" s="54" t="n">
        <v>45646</v>
      </c>
      <c r="K2033" s="54" t="inlineStr">
        <is>
          <t>SERV</t>
        </is>
      </c>
      <c r="N2033">
        <f>IF(ISERROR(SEARCH("NF",E2033,1)),"NÃO","SIM")</f>
        <v/>
      </c>
      <c r="O2033">
        <f>IF($B2033=5,"SIM","")</f>
        <v/>
      </c>
      <c r="P2033" s="76">
        <f>A2033&amp;B2033&amp;C2033&amp;E2033&amp;G2033&amp;EDATE(J2033,0)</f>
        <v/>
      </c>
      <c r="Q2033" s="68">
        <f>IF(A2033=0,"",VLOOKUP($A2033,RESUMO!$A$8:$B$107,2,FALSE))</f>
        <v/>
      </c>
    </row>
    <row r="2034">
      <c r="A2034" s="52" t="n">
        <v>45646</v>
      </c>
      <c r="B2034" s="68" t="n">
        <v>2</v>
      </c>
      <c r="D2034" s="73" t="inlineStr">
        <is>
          <t>BOTUVERÁ LOCAÇÕES</t>
        </is>
      </c>
      <c r="E2034" s="74" t="inlineStr">
        <is>
          <t>COMPACTADOR SOLO GÁS - NOTA 238</t>
        </is>
      </c>
      <c r="I2034" s="75" t="n">
        <v>350</v>
      </c>
      <c r="J2034" s="54" t="n">
        <v>45646</v>
      </c>
      <c r="K2034" s="54" t="inlineStr">
        <is>
          <t>LOC</t>
        </is>
      </c>
      <c r="N2034">
        <f>IF(ISERROR(SEARCH("NF",E2034,1)),"NÃO","SIM")</f>
        <v/>
      </c>
      <c r="O2034">
        <f>IF($B2034=5,"SIM","")</f>
        <v/>
      </c>
      <c r="P2034" s="76">
        <f>A2034&amp;B2034&amp;C2034&amp;E2034&amp;G2034&amp;EDATE(J2034,0)</f>
        <v/>
      </c>
      <c r="Q2034" s="68">
        <f>IF(A2034=0,"",VLOOKUP($A2034,RESUMO!$A$8:$B$107,2,FALSE))</f>
        <v/>
      </c>
    </row>
    <row r="2035">
      <c r="A2035" s="52" t="n">
        <v>45646</v>
      </c>
      <c r="B2035" s="68" t="n">
        <v>3</v>
      </c>
      <c r="D2035" s="73" t="inlineStr">
        <is>
          <t>DCTFWEB 11/2024</t>
        </is>
      </c>
      <c r="I2035" s="75" t="n">
        <v>6041.74</v>
      </c>
      <c r="J2035" s="54" t="n">
        <v>45646</v>
      </c>
      <c r="K2035" s="54" t="inlineStr">
        <is>
          <t>MO</t>
        </is>
      </c>
      <c r="N2035">
        <f>IF(ISERROR(SEARCH("NF",E2035,1)),"NÃO","SIM")</f>
        <v/>
      </c>
      <c r="O2035">
        <f>IF($B2035=5,"SIM","")</f>
        <v/>
      </c>
      <c r="P2035" s="76">
        <f>A2035&amp;B2035&amp;C2035&amp;E2035&amp;G2035&amp;EDATE(J2035,0)</f>
        <v/>
      </c>
      <c r="Q2035" s="68">
        <f>IF(A2035=0,"",VLOOKUP($A2035,RESUMO!$A$8:$B$107,2,FALSE))</f>
        <v/>
      </c>
    </row>
    <row r="2036">
      <c r="A2036" s="52" t="n">
        <v>45646</v>
      </c>
      <c r="B2036" s="68" t="n">
        <v>3</v>
      </c>
      <c r="D2036" s="73" t="inlineStr">
        <is>
          <t>FGTS MENSAL 11/2024</t>
        </is>
      </c>
      <c r="I2036" s="75" t="n">
        <v>890.38</v>
      </c>
      <c r="J2036" s="54" t="n">
        <v>45646</v>
      </c>
      <c r="K2036" s="54" t="inlineStr">
        <is>
          <t>MO</t>
        </is>
      </c>
      <c r="N2036">
        <f>IF(ISERROR(SEARCH("NF",E2036,1)),"NÃO","SIM")</f>
        <v/>
      </c>
      <c r="O2036">
        <f>IF($B2036=5,"SIM","")</f>
        <v/>
      </c>
      <c r="P2036" s="76">
        <f>A2036&amp;B2036&amp;C2036&amp;E2036&amp;G2036&amp;EDATE(J2036,0)</f>
        <v/>
      </c>
      <c r="Q2036" s="68">
        <f>IF(A2036=0,"",VLOOKUP($A2036,RESUMO!$A$8:$B$107,2,FALSE))</f>
        <v/>
      </c>
    </row>
    <row r="2037">
      <c r="A2037" s="52" t="n">
        <v>45646</v>
      </c>
      <c r="B2037" s="68" t="n">
        <v>3</v>
      </c>
      <c r="D2037" s="73" t="inlineStr">
        <is>
          <t>DCTFWEB 13º SALÁRIO</t>
        </is>
      </c>
      <c r="I2037" s="75" t="n">
        <v>2910</v>
      </c>
      <c r="J2037" s="54" t="n">
        <v>45646</v>
      </c>
      <c r="K2037" s="54" t="inlineStr">
        <is>
          <t>MO</t>
        </is>
      </c>
      <c r="N2037">
        <f>IF(ISERROR(SEARCH("NF",E2037,1)),"NÃO","SIM")</f>
        <v/>
      </c>
      <c r="O2037">
        <f>IF($B2037=5,"SIM","")</f>
        <v/>
      </c>
      <c r="P2037" s="76">
        <f>A2037&amp;B2037&amp;C2037&amp;E2037&amp;G2037&amp;EDATE(J2037,0)</f>
        <v/>
      </c>
      <c r="Q2037" s="68">
        <f>IF(A2037=0,"",VLOOKUP($A2037,RESUMO!$A$8:$B$107,2,FALSE))</f>
        <v/>
      </c>
    </row>
    <row r="2038">
      <c r="A2038" s="52" t="n">
        <v>45646</v>
      </c>
      <c r="B2038" s="68" t="n">
        <v>3</v>
      </c>
      <c r="D2038" s="73" t="inlineStr">
        <is>
          <t>LOCAN ANDAIMES</t>
        </is>
      </c>
      <c r="E2038" s="74" t="inlineStr">
        <is>
          <t>LOCAÇÃO DE ANDAIMES - ND 10151</t>
        </is>
      </c>
      <c r="I2038" s="75" t="n">
        <v>1150</v>
      </c>
      <c r="J2038" s="54" t="n">
        <v>45646</v>
      </c>
      <c r="K2038" s="54" t="inlineStr">
        <is>
          <t>LOC</t>
        </is>
      </c>
      <c r="N2038">
        <f>IF(ISERROR(SEARCH("NF",E2038,1)),"NÃO","SIM")</f>
        <v/>
      </c>
      <c r="O2038">
        <f>IF($B2038=5,"SIM","")</f>
        <v/>
      </c>
      <c r="P2038" s="76">
        <f>A2038&amp;B2038&amp;C2038&amp;E2038&amp;G2038&amp;EDATE(J2038,0)</f>
        <v/>
      </c>
      <c r="Q2038" s="68">
        <f>IF(A2038=0,"",VLOOKUP($A2038,RESUMO!$A$8:$B$107,2,FALSE))</f>
        <v/>
      </c>
    </row>
    <row r="2039">
      <c r="A2039" s="52" t="n">
        <v>45646</v>
      </c>
      <c r="B2039" s="68" t="n">
        <v>3</v>
      </c>
      <c r="D2039" s="73" t="inlineStr">
        <is>
          <t xml:space="preserve">MHS SEGURANÇA E MEDICINA DO TRABALHO </t>
        </is>
      </c>
      <c r="E2039" s="74" t="inlineStr">
        <is>
          <t>REALIZAÇÃO DE EXAMES - AGUARDANDO NF</t>
        </is>
      </c>
      <c r="I2039" s="75" t="n">
        <v>312</v>
      </c>
      <c r="J2039" s="54" t="n">
        <v>45646</v>
      </c>
      <c r="K2039" s="54" t="inlineStr">
        <is>
          <t>MO</t>
        </is>
      </c>
      <c r="N2039">
        <f>IF(ISERROR(SEARCH("NF",E2039,1)),"NÃO","SIM")</f>
        <v/>
      </c>
      <c r="O2039">
        <f>IF($B2039=5,"SIM","")</f>
        <v/>
      </c>
      <c r="P2039" s="76">
        <f>A2039&amp;B2039&amp;C2039&amp;E2039&amp;G2039&amp;EDATE(J2039,0)</f>
        <v/>
      </c>
      <c r="Q2039" s="68">
        <f>IF(A2039=0,"",VLOOKUP($A2039,RESUMO!$A$8:$B$107,2,FALSE))</f>
        <v/>
      </c>
    </row>
    <row r="2040">
      <c r="A2040" s="52" t="n">
        <v>45646</v>
      </c>
      <c r="B2040" s="68" t="n">
        <v>3</v>
      </c>
      <c r="D2040" s="73" t="inlineStr">
        <is>
          <t>COPASA</t>
        </is>
      </c>
      <c r="E2040" s="74" t="inlineStr">
        <is>
          <t>REF. 12/2024</t>
        </is>
      </c>
      <c r="I2040" s="75" t="n">
        <v>186.52</v>
      </c>
      <c r="J2040" s="54" t="n">
        <v>45647</v>
      </c>
      <c r="K2040" s="54" t="inlineStr">
        <is>
          <t>TP</t>
        </is>
      </c>
      <c r="N2040">
        <f>IF(ISERROR(SEARCH("NF",E2040,1)),"NÃO","SIM")</f>
        <v/>
      </c>
      <c r="O2040">
        <f>IF($B2040=5,"SIM","")</f>
        <v/>
      </c>
      <c r="P2040" s="76">
        <f>A2040&amp;B2040&amp;C2040&amp;E2040&amp;G2040&amp;EDATE(J2040,0)</f>
        <v/>
      </c>
      <c r="Q2040" s="68">
        <f>IF(A2040=0,"",VLOOKUP($A2040,RESUMO!$A$8:$B$107,2,FALSE))</f>
        <v/>
      </c>
    </row>
    <row r="2041">
      <c r="A2041" s="52" t="n">
        <v>45646</v>
      </c>
      <c r="B2041" s="68" t="n">
        <v>3</v>
      </c>
      <c r="D2041" s="73" t="inlineStr">
        <is>
          <t>BOA VISTA CAÇAMBAS</t>
        </is>
      </c>
      <c r="E2041" s="74" t="inlineStr">
        <is>
          <t>LOCAÇÃO DE CAÇAMBAS - NF 2096</t>
        </is>
      </c>
      <c r="I2041" s="75" t="n">
        <v>660</v>
      </c>
      <c r="J2041" s="54" t="n">
        <v>45648</v>
      </c>
      <c r="K2041" s="54" t="inlineStr">
        <is>
          <t>LOC</t>
        </is>
      </c>
      <c r="N2041">
        <f>IF(ISERROR(SEARCH("NF",E2041,1)),"NÃO","SIM")</f>
        <v/>
      </c>
      <c r="O2041">
        <f>IF($B2041=5,"SIM","")</f>
        <v/>
      </c>
      <c r="P2041" s="76">
        <f>A2041&amp;B2041&amp;C2041&amp;E2041&amp;G2041&amp;EDATE(J2041,0)</f>
        <v/>
      </c>
      <c r="Q2041" s="68">
        <f>IF(A2041=0,"",VLOOKUP($A2041,RESUMO!$A$8:$B$107,2,FALSE))</f>
        <v/>
      </c>
    </row>
    <row r="2042">
      <c r="A2042" s="52" t="n">
        <v>45646</v>
      </c>
      <c r="B2042" s="68" t="n">
        <v>3</v>
      </c>
      <c r="D2042" s="73" t="inlineStr">
        <is>
          <t>MHS SEGURANÇA E MEDICINA DO TRABALHO - EVENTOS SST E-SOCIAL - 20/11</t>
        </is>
      </c>
      <c r="E2042" s="74" t="inlineStr">
        <is>
          <t>NF A EMITIR</t>
        </is>
      </c>
      <c r="I2042" s="75" t="n">
        <v>79.8</v>
      </c>
      <c r="J2042" s="54" t="n">
        <v>45649</v>
      </c>
      <c r="K2042" s="54" t="inlineStr">
        <is>
          <t>MO</t>
        </is>
      </c>
      <c r="N2042">
        <f>IF(ISERROR(SEARCH("NF",E2042,1)),"NÃO","SIM")</f>
        <v/>
      </c>
      <c r="O2042">
        <f>IF($B2042=5,"SIM","")</f>
        <v/>
      </c>
      <c r="P2042" s="76">
        <f>A2042&amp;B2042&amp;C2042&amp;E2042&amp;G2042&amp;EDATE(J2042,0)</f>
        <v/>
      </c>
      <c r="Q2042" s="68">
        <f>IF(A2042=0,"",VLOOKUP($A2042,RESUMO!$A$8:$B$107,2,FALSE))</f>
        <v/>
      </c>
    </row>
    <row r="2043">
      <c r="A2043" s="52" t="n">
        <v>45646</v>
      </c>
      <c r="B2043" s="68" t="n">
        <v>3</v>
      </c>
      <c r="D2043" s="73" t="inlineStr">
        <is>
          <t>IPTU - PARC. 6/6</t>
        </is>
      </c>
      <c r="I2043" s="75" t="n">
        <v>616.86</v>
      </c>
      <c r="J2043" s="54" t="n">
        <v>45649</v>
      </c>
      <c r="K2043" s="54" t="inlineStr">
        <is>
          <t>TP</t>
        </is>
      </c>
      <c r="N2043">
        <f>IF(ISERROR(SEARCH("NF",E2043,1)),"NÃO","SIM")</f>
        <v/>
      </c>
      <c r="O2043">
        <f>IF($B2043=5,"SIM","")</f>
        <v/>
      </c>
      <c r="P2043" s="76">
        <f>A2043&amp;B2043&amp;C2043&amp;E2043&amp;G2043&amp;EDATE(J2043,0)</f>
        <v/>
      </c>
      <c r="Q2043" s="68">
        <f>IF(A2043=0,"",VLOOKUP($A2043,RESUMO!$A$8:$B$107,2,FALSE))</f>
        <v/>
      </c>
    </row>
    <row r="2044">
      <c r="A2044" s="52" t="n">
        <v>45646</v>
      </c>
      <c r="B2044" s="68" t="n">
        <v>3</v>
      </c>
      <c r="D2044" s="73" t="inlineStr">
        <is>
          <t>CLAYTON PATRICIO RAMOS</t>
        </is>
      </c>
      <c r="E2044" s="74" t="inlineStr">
        <is>
          <t>LOCAÇÃO DE CAÇAMBA - NF 740</t>
        </is>
      </c>
      <c r="I2044" s="75" t="n">
        <v>350</v>
      </c>
      <c r="J2044" s="54" t="n">
        <v>45649</v>
      </c>
      <c r="K2044" s="54" t="inlineStr">
        <is>
          <t>LOC</t>
        </is>
      </c>
      <c r="N2044">
        <f>IF(ISERROR(SEARCH("NF",E2044,1)),"NÃO","SIM")</f>
        <v/>
      </c>
      <c r="O2044">
        <f>IF($B2044=5,"SIM","")</f>
        <v/>
      </c>
      <c r="P2044" s="76">
        <f>A2044&amp;B2044&amp;C2044&amp;E2044&amp;G2044&amp;EDATE(J2044,0)</f>
        <v/>
      </c>
      <c r="Q2044" s="68">
        <f>IF(A2044=0,"",VLOOKUP($A2044,RESUMO!$A$8:$B$107,2,FALSE))</f>
        <v/>
      </c>
    </row>
    <row r="2045">
      <c r="A2045" s="52" t="n">
        <v>45646</v>
      </c>
      <c r="B2045" s="68" t="n">
        <v>3</v>
      </c>
      <c r="D2045" s="73" t="inlineStr">
        <is>
          <t>UNIVERSO ELÉTRICO - PARC. 1/3</t>
        </is>
      </c>
      <c r="E2045" s="74" t="inlineStr">
        <is>
          <t>MATERIAIS ELÉTRICOS - NF 349117</t>
        </is>
      </c>
      <c r="I2045" s="75" t="n">
        <v>6477.61</v>
      </c>
      <c r="J2045" s="54" t="n">
        <v>45651</v>
      </c>
      <c r="K2045" s="54" t="inlineStr">
        <is>
          <t>MAT</t>
        </is>
      </c>
      <c r="N2045">
        <f>IF(ISERROR(SEARCH("NF",E2045,1)),"NÃO","SIM")</f>
        <v/>
      </c>
      <c r="O2045">
        <f>IF($B2045=5,"SIM","")</f>
        <v/>
      </c>
      <c r="P2045" s="76">
        <f>A2045&amp;B2045&amp;C2045&amp;E2045&amp;G2045&amp;EDATE(J2045,0)</f>
        <v/>
      </c>
      <c r="Q2045" s="68">
        <f>IF(A2045=0,"",VLOOKUP($A2045,RESUMO!$A$8:$B$107,2,FALSE))</f>
        <v/>
      </c>
    </row>
    <row r="2046">
      <c r="A2046" s="52" t="n">
        <v>45646</v>
      </c>
      <c r="B2046" s="68" t="n">
        <v>3</v>
      </c>
      <c r="D2046" s="73" t="inlineStr">
        <is>
          <t>UNIVERSO ELÉTRICO - PARC. 1/3</t>
        </is>
      </c>
      <c r="E2046" s="74" t="inlineStr">
        <is>
          <t>SAIDA HORIZONTAL - NF 349115</t>
        </is>
      </c>
      <c r="I2046" s="75" t="n">
        <v>26.66</v>
      </c>
      <c r="J2046" s="54" t="n">
        <v>45651</v>
      </c>
      <c r="K2046" s="54" t="inlineStr">
        <is>
          <t>MAT</t>
        </is>
      </c>
      <c r="N2046">
        <f>IF(ISERROR(SEARCH("NF",E2046,1)),"NÃO","SIM")</f>
        <v/>
      </c>
      <c r="O2046">
        <f>IF($B2046=5,"SIM","")</f>
        <v/>
      </c>
      <c r="P2046" s="76">
        <f>A2046&amp;B2046&amp;C2046&amp;E2046&amp;G2046&amp;EDATE(J2046,0)</f>
        <v/>
      </c>
      <c r="Q2046" s="68">
        <f>IF(A2046=0,"",VLOOKUP($A2046,RESUMO!$A$8:$B$107,2,FALSE))</f>
        <v/>
      </c>
    </row>
    <row r="2047">
      <c r="A2047" s="52" t="n">
        <v>45646</v>
      </c>
      <c r="B2047" s="68" t="n">
        <v>3</v>
      </c>
      <c r="D2047" s="73" t="inlineStr">
        <is>
          <t>CEMIG - LEMBRETE DE PAGAMENTO</t>
        </is>
      </c>
      <c r="J2047" s="54" t="n">
        <v>45651</v>
      </c>
      <c r="K2047" s="54" t="inlineStr">
        <is>
          <t>TP</t>
        </is>
      </c>
      <c r="N2047">
        <f>IF(ISERROR(SEARCH("NF",E2047,1)),"NÃO","SIM")</f>
        <v/>
      </c>
      <c r="O2047">
        <f>IF($B2047=5,"SIM","")</f>
        <v/>
      </c>
      <c r="P2047" s="76">
        <f>A2047&amp;B2047&amp;C2047&amp;E2047&amp;G2047&amp;EDATE(J2047,0)</f>
        <v/>
      </c>
      <c r="Q2047" s="68">
        <f>IF(A2047=0,"",VLOOKUP($A2047,RESUMO!$A$8:$B$107,2,FALSE))</f>
        <v/>
      </c>
    </row>
    <row r="2048">
      <c r="A2048" s="52" t="n">
        <v>45646</v>
      </c>
      <c r="B2048" s="68" t="n">
        <v>3</v>
      </c>
      <c r="D2048" s="73" t="inlineStr">
        <is>
          <t>LOCFER</t>
        </is>
      </c>
      <c r="E2048" s="74" t="inlineStr">
        <is>
          <t>MARTELO - NF 26958</t>
        </is>
      </c>
      <c r="I2048" s="75" t="n">
        <v>320</v>
      </c>
      <c r="J2048" s="54" t="n">
        <v>45653</v>
      </c>
      <c r="K2048" s="54" t="inlineStr">
        <is>
          <t>LOC</t>
        </is>
      </c>
      <c r="N2048">
        <f>IF(ISERROR(SEARCH("NF",E2048,1)),"NÃO","SIM")</f>
        <v/>
      </c>
      <c r="O2048">
        <f>IF($B2048=5,"SIM","")</f>
        <v/>
      </c>
      <c r="P2048" s="76">
        <f>A2048&amp;B2048&amp;C2048&amp;E2048&amp;G2048&amp;EDATE(J2048,0)</f>
        <v/>
      </c>
      <c r="Q2048" s="68">
        <f>IF(A2048=0,"",VLOOKUP($A2048,RESUMO!$A$8:$B$107,2,FALSE))</f>
        <v/>
      </c>
    </row>
    <row r="2049">
      <c r="A2049" s="52" t="n">
        <v>45646</v>
      </c>
      <c r="B2049" s="68" t="n">
        <v>3</v>
      </c>
      <c r="D2049" s="73" t="inlineStr">
        <is>
          <t>PLIMAX PERSONA</t>
        </is>
      </c>
      <c r="E2049" s="74" t="inlineStr">
        <is>
          <t>CESTAS BASICAS - NF 268573</t>
        </is>
      </c>
      <c r="I2049" s="75" t="n">
        <v>2234.96</v>
      </c>
      <c r="J2049" s="54" t="n">
        <v>45654</v>
      </c>
      <c r="K2049" s="54" t="inlineStr">
        <is>
          <t>MO</t>
        </is>
      </c>
      <c r="N2049">
        <f>IF(ISERROR(SEARCH("NF",E2049,1)),"NÃO","SIM")</f>
        <v/>
      </c>
      <c r="O2049">
        <f>IF($B2049=5,"SIM","")</f>
        <v/>
      </c>
      <c r="P2049" s="76">
        <f>A2049&amp;B2049&amp;C2049&amp;E2049&amp;G2049&amp;EDATE(J2049,0)</f>
        <v/>
      </c>
      <c r="Q2049" s="68">
        <f>IF(A2049=0,"",VLOOKUP($A2049,RESUMO!$A$8:$B$107,2,FALSE))</f>
        <v/>
      </c>
    </row>
    <row r="2050">
      <c r="A2050" s="52" t="n">
        <v>45646</v>
      </c>
      <c r="B2050" s="68" t="n">
        <v>3</v>
      </c>
      <c r="D2050" s="73" t="inlineStr">
        <is>
          <t>PASI SEGUROS</t>
        </is>
      </c>
      <c r="I2050" s="75" t="n">
        <v>76.86</v>
      </c>
      <c r="J2050" s="54" t="n">
        <v>45657</v>
      </c>
      <c r="K2050" s="54" t="inlineStr">
        <is>
          <t>MO</t>
        </is>
      </c>
      <c r="N2050">
        <f>IF(ISERROR(SEARCH("NF",E2050,1)),"NÃO","SIM")</f>
        <v/>
      </c>
      <c r="O2050">
        <f>IF($B2050=5,"SIM","")</f>
        <v/>
      </c>
      <c r="P2050" s="76">
        <f>A2050&amp;B2050&amp;C2050&amp;E2050&amp;G2050&amp;EDATE(J2050,0)</f>
        <v/>
      </c>
      <c r="Q2050" s="68">
        <f>IF(A2050=0,"",VLOOKUP($A2050,RESUMO!$A$8:$B$107,2,FALSE))</f>
        <v/>
      </c>
    </row>
    <row r="2051">
      <c r="A2051" s="52" t="n">
        <v>45646</v>
      </c>
      <c r="B2051" s="68" t="n">
        <v>3</v>
      </c>
      <c r="D2051" s="73" t="inlineStr">
        <is>
          <t>PLIMAX PERSONA</t>
        </is>
      </c>
      <c r="E2051" s="74" t="inlineStr">
        <is>
          <t>CESTAS DE NATAL - NF 269711</t>
        </is>
      </c>
      <c r="I2051" s="75" t="n">
        <v>295.38</v>
      </c>
      <c r="J2051" s="54" t="n">
        <v>45667</v>
      </c>
      <c r="K2051" s="54" t="inlineStr">
        <is>
          <t>MO</t>
        </is>
      </c>
      <c r="N2051">
        <f>IF(ISERROR(SEARCH("NF",E2051,1)),"NÃO","SIM")</f>
        <v/>
      </c>
      <c r="O2051">
        <f>IF($B2051=5,"SIM","")</f>
        <v/>
      </c>
      <c r="P2051" s="76">
        <f>A2051&amp;B2051&amp;C2051&amp;E2051&amp;G2051&amp;EDATE(J2051,0)</f>
        <v/>
      </c>
      <c r="Q2051" s="68">
        <f>IF(A2051=0,"",VLOOKUP($A2051,RESUMO!$A$8:$B$107,2,FALSE))</f>
        <v/>
      </c>
    </row>
    <row r="2052">
      <c r="A2052" s="52" t="n">
        <v>45646</v>
      </c>
      <c r="B2052" s="68" t="n">
        <v>5</v>
      </c>
      <c r="D2052" s="73" t="inlineStr">
        <is>
          <t>FÉRIAS - DAVID LOPES DOS SANTOS</t>
        </is>
      </c>
      <c r="I2052" s="75" t="n">
        <v>2811.17</v>
      </c>
      <c r="J2052" s="54" t="n">
        <v>45642</v>
      </c>
      <c r="K2052" s="54" t="inlineStr">
        <is>
          <t>MO</t>
        </is>
      </c>
      <c r="N2052">
        <f>IF(ISERROR(SEARCH("NF",E2052,1)),"NÃO","SIM")</f>
        <v/>
      </c>
      <c r="O2052">
        <f>IF($B2052=5,"SIM","")</f>
        <v/>
      </c>
      <c r="P2052" s="76">
        <f>A2052&amp;B2052&amp;C2052&amp;E2052&amp;G2052&amp;EDATE(J2052,0)</f>
        <v/>
      </c>
      <c r="Q2052" s="68">
        <f>IF(A2052=0,"",VLOOKUP($A2052,RESUMO!$A$8:$B$107,2,FALSE))</f>
        <v/>
      </c>
    </row>
    <row r="2053">
      <c r="A2053" s="52" t="n">
        <v>45646</v>
      </c>
      <c r="B2053" s="68" t="n">
        <v>5</v>
      </c>
      <c r="D2053" s="73" t="inlineStr">
        <is>
          <t>FÉRIAS - JOSE GERALDO LONGUINHO</t>
        </is>
      </c>
      <c r="I2053" s="75" t="n">
        <v>2143.63</v>
      </c>
      <c r="J2053" s="54" t="n">
        <v>45642</v>
      </c>
      <c r="K2053" s="54" t="inlineStr">
        <is>
          <t>MO</t>
        </is>
      </c>
      <c r="N2053">
        <f>IF(ISERROR(SEARCH("NF",E2053,1)),"NÃO","SIM")</f>
        <v/>
      </c>
      <c r="O2053">
        <f>IF($B2053=5,"SIM","")</f>
        <v/>
      </c>
      <c r="P2053" s="76">
        <f>A2053&amp;B2053&amp;C2053&amp;E2053&amp;G2053&amp;EDATE(J2053,0)</f>
        <v/>
      </c>
      <c r="Q2053" s="68">
        <f>IF(A2053=0,"",VLOOKUP($A2053,RESUMO!$A$8:$B$107,2,FALSE))</f>
        <v/>
      </c>
    </row>
    <row r="2054">
      <c r="A2054" s="52" t="n">
        <v>45646</v>
      </c>
      <c r="B2054" s="68" t="n">
        <v>5</v>
      </c>
      <c r="D2054" s="73" t="inlineStr">
        <is>
          <t>ADIANTAMENTO - SONEANDERSON DE JESUS SOUZA</t>
        </is>
      </c>
      <c r="I2054" s="75" t="n">
        <v>535.37</v>
      </c>
      <c r="J2054" s="54" t="n">
        <v>45642</v>
      </c>
      <c r="K2054" s="54" t="inlineStr">
        <is>
          <t>MO</t>
        </is>
      </c>
      <c r="N2054">
        <f>IF(ISERROR(SEARCH("NF",E2054,1)),"NÃO","SIM")</f>
        <v/>
      </c>
      <c r="O2054">
        <f>IF($B2054=5,"SIM","")</f>
        <v/>
      </c>
      <c r="P2054" s="76">
        <f>A2054&amp;B2054&amp;C2054&amp;E2054&amp;G2054&amp;EDATE(J2054,0)</f>
        <v/>
      </c>
      <c r="Q2054" s="68">
        <f>IF(A2054=0,"",VLOOKUP($A2054,RESUMO!$A$8:$B$107,2,FALSE))</f>
        <v/>
      </c>
    </row>
    <row r="2055">
      <c r="A2055" s="52" t="n">
        <v>45646</v>
      </c>
      <c r="B2055" s="68" t="n">
        <v>5</v>
      </c>
      <c r="D2055" s="73" t="inlineStr">
        <is>
          <t>CARMO SION</t>
        </is>
      </c>
      <c r="E2055" s="74" t="inlineStr">
        <is>
          <t>AREIA FINA - NF 15750</t>
        </is>
      </c>
      <c r="I2055" s="75" t="n">
        <v>663.6</v>
      </c>
      <c r="J2055" s="54" t="n">
        <v>45644</v>
      </c>
      <c r="K2055" s="54" t="inlineStr">
        <is>
          <t>MAT</t>
        </is>
      </c>
      <c r="N2055">
        <f>IF(ISERROR(SEARCH("NF",E2055,1)),"NÃO","SIM")</f>
        <v/>
      </c>
      <c r="O2055">
        <f>IF($B2055=5,"SIM","")</f>
        <v/>
      </c>
      <c r="P2055" s="76">
        <f>A2055&amp;B2055&amp;C2055&amp;E2055&amp;G2055&amp;EDATE(J2055,0)</f>
        <v/>
      </c>
      <c r="Q2055" s="68">
        <f>IF(A2055=0,"",VLOOKUP($A2055,RESUMO!$A$8:$B$107,2,FALSE))</f>
        <v/>
      </c>
    </row>
    <row r="2056">
      <c r="A2056" s="52" t="n">
        <v>45646</v>
      </c>
      <c r="B2056" s="68" t="n">
        <v>5</v>
      </c>
      <c r="D2056" s="73" t="inlineStr">
        <is>
          <t>CARMO SION</t>
        </is>
      </c>
      <c r="E2056" s="74" t="inlineStr">
        <is>
          <t>CIMENTO - NF 15749</t>
        </is>
      </c>
      <c r="I2056" s="75" t="n">
        <v>2240</v>
      </c>
      <c r="J2056" s="54" t="n">
        <v>45644</v>
      </c>
      <c r="K2056" s="54" t="inlineStr">
        <is>
          <t>MAT</t>
        </is>
      </c>
      <c r="N2056">
        <f>IF(ISERROR(SEARCH("NF",E2056,1)),"NÃO","SIM")</f>
        <v/>
      </c>
      <c r="O2056">
        <f>IF($B2056=5,"SIM","")</f>
        <v/>
      </c>
      <c r="P2056" s="76">
        <f>A2056&amp;B2056&amp;C2056&amp;E2056&amp;G2056&amp;EDATE(J2056,0)</f>
        <v/>
      </c>
      <c r="Q2056" s="68">
        <f>IF(A2056=0,"",VLOOKUP($A2056,RESUMO!$A$8:$B$107,2,FALSE))</f>
        <v/>
      </c>
    </row>
    <row r="2057">
      <c r="A2057" s="52" t="n">
        <v>45646</v>
      </c>
      <c r="B2057" s="68" t="n">
        <v>5</v>
      </c>
      <c r="D2057" s="73" t="inlineStr">
        <is>
          <t>CARMO SION</t>
        </is>
      </c>
      <c r="E2057" s="74" t="inlineStr">
        <is>
          <t>AREIA GROSSA - NF 15733</t>
        </is>
      </c>
      <c r="I2057" s="75" t="n">
        <v>663.6</v>
      </c>
      <c r="J2057" s="54" t="n">
        <v>45643</v>
      </c>
      <c r="K2057" s="54" t="inlineStr">
        <is>
          <t>MAT</t>
        </is>
      </c>
      <c r="N2057">
        <f>IF(ISERROR(SEARCH("NF",E2057,1)),"NÃO","SIM")</f>
        <v/>
      </c>
      <c r="O2057">
        <f>IF($B2057=5,"SIM","")</f>
        <v/>
      </c>
      <c r="P2057" s="76">
        <f>A2057&amp;B2057&amp;C2057&amp;E2057&amp;G2057&amp;EDATE(J2057,0)</f>
        <v/>
      </c>
      <c r="Q2057" s="68">
        <f>IF(A2057=0,"",VLOOKUP($A2057,RESUMO!$A$8:$B$107,2,FALSE))</f>
        <v/>
      </c>
    </row>
    <row r="2058">
      <c r="A2058" s="52" t="n">
        <v>45646</v>
      </c>
      <c r="B2058" s="68" t="n">
        <v>5</v>
      </c>
      <c r="D2058" s="73" t="inlineStr">
        <is>
          <t>CARMO SION</t>
        </is>
      </c>
      <c r="E2058" s="74" t="inlineStr">
        <is>
          <t>AREIA GROSSA - NF 15827</t>
        </is>
      </c>
      <c r="I2058" s="75" t="n">
        <v>663.6</v>
      </c>
      <c r="J2058" s="54" t="n">
        <v>45646</v>
      </c>
      <c r="K2058" s="54" t="inlineStr">
        <is>
          <t>MAT</t>
        </is>
      </c>
      <c r="N2058">
        <f>IF(ISERROR(SEARCH("NF",E2058,1)),"NÃO","SIM")</f>
        <v/>
      </c>
      <c r="O2058">
        <f>IF($B2058=5,"SIM","")</f>
        <v/>
      </c>
      <c r="P2058" s="76">
        <f>A2058&amp;B2058&amp;C2058&amp;E2058&amp;G2058&amp;EDATE(J2058,0)</f>
        <v/>
      </c>
      <c r="Q2058" s="68">
        <f>IF(A2058=0,"",VLOOKUP($A2058,RESUMO!$A$8:$B$107,2,FALSE))</f>
        <v/>
      </c>
    </row>
    <row r="2059">
      <c r="A2059" s="52" t="n">
        <v>45646</v>
      </c>
      <c r="B2059" s="68" t="n">
        <v>5</v>
      </c>
      <c r="D2059" s="73" t="inlineStr">
        <is>
          <t>CARMO SION</t>
        </is>
      </c>
      <c r="E2059" s="74" t="inlineStr">
        <is>
          <t>AREIA GROSSA - NF 15826</t>
        </is>
      </c>
      <c r="I2059" s="75" t="n">
        <v>663.6</v>
      </c>
      <c r="J2059" s="54" t="n">
        <v>45646</v>
      </c>
      <c r="K2059" s="54" t="inlineStr">
        <is>
          <t>MAT</t>
        </is>
      </c>
      <c r="N2059">
        <f>IF(ISERROR(SEARCH("NF",E2059,1)),"NÃO","SIM")</f>
        <v/>
      </c>
      <c r="O2059">
        <f>IF($B2059=5,"SIM","")</f>
        <v/>
      </c>
      <c r="P2059" s="76">
        <f>A2059&amp;B2059&amp;C2059&amp;E2059&amp;G2059&amp;EDATE(J2059,0)</f>
        <v/>
      </c>
      <c r="Q2059" s="68">
        <f>IF(A2059=0,"",VLOOKUP($A2059,RESUMO!$A$8:$B$107,2,FALSE))</f>
        <v/>
      </c>
    </row>
    <row r="2060">
      <c r="A2060" s="52" t="n">
        <v>45646</v>
      </c>
      <c r="B2060" s="68" t="n">
        <v>5</v>
      </c>
      <c r="D2060" s="73" t="inlineStr">
        <is>
          <t>LOJA DO PAULO</t>
        </is>
      </c>
      <c r="E2060" s="74" t="inlineStr">
        <is>
          <t>SERRAS, SUPORTE - NF 33324</t>
        </is>
      </c>
      <c r="I2060" s="75" t="n">
        <v>735.4</v>
      </c>
      <c r="J2060" s="54" t="n">
        <v>45638</v>
      </c>
      <c r="K2060" s="54" t="inlineStr">
        <is>
          <t>MAT</t>
        </is>
      </c>
      <c r="N2060">
        <f>IF(ISERROR(SEARCH("NF",E2060,1)),"NÃO","SIM")</f>
        <v/>
      </c>
      <c r="O2060">
        <f>IF($B2060=5,"SIM","")</f>
        <v/>
      </c>
      <c r="P2060" s="76">
        <f>A2060&amp;B2060&amp;C2060&amp;E2060&amp;G2060&amp;EDATE(J2060,0)</f>
        <v/>
      </c>
      <c r="Q2060" s="68">
        <f>IF(A2060=0,"",VLOOKUP($A2060,RESUMO!$A$8:$B$107,2,FALSE))</f>
        <v/>
      </c>
    </row>
    <row r="2061">
      <c r="A2061" s="41" t="n">
        <v>45662</v>
      </c>
      <c r="B2061" s="55" t="n">
        <v>1</v>
      </c>
      <c r="C2061" t="inlineStr">
        <is>
          <t>42751357687</t>
        </is>
      </c>
      <c r="D2061" t="inlineStr">
        <is>
          <t>JOSÉ GERALDO LONGUINHO</t>
        </is>
      </c>
      <c r="E2061" t="inlineStr">
        <is>
          <t>SALÁRIO</t>
        </is>
      </c>
      <c r="G2061" s="66" t="n">
        <v>785.25</v>
      </c>
      <c r="H2061" t="n">
        <v>1</v>
      </c>
      <c r="I2061" s="66" t="n">
        <v>785.25</v>
      </c>
      <c r="J2061" s="41" t="n">
        <v>45664</v>
      </c>
      <c r="K2061" t="inlineStr">
        <is>
          <t>MO</t>
        </is>
      </c>
      <c r="L2061" t="inlineStr">
        <is>
          <t>PIX: 42751357687</t>
        </is>
      </c>
    </row>
    <row r="2062">
      <c r="A2062" s="41" t="n">
        <v>45662</v>
      </c>
      <c r="B2062" s="55" t="n">
        <v>1</v>
      </c>
      <c r="C2062" t="inlineStr">
        <is>
          <t>42751357687</t>
        </is>
      </c>
      <c r="D2062" t="inlineStr">
        <is>
          <t>JOSÉ GERALDO LONGUINHO</t>
        </is>
      </c>
      <c r="E2062" t="inlineStr">
        <is>
          <t>TRANSPORTE</t>
        </is>
      </c>
      <c r="G2062" s="66" t="n">
        <v>28.4</v>
      </c>
      <c r="H2062" t="n">
        <v>20</v>
      </c>
      <c r="I2062" s="66" t="n">
        <v>568</v>
      </c>
      <c r="J2062" s="41" t="n">
        <v>45664</v>
      </c>
      <c r="K2062" t="inlineStr">
        <is>
          <t>MO</t>
        </is>
      </c>
      <c r="L2062" t="inlineStr">
        <is>
          <t>PIX: 42751357687</t>
        </is>
      </c>
    </row>
    <row r="2063">
      <c r="A2063" s="41" t="n">
        <v>45662</v>
      </c>
      <c r="B2063" s="55" t="n">
        <v>1</v>
      </c>
      <c r="C2063" t="inlineStr">
        <is>
          <t>42751357687</t>
        </is>
      </c>
      <c r="D2063" t="inlineStr">
        <is>
          <t>JOSÉ GERALDO LONGUINHO</t>
        </is>
      </c>
      <c r="E2063" t="inlineStr">
        <is>
          <t>CAFÉ</t>
        </is>
      </c>
      <c r="G2063" s="66" t="n">
        <v>4</v>
      </c>
      <c r="H2063" t="n">
        <v>20</v>
      </c>
      <c r="I2063" s="66" t="n">
        <v>80</v>
      </c>
      <c r="J2063" s="41" t="n">
        <v>45664</v>
      </c>
      <c r="K2063" t="inlineStr">
        <is>
          <t>MO</t>
        </is>
      </c>
      <c r="L2063" t="inlineStr">
        <is>
          <t>PIX: 42751357687</t>
        </is>
      </c>
    </row>
    <row r="2064">
      <c r="A2064" s="41" t="n">
        <v>45662</v>
      </c>
      <c r="B2064" s="55" t="n">
        <v>1</v>
      </c>
      <c r="C2064" t="inlineStr">
        <is>
          <t>07817141509</t>
        </is>
      </c>
      <c r="D2064" t="inlineStr">
        <is>
          <t>SONEANDERSON DE JESUS SOUZA</t>
        </is>
      </c>
      <c r="E2064" t="inlineStr">
        <is>
          <t>SALÁRIO</t>
        </is>
      </c>
      <c r="G2064" s="66" t="n">
        <v>743.26</v>
      </c>
      <c r="H2064" t="n">
        <v>1</v>
      </c>
      <c r="I2064" s="66" t="n">
        <v>743.26</v>
      </c>
      <c r="J2064" s="41" t="n">
        <v>45664</v>
      </c>
      <c r="K2064" t="inlineStr">
        <is>
          <t>MO</t>
        </is>
      </c>
      <c r="L2064" t="inlineStr">
        <is>
          <t>PIX: 07817141509</t>
        </is>
      </c>
    </row>
    <row r="2065">
      <c r="A2065" s="41" t="n">
        <v>45662</v>
      </c>
      <c r="B2065" s="55" t="n">
        <v>1</v>
      </c>
      <c r="C2065" t="inlineStr">
        <is>
          <t>07817141509</t>
        </is>
      </c>
      <c r="D2065" t="inlineStr">
        <is>
          <t>SONEANDERSON DE JESUS SOUZA</t>
        </is>
      </c>
      <c r="E2065" t="inlineStr">
        <is>
          <t>TRANSPORTE</t>
        </is>
      </c>
      <c r="G2065" s="66" t="n">
        <v>35.8</v>
      </c>
      <c r="H2065" t="n">
        <v>18</v>
      </c>
      <c r="I2065" s="66" t="n">
        <v>644.4</v>
      </c>
      <c r="J2065" s="41" t="n">
        <v>45664</v>
      </c>
      <c r="K2065" t="inlineStr">
        <is>
          <t>MO</t>
        </is>
      </c>
      <c r="L2065" t="inlineStr">
        <is>
          <t>PIX: 07817141509</t>
        </is>
      </c>
    </row>
    <row r="2066">
      <c r="A2066" s="41" t="n">
        <v>45662</v>
      </c>
      <c r="B2066" s="55" t="n">
        <v>1</v>
      </c>
      <c r="C2066" t="inlineStr">
        <is>
          <t>07817141509</t>
        </is>
      </c>
      <c r="D2066" t="inlineStr">
        <is>
          <t>SONEANDERSON DE JESUS SOUZA</t>
        </is>
      </c>
      <c r="E2066" t="inlineStr">
        <is>
          <t>CAFÉ</t>
        </is>
      </c>
      <c r="G2066" s="66" t="n">
        <v>4</v>
      </c>
      <c r="H2066" t="n">
        <v>18</v>
      </c>
      <c r="I2066" s="66" t="n">
        <v>72</v>
      </c>
      <c r="J2066" s="41" t="n">
        <v>45664</v>
      </c>
      <c r="K2066" t="inlineStr">
        <is>
          <t>MO</t>
        </is>
      </c>
      <c r="L2066" t="inlineStr">
        <is>
          <t>PIX: 07817141509</t>
        </is>
      </c>
    </row>
    <row r="2067">
      <c r="A2067" s="41" t="n">
        <v>45662</v>
      </c>
      <c r="B2067" s="55" t="n">
        <v>1</v>
      </c>
      <c r="C2067" t="inlineStr">
        <is>
          <t>13034919662</t>
        </is>
      </c>
      <c r="D2067" t="inlineStr">
        <is>
          <t>DAVID LOPES DOS SANTOS</t>
        </is>
      </c>
      <c r="E2067" t="inlineStr">
        <is>
          <t>SALÁRIO</t>
        </is>
      </c>
      <c r="G2067" s="66" t="n">
        <v>1018.86</v>
      </c>
      <c r="H2067" t="n">
        <v>1</v>
      </c>
      <c r="I2067" s="66" t="n">
        <v>1018.86</v>
      </c>
      <c r="J2067" s="41" t="n">
        <v>45664</v>
      </c>
      <c r="K2067" t="inlineStr">
        <is>
          <t>MO</t>
        </is>
      </c>
      <c r="L2067" t="inlineStr">
        <is>
          <t>PIX: 13034919662</t>
        </is>
      </c>
    </row>
    <row r="2068">
      <c r="A2068" s="41" t="n">
        <v>45662</v>
      </c>
      <c r="B2068" s="55" t="n">
        <v>1</v>
      </c>
      <c r="C2068" t="inlineStr">
        <is>
          <t>13034919662</t>
        </is>
      </c>
      <c r="D2068" t="inlineStr">
        <is>
          <t>DAVID LOPES DOS SANTOS</t>
        </is>
      </c>
      <c r="E2068" t="inlineStr">
        <is>
          <t>TRANSPORTE</t>
        </is>
      </c>
      <c r="G2068" s="66" t="n">
        <v>37.3</v>
      </c>
      <c r="H2068" t="n">
        <v>20</v>
      </c>
      <c r="I2068" s="66" t="n">
        <v>746</v>
      </c>
      <c r="J2068" s="41" t="n">
        <v>45664</v>
      </c>
      <c r="K2068" t="inlineStr">
        <is>
          <t>MO</t>
        </is>
      </c>
      <c r="L2068" t="inlineStr">
        <is>
          <t>PIX: 13034919662</t>
        </is>
      </c>
    </row>
    <row r="2069">
      <c r="A2069" s="41" t="n">
        <v>45662</v>
      </c>
      <c r="B2069" s="55" t="n">
        <v>1</v>
      </c>
      <c r="C2069" t="inlineStr">
        <is>
          <t>13034919662</t>
        </is>
      </c>
      <c r="D2069" t="inlineStr">
        <is>
          <t>DAVID LOPES DOS SANTOS</t>
        </is>
      </c>
      <c r="E2069" t="inlineStr">
        <is>
          <t>CAFÉ</t>
        </is>
      </c>
      <c r="G2069" s="66" t="n">
        <v>4</v>
      </c>
      <c r="H2069" t="n">
        <v>20</v>
      </c>
      <c r="I2069" s="66" t="n">
        <v>80</v>
      </c>
      <c r="J2069" s="41" t="n">
        <v>45664</v>
      </c>
      <c r="K2069" t="inlineStr">
        <is>
          <t>MO</t>
        </is>
      </c>
      <c r="L2069" t="inlineStr">
        <is>
          <t>PIX: 13034919662</t>
        </is>
      </c>
    </row>
    <row r="2070">
      <c r="A2070" s="41" t="n">
        <v>45662</v>
      </c>
      <c r="B2070" s="55" t="n">
        <v>1</v>
      </c>
      <c r="C2070" t="inlineStr">
        <is>
          <t>31982221495</t>
        </is>
      </c>
      <c r="D2070" t="inlineStr">
        <is>
          <t>CHARLES JUNIO RODRIGUES</t>
        </is>
      </c>
      <c r="E2070" t="inlineStr">
        <is>
          <t>DIÁRIA</t>
        </is>
      </c>
      <c r="G2070" s="66" t="n">
        <v>215</v>
      </c>
      <c r="H2070" t="n">
        <v>2</v>
      </c>
      <c r="I2070" s="66" t="n">
        <v>430</v>
      </c>
      <c r="J2070" s="41" t="n">
        <v>45664</v>
      </c>
      <c r="K2070" t="inlineStr">
        <is>
          <t>MO</t>
        </is>
      </c>
      <c r="L2070" t="inlineStr">
        <is>
          <t>PIX: 31982221495</t>
        </is>
      </c>
    </row>
    <row r="2071">
      <c r="A2071" s="41" t="n">
        <v>45662</v>
      </c>
      <c r="B2071" s="55" t="n">
        <v>1</v>
      </c>
      <c r="C2071" t="inlineStr">
        <is>
          <t>91559197668</t>
        </is>
      </c>
      <c r="D2071" t="inlineStr">
        <is>
          <t>JESUSMAR MELQUIADES DA CRUZ</t>
        </is>
      </c>
      <c r="E2071" t="inlineStr">
        <is>
          <t>DIÁRIA</t>
        </is>
      </c>
      <c r="G2071" s="66" t="n">
        <v>215</v>
      </c>
      <c r="H2071" t="n">
        <v>1</v>
      </c>
      <c r="I2071" s="66" t="n">
        <v>215</v>
      </c>
      <c r="J2071" s="41" t="n">
        <v>45664</v>
      </c>
      <c r="K2071" t="inlineStr">
        <is>
          <t>MO</t>
        </is>
      </c>
      <c r="L2071" t="inlineStr">
        <is>
          <t>-</t>
        </is>
      </c>
    </row>
    <row r="2072">
      <c r="A2072" s="41" t="n">
        <v>45662</v>
      </c>
      <c r="B2072" s="55" t="n">
        <v>1</v>
      </c>
      <c r="C2072" t="inlineStr">
        <is>
          <t>15131692628</t>
        </is>
      </c>
      <c r="D2072" t="inlineStr">
        <is>
          <t>VITOR MARCOS QUEIROZ DOS SANTOS</t>
        </is>
      </c>
      <c r="E2072" t="inlineStr">
        <is>
          <t>DIÁRIA</t>
        </is>
      </c>
      <c r="G2072" s="66" t="n">
        <v>215</v>
      </c>
      <c r="H2072" t="n">
        <v>2</v>
      </c>
      <c r="I2072" s="66" t="n">
        <v>430</v>
      </c>
      <c r="J2072" s="41" t="n">
        <v>45664</v>
      </c>
      <c r="K2072" t="inlineStr">
        <is>
          <t>MO</t>
        </is>
      </c>
      <c r="L2072" t="inlineStr">
        <is>
          <t>PIX: 31982303863</t>
        </is>
      </c>
    </row>
    <row r="2073">
      <c r="A2073" s="41" t="n">
        <v>45662</v>
      </c>
      <c r="B2073" s="55" t="n">
        <v>2</v>
      </c>
      <c r="C2073" t="inlineStr">
        <is>
          <t>30104762000107</t>
        </is>
      </c>
      <c r="D2073" t="inlineStr">
        <is>
          <t>VASCONCELOS &amp; RINALDI ENGENHARIA</t>
        </is>
      </c>
      <c r="E2073" t="inlineStr">
        <is>
          <t>50% CONCLUSÃO ITEM 9 E 50% CONCLUSÃO ITEM 10</t>
        </is>
      </c>
      <c r="G2073" s="66" t="n">
        <v>5500</v>
      </c>
      <c r="H2073" t="n">
        <v>1</v>
      </c>
      <c r="I2073" s="66" t="n">
        <v>5500</v>
      </c>
      <c r="J2073" s="41" t="n">
        <v>45664</v>
      </c>
      <c r="K2073" t="inlineStr">
        <is>
          <t>ADM</t>
        </is>
      </c>
      <c r="L2073" t="inlineStr">
        <is>
          <t>PIX: 30104762000107</t>
        </is>
      </c>
    </row>
    <row r="2074">
      <c r="A2074" s="41" t="n">
        <v>45662</v>
      </c>
      <c r="B2074" s="55" t="n">
        <v>2</v>
      </c>
      <c r="C2074" t="inlineStr">
        <is>
          <t>30104762000107</t>
        </is>
      </c>
      <c r="D2074" t="inlineStr">
        <is>
          <t>VASCONCELOS &amp; RINALDI ENGENHARIA</t>
        </is>
      </c>
      <c r="E2074" t="inlineStr">
        <is>
          <t xml:space="preserve">50% CONCLUSÃO ITEM 9 E 50% CONCLUSÃO ITEM 10 </t>
        </is>
      </c>
      <c r="G2074" s="66" t="n">
        <v>8250</v>
      </c>
      <c r="H2074" t="n">
        <v>1</v>
      </c>
      <c r="I2074" s="66" t="n">
        <v>8250</v>
      </c>
      <c r="J2074" s="41" t="n">
        <v>45664</v>
      </c>
      <c r="K2074" t="inlineStr">
        <is>
          <t>ADM</t>
        </is>
      </c>
      <c r="L2074" t="inlineStr">
        <is>
          <t>PIX: 30104762000107</t>
        </is>
      </c>
    </row>
    <row r="2075">
      <c r="A2075" s="41" t="n">
        <v>45662</v>
      </c>
      <c r="B2075" s="55" t="n">
        <v>2</v>
      </c>
      <c r="C2075" t="inlineStr">
        <is>
          <t>00000011207</t>
        </is>
      </c>
      <c r="D2075" t="inlineStr">
        <is>
          <t>MOTOBOY</t>
        </is>
      </c>
      <c r="E2075" t="inlineStr">
        <is>
          <t>REF. 12/2024</t>
        </is>
      </c>
      <c r="G2075" s="66" t="n">
        <v>125</v>
      </c>
      <c r="H2075" t="n">
        <v>1</v>
      </c>
      <c r="I2075" s="66" t="n">
        <v>125</v>
      </c>
      <c r="J2075" s="41" t="n">
        <v>45664</v>
      </c>
      <c r="K2075" t="inlineStr">
        <is>
          <t>DIV</t>
        </is>
      </c>
      <c r="L2075" t="inlineStr">
        <is>
          <t>PIX: 31995901635</t>
        </is>
      </c>
    </row>
    <row r="2076">
      <c r="A2076" s="41" t="n">
        <v>45662</v>
      </c>
      <c r="B2076" s="55" t="n">
        <v>2</v>
      </c>
      <c r="C2076" t="inlineStr">
        <is>
          <t>00000011126</t>
        </is>
      </c>
      <c r="D2076" t="inlineStr">
        <is>
          <t>MHS MENSALIDADE</t>
        </is>
      </c>
      <c r="E2076" t="inlineStr">
        <is>
          <t>REF. 01/2025</t>
        </is>
      </c>
      <c r="G2076" s="66" t="n">
        <v>372</v>
      </c>
      <c r="H2076" t="n">
        <v>1</v>
      </c>
      <c r="I2076" s="66" t="n">
        <v>372</v>
      </c>
      <c r="J2076" s="41" t="n">
        <v>45664</v>
      </c>
      <c r="K2076" t="inlineStr">
        <is>
          <t>MO</t>
        </is>
      </c>
      <c r="L2076" t="inlineStr">
        <is>
          <t>PIX: 31995901635</t>
        </is>
      </c>
    </row>
    <row r="2077">
      <c r="A2077" s="41" t="n">
        <v>45662</v>
      </c>
      <c r="B2077" s="55" t="n">
        <v>2</v>
      </c>
      <c r="C2077" t="inlineStr">
        <is>
          <t>00000011398</t>
        </is>
      </c>
      <c r="D2077" t="inlineStr">
        <is>
          <t>FOLHA DP</t>
        </is>
      </c>
      <c r="E2077" t="inlineStr">
        <is>
          <t>REF. 12/2024</t>
        </is>
      </c>
      <c r="G2077" s="66" t="n">
        <v>706</v>
      </c>
      <c r="H2077" t="n">
        <v>1</v>
      </c>
      <c r="I2077" s="66" t="n">
        <v>706</v>
      </c>
      <c r="J2077" s="41" t="n">
        <v>45664</v>
      </c>
      <c r="K2077" t="inlineStr">
        <is>
          <t>MO</t>
        </is>
      </c>
      <c r="L2077" t="inlineStr">
        <is>
          <t>PIX: 31995901635</t>
        </is>
      </c>
    </row>
    <row r="2078">
      <c r="A2078" s="41" t="n">
        <v>45662</v>
      </c>
      <c r="B2078" s="55" t="n">
        <v>2</v>
      </c>
      <c r="C2078" t="inlineStr">
        <is>
          <t>07834753000141</t>
        </is>
      </c>
      <c r="D2078" t="inlineStr">
        <is>
          <t>ANCORA PAPELARIA</t>
        </is>
      </c>
      <c r="E2078" t="inlineStr">
        <is>
          <t>PLOTAGENS</t>
        </is>
      </c>
      <c r="G2078" s="66" t="n">
        <v>268</v>
      </c>
      <c r="H2078" t="n">
        <v>1</v>
      </c>
      <c r="I2078" s="66" t="n">
        <v>268</v>
      </c>
      <c r="J2078" s="41" t="n">
        <v>45664</v>
      </c>
      <c r="K2078" t="inlineStr">
        <is>
          <t>SERV</t>
        </is>
      </c>
      <c r="L2078" t="inlineStr">
        <is>
          <t>PIX: ancorapapelaria@gmail.com</t>
        </is>
      </c>
    </row>
    <row r="2079">
      <c r="A2079" s="41" t="n">
        <v>45662</v>
      </c>
      <c r="B2079" s="55" t="n">
        <v>3</v>
      </c>
      <c r="C2079" t="inlineStr">
        <is>
          <t>07409393000130</t>
        </is>
      </c>
      <c r="D2079" t="inlineStr">
        <is>
          <t>LOCFER</t>
        </is>
      </c>
      <c r="E2079" t="inlineStr">
        <is>
          <t>GUINCHO COLUNA</t>
        </is>
      </c>
      <c r="F2079" t="inlineStr">
        <is>
          <t>27225</t>
        </is>
      </c>
      <c r="G2079" s="66" t="n">
        <v>80</v>
      </c>
      <c r="H2079" t="n">
        <v>1</v>
      </c>
      <c r="I2079" s="66" t="n">
        <v>80</v>
      </c>
      <c r="J2079" s="41" t="n">
        <v>45672</v>
      </c>
      <c r="K2079" t="inlineStr">
        <is>
          <t>LOC</t>
        </is>
      </c>
      <c r="L2079" t="inlineStr">
        <is>
          <t>-</t>
        </is>
      </c>
    </row>
    <row r="2080">
      <c r="A2080" s="41" t="n">
        <v>45662</v>
      </c>
      <c r="B2080" s="55" t="n">
        <v>3</v>
      </c>
      <c r="C2080" t="inlineStr">
        <is>
          <t>32392731000116</t>
        </is>
      </c>
      <c r="D2080" t="inlineStr">
        <is>
          <t>DEPÓSITO 040</t>
        </is>
      </c>
      <c r="E2080" t="inlineStr">
        <is>
          <t>MATERIAIS DIVERSOS</t>
        </is>
      </c>
      <c r="F2080" t="inlineStr">
        <is>
          <t>2925</t>
        </is>
      </c>
      <c r="G2080" s="66" t="n">
        <v>409</v>
      </c>
      <c r="H2080" t="n">
        <v>1</v>
      </c>
      <c r="I2080" s="66" t="n">
        <v>409</v>
      </c>
      <c r="J2080" s="41" t="n">
        <v>45667</v>
      </c>
      <c r="K2080" t="inlineStr">
        <is>
          <t>MAT</t>
        </is>
      </c>
      <c r="L2080" t="inlineStr">
        <is>
          <t>-</t>
        </is>
      </c>
    </row>
    <row r="2081">
      <c r="A2081" s="101" t="n">
        <v>45677</v>
      </c>
      <c r="B2081" s="55" t="n">
        <v>1</v>
      </c>
      <c r="C2081" t="inlineStr">
        <is>
          <t>42751357687</t>
        </is>
      </c>
      <c r="D2081" t="inlineStr">
        <is>
          <t>JOSÉ GERALDO LONGUINHO</t>
        </is>
      </c>
      <c r="E2081" t="inlineStr">
        <is>
          <t>SALÁRIO</t>
        </is>
      </c>
      <c r="G2081" s="66" t="n">
        <v>1001.87</v>
      </c>
      <c r="H2081" t="n">
        <v>1</v>
      </c>
      <c r="I2081" s="66" t="n">
        <v>1001.87</v>
      </c>
      <c r="J2081" s="101" t="n">
        <v>45677</v>
      </c>
      <c r="K2081" t="inlineStr">
        <is>
          <t>MO</t>
        </is>
      </c>
      <c r="L2081" t="inlineStr">
        <is>
          <t>PIX: 42751357687</t>
        </is>
      </c>
    </row>
    <row r="2082">
      <c r="A2082" s="101" t="n">
        <v>45677</v>
      </c>
      <c r="B2082" s="55" t="n">
        <v>1</v>
      </c>
      <c r="C2082" t="inlineStr">
        <is>
          <t>42751357687</t>
        </is>
      </c>
      <c r="D2082" t="inlineStr">
        <is>
          <t>JOSÉ GERALDO LONGUINHO</t>
        </is>
      </c>
      <c r="E2082" t="inlineStr">
        <is>
          <t>TRANSPORTE</t>
        </is>
      </c>
      <c r="G2082" s="66" t="n">
        <v>2.2</v>
      </c>
      <c r="H2082" t="n">
        <v>17</v>
      </c>
      <c r="I2082" s="66" t="n">
        <v>37.4</v>
      </c>
      <c r="J2082" s="101" t="n">
        <v>45677</v>
      </c>
      <c r="K2082" t="inlineStr">
        <is>
          <t>MO</t>
        </is>
      </c>
      <c r="L2082" t="inlineStr">
        <is>
          <t>PIX: 42751357687</t>
        </is>
      </c>
    </row>
    <row r="2083">
      <c r="A2083" s="101" t="n">
        <v>45677</v>
      </c>
      <c r="B2083" s="55" t="n">
        <v>1</v>
      </c>
      <c r="C2083" t="inlineStr">
        <is>
          <t>13034919662</t>
        </is>
      </c>
      <c r="D2083" t="inlineStr">
        <is>
          <t>DAVID LOPES DOS SANTOS</t>
        </is>
      </c>
      <c r="E2083" t="inlineStr">
        <is>
          <t>SALÁRIO</t>
        </is>
      </c>
      <c r="G2083" s="66" t="n">
        <v>1332.6</v>
      </c>
      <c r="H2083" t="n">
        <v>1</v>
      </c>
      <c r="I2083" s="66" t="n">
        <v>1332.6</v>
      </c>
      <c r="J2083" s="101" t="n">
        <v>45677</v>
      </c>
      <c r="K2083" t="inlineStr">
        <is>
          <t>MO</t>
        </is>
      </c>
      <c r="L2083" t="inlineStr">
        <is>
          <t>PIX: 13034919662</t>
        </is>
      </c>
    </row>
    <row r="2084">
      <c r="A2084" s="101" t="n">
        <v>45677</v>
      </c>
      <c r="B2084" s="55" t="n">
        <v>1</v>
      </c>
      <c r="C2084" t="inlineStr">
        <is>
          <t>13034919662</t>
        </is>
      </c>
      <c r="D2084" t="inlineStr">
        <is>
          <t>DAVID LOPES DOS SANTOS</t>
        </is>
      </c>
      <c r="E2084" t="inlineStr">
        <is>
          <t>TRANSPORTE</t>
        </is>
      </c>
      <c r="G2084" s="66" t="n">
        <v>2.5</v>
      </c>
      <c r="H2084" t="n">
        <v>17</v>
      </c>
      <c r="I2084" s="66" t="n">
        <v>42.5</v>
      </c>
      <c r="J2084" s="101" t="n">
        <v>45677</v>
      </c>
      <c r="K2084" t="inlineStr">
        <is>
          <t>MO</t>
        </is>
      </c>
      <c r="L2084" t="inlineStr">
        <is>
          <t>PIX: 13034919662</t>
        </is>
      </c>
    </row>
    <row r="2085">
      <c r="A2085" s="101" t="n">
        <v>45677</v>
      </c>
      <c r="B2085" s="55" t="n">
        <v>1</v>
      </c>
      <c r="C2085" t="inlineStr">
        <is>
          <t>07817141509</t>
        </is>
      </c>
      <c r="D2085" t="inlineStr">
        <is>
          <t>SONEANDERSON DE JESUS SOUZA</t>
        </is>
      </c>
      <c r="E2085" t="inlineStr">
        <is>
          <t>SALÁRIO</t>
        </is>
      </c>
      <c r="G2085" s="66" t="n">
        <v>672.4</v>
      </c>
      <c r="H2085" t="n">
        <v>1</v>
      </c>
      <c r="I2085" s="66" t="n">
        <v>672.4</v>
      </c>
      <c r="J2085" s="101" t="n">
        <v>45677</v>
      </c>
      <c r="K2085" t="inlineStr">
        <is>
          <t>MO</t>
        </is>
      </c>
      <c r="L2085" t="inlineStr">
        <is>
          <t>PIX: 07817141509</t>
        </is>
      </c>
    </row>
    <row r="2086">
      <c r="A2086" s="101" t="n">
        <v>45677</v>
      </c>
      <c r="B2086" s="55" t="n">
        <v>1</v>
      </c>
      <c r="C2086" t="inlineStr">
        <is>
          <t>07817141509</t>
        </is>
      </c>
      <c r="D2086" t="inlineStr">
        <is>
          <t>SONEANDERSON DE JESUS SOUZA</t>
        </is>
      </c>
      <c r="E2086" t="inlineStr">
        <is>
          <t>TRANSPORTE</t>
        </is>
      </c>
      <c r="G2086" s="66" t="n">
        <v>2.4</v>
      </c>
      <c r="H2086" t="n">
        <v>17</v>
      </c>
      <c r="I2086" s="66" t="n">
        <v>40.8</v>
      </c>
      <c r="J2086" s="101" t="n">
        <v>45677</v>
      </c>
      <c r="K2086" t="inlineStr">
        <is>
          <t>MO</t>
        </is>
      </c>
      <c r="L2086" t="inlineStr">
        <is>
          <t>PIX: 07817141509</t>
        </is>
      </c>
    </row>
    <row r="2087">
      <c r="A2087" s="101" t="n">
        <v>45677</v>
      </c>
      <c r="B2087" s="55" t="n">
        <v>1</v>
      </c>
      <c r="C2087" t="inlineStr">
        <is>
          <t>15239618640</t>
        </is>
      </c>
      <c r="D2087" t="inlineStr">
        <is>
          <t>MARCIO DAVID SANTOS VIEIRA</t>
        </is>
      </c>
      <c r="E2087" t="inlineStr">
        <is>
          <t>DIÁRIA</t>
        </is>
      </c>
      <c r="G2087" s="66" t="n">
        <v>175</v>
      </c>
      <c r="H2087" t="n">
        <v>8</v>
      </c>
      <c r="I2087" s="66" t="n">
        <v>1400</v>
      </c>
      <c r="J2087" s="101" t="n">
        <v>45677</v>
      </c>
      <c r="K2087" t="inlineStr">
        <is>
          <t>MO</t>
        </is>
      </c>
      <c r="L2087" t="inlineStr">
        <is>
          <t>PIX: 15239618640</t>
        </is>
      </c>
    </row>
    <row r="2088">
      <c r="A2088" s="101" t="n">
        <v>45677</v>
      </c>
      <c r="B2088" s="55" t="n">
        <v>1</v>
      </c>
      <c r="C2088" t="inlineStr">
        <is>
          <t>16639091640</t>
        </is>
      </c>
      <c r="D2088" t="inlineStr">
        <is>
          <t>MARLON DANIEL VIEIRA SILVEIRA</t>
        </is>
      </c>
      <c r="E2088" t="inlineStr">
        <is>
          <t>DIÁRIA</t>
        </is>
      </c>
      <c r="G2088" s="66" t="n">
        <v>185</v>
      </c>
      <c r="H2088" t="n">
        <v>8</v>
      </c>
      <c r="I2088" s="66" t="n">
        <v>1480</v>
      </c>
      <c r="J2088" s="101" t="n">
        <v>45677</v>
      </c>
      <c r="K2088" t="inlineStr">
        <is>
          <t>MO</t>
        </is>
      </c>
      <c r="L2088" t="inlineStr">
        <is>
          <t>-</t>
        </is>
      </c>
    </row>
    <row r="2089">
      <c r="A2089" s="101" t="n">
        <v>45677</v>
      </c>
      <c r="B2089" s="55" t="n">
        <v>1</v>
      </c>
      <c r="C2089" t="inlineStr">
        <is>
          <t>91559197668</t>
        </is>
      </c>
      <c r="D2089" t="inlineStr">
        <is>
          <t>JESUSMAR MELQUIADES DA CRUZ</t>
        </is>
      </c>
      <c r="E2089" t="inlineStr">
        <is>
          <t>DIÁRIA</t>
        </is>
      </c>
      <c r="G2089" s="66" t="n">
        <v>215</v>
      </c>
      <c r="H2089" t="n">
        <v>7</v>
      </c>
      <c r="I2089" s="66" t="n">
        <v>1505</v>
      </c>
      <c r="J2089" s="101" t="n">
        <v>45677</v>
      </c>
      <c r="K2089" t="inlineStr">
        <is>
          <t>MO</t>
        </is>
      </c>
      <c r="L2089" t="inlineStr">
        <is>
          <t>-</t>
        </is>
      </c>
    </row>
    <row r="2090">
      <c r="A2090" s="101" t="n">
        <v>45677</v>
      </c>
      <c r="B2090" s="55" t="n">
        <v>1</v>
      </c>
      <c r="C2090" t="inlineStr">
        <is>
          <t>15131692628</t>
        </is>
      </c>
      <c r="D2090" t="inlineStr">
        <is>
          <t>VITOR MARCOS QUEIROZ DOS SANTOS</t>
        </is>
      </c>
      <c r="E2090" t="inlineStr">
        <is>
          <t>DIÁRIA</t>
        </is>
      </c>
      <c r="G2090" s="66" t="n">
        <v>215</v>
      </c>
      <c r="H2090" t="n">
        <v>7</v>
      </c>
      <c r="I2090" s="66" t="n">
        <v>1505</v>
      </c>
      <c r="J2090" s="101" t="n">
        <v>45677</v>
      </c>
      <c r="K2090" t="inlineStr">
        <is>
          <t>MO</t>
        </is>
      </c>
      <c r="L2090" t="inlineStr">
        <is>
          <t>PIX: 31982303863</t>
        </is>
      </c>
    </row>
    <row r="2091">
      <c r="A2091" s="101" t="n">
        <v>45677</v>
      </c>
      <c r="B2091" s="55" t="n">
        <v>2</v>
      </c>
      <c r="C2091" t="inlineStr">
        <is>
          <t>04068126674</t>
        </is>
      </c>
      <c r="D2091" t="inlineStr">
        <is>
          <t>C.A.R INST. HIDRAULICAS E GÁS  CARLINHOS</t>
        </is>
      </c>
      <c r="E2091" t="inlineStr">
        <is>
          <t>EXECUÇÃO HIDRÁULICA</t>
        </is>
      </c>
      <c r="G2091" s="66" t="n">
        <v>5197.5</v>
      </c>
      <c r="H2091" t="n">
        <v>1</v>
      </c>
      <c r="I2091" s="66" t="n">
        <v>5197.5</v>
      </c>
      <c r="J2091" s="101" t="n">
        <v>45677</v>
      </c>
      <c r="K2091" t="inlineStr">
        <is>
          <t>SERV</t>
        </is>
      </c>
      <c r="L2091" t="inlineStr">
        <is>
          <t>PIX: 04068126674</t>
        </is>
      </c>
    </row>
    <row r="2092">
      <c r="A2092" s="101" t="n">
        <v>45677</v>
      </c>
      <c r="B2092" s="55" t="n">
        <v>3</v>
      </c>
      <c r="C2092" t="inlineStr">
        <is>
          <t>00394460000141</t>
        </is>
      </c>
      <c r="D2092" t="inlineStr">
        <is>
          <t>INSS/IRRF</t>
        </is>
      </c>
      <c r="E2092" t="inlineStr">
        <is>
          <t>REF. 01/2025</t>
        </is>
      </c>
      <c r="G2092" s="66" t="n">
        <v>3579.14</v>
      </c>
      <c r="H2092" t="n">
        <v>1</v>
      </c>
      <c r="I2092" s="66" t="n">
        <v>3579.14</v>
      </c>
      <c r="J2092" s="101" t="n">
        <v>45677</v>
      </c>
      <c r="K2092" t="inlineStr">
        <is>
          <t>MO</t>
        </is>
      </c>
      <c r="L2092" t="inlineStr">
        <is>
          <t>-</t>
        </is>
      </c>
    </row>
    <row r="2093">
      <c r="A2093" s="101" t="n">
        <v>45677</v>
      </c>
      <c r="B2093" s="55" t="n">
        <v>3</v>
      </c>
      <c r="C2093" t="inlineStr">
        <is>
          <t>00360305000104</t>
        </is>
      </c>
      <c r="D2093" t="inlineStr">
        <is>
          <t>FGTS</t>
        </is>
      </c>
      <c r="E2093" t="inlineStr">
        <is>
          <t>REF. 12/2024 + 13º SALÁRIO</t>
        </is>
      </c>
      <c r="G2093" s="66" t="n">
        <v>1070.04</v>
      </c>
      <c r="H2093" t="n">
        <v>1</v>
      </c>
      <c r="I2093" s="66" t="n">
        <v>1070.04</v>
      </c>
      <c r="J2093" s="101" t="n">
        <v>45677</v>
      </c>
      <c r="K2093" t="inlineStr">
        <is>
          <t>MO</t>
        </is>
      </c>
      <c r="L2093" t="inlineStr">
        <is>
          <t>-</t>
        </is>
      </c>
    </row>
    <row r="2094">
      <c r="A2094" s="101" t="n">
        <v>45677</v>
      </c>
      <c r="B2094" s="55" t="n">
        <v>3</v>
      </c>
      <c r="C2094" t="inlineStr">
        <is>
          <t>00000011045</t>
        </is>
      </c>
      <c r="D2094" t="inlineStr">
        <is>
          <t>MHS EVENTO SST ESOCIAL</t>
        </is>
      </c>
      <c r="E2094" t="inlineStr">
        <is>
          <t>REF. 12/2024</t>
        </is>
      </c>
      <c r="G2094" s="66" t="n">
        <v>36.84</v>
      </c>
      <c r="H2094" t="n">
        <v>1</v>
      </c>
      <c r="I2094" s="66" t="n">
        <v>36.84</v>
      </c>
      <c r="J2094" s="101" t="n">
        <v>45677</v>
      </c>
      <c r="K2094" t="inlineStr">
        <is>
          <t>MO</t>
        </is>
      </c>
      <c r="L2094" t="inlineStr">
        <is>
          <t>PIX: 31995901635</t>
        </is>
      </c>
    </row>
    <row r="2095">
      <c r="A2095" s="101" t="n">
        <v>45677</v>
      </c>
      <c r="B2095" s="55" t="n">
        <v>3</v>
      </c>
      <c r="C2095" t="inlineStr">
        <is>
          <t>21944558000103</t>
        </is>
      </c>
      <c r="D2095" t="inlineStr">
        <is>
          <t>LOCAN ANDAIMES</t>
        </is>
      </c>
      <c r="E2095" t="inlineStr">
        <is>
          <t>LOCAÇÃO DE ANDAIMES - ND 10290</t>
        </is>
      </c>
      <c r="G2095" s="66" t="n">
        <v>904.5</v>
      </c>
      <c r="H2095" t="n">
        <v>1</v>
      </c>
      <c r="I2095" s="66" t="n">
        <v>904.5</v>
      </c>
      <c r="J2095" s="101" t="n">
        <v>45677</v>
      </c>
      <c r="K2095" t="inlineStr">
        <is>
          <t>LOC</t>
        </is>
      </c>
      <c r="L2095" t="inlineStr">
        <is>
          <t>-</t>
        </is>
      </c>
    </row>
    <row r="2096">
      <c r="A2096" s="101" t="n">
        <v>45677</v>
      </c>
      <c r="B2096" s="55" t="n">
        <v>3</v>
      </c>
      <c r="C2096" t="inlineStr">
        <is>
          <t>41518575000188</t>
        </is>
      </c>
      <c r="D2096" t="inlineStr">
        <is>
          <t>CARMO SION MATERIAIS DE CONSTRUÇÃO LTDA</t>
        </is>
      </c>
      <c r="E2096" t="inlineStr">
        <is>
          <t>CIMENTO</t>
        </is>
      </c>
      <c r="F2096" t="inlineStr">
        <is>
          <t>16115</t>
        </is>
      </c>
      <c r="G2096" s="66" t="n">
        <v>2304</v>
      </c>
      <c r="H2096" t="n">
        <v>1</v>
      </c>
      <c r="I2096" s="66" t="n">
        <v>2304</v>
      </c>
      <c r="J2096" s="101" t="n">
        <v>45677</v>
      </c>
      <c r="K2096" t="inlineStr">
        <is>
          <t>MAT</t>
        </is>
      </c>
      <c r="L2096" t="inlineStr">
        <is>
          <t>-</t>
        </is>
      </c>
    </row>
    <row r="2097">
      <c r="A2097" s="101" t="n">
        <v>45677</v>
      </c>
      <c r="B2097" s="55" t="n">
        <v>3</v>
      </c>
      <c r="C2097" t="inlineStr">
        <is>
          <t>30996544000116</t>
        </is>
      </c>
      <c r="D2097" t="inlineStr">
        <is>
          <t>WORK MED</t>
        </is>
      </c>
      <c r="E2097" t="inlineStr">
        <is>
          <t>EXAME DEMISSIONAL</t>
        </is>
      </c>
      <c r="F2097" t="inlineStr">
        <is>
          <t>3574</t>
        </is>
      </c>
      <c r="G2097" s="66" t="n">
        <v>186</v>
      </c>
      <c r="H2097" t="n">
        <v>1</v>
      </c>
      <c r="I2097" s="66" t="n">
        <v>186</v>
      </c>
      <c r="J2097" s="101" t="n">
        <v>45678</v>
      </c>
      <c r="K2097" t="inlineStr">
        <is>
          <t>MO</t>
        </is>
      </c>
      <c r="L2097" t="inlineStr">
        <is>
          <t>-</t>
        </is>
      </c>
    </row>
    <row r="2098">
      <c r="A2098" s="101" t="n">
        <v>45677</v>
      </c>
      <c r="B2098" s="55" t="n">
        <v>3</v>
      </c>
      <c r="C2098" t="inlineStr">
        <is>
          <t>02697297000383</t>
        </is>
      </c>
      <c r="D2098" t="inlineStr">
        <is>
          <t>UNIVERSO ELÉTRICO LTDA</t>
        </is>
      </c>
      <c r="E2098" t="inlineStr">
        <is>
          <t>MATERIAIS ELÉTRICOS - PARC 2/3</t>
        </is>
      </c>
      <c r="F2098" t="inlineStr">
        <is>
          <t>349117</t>
        </is>
      </c>
      <c r="G2098" s="66" t="n">
        <v>6477.6</v>
      </c>
      <c r="H2098" t="n">
        <v>1</v>
      </c>
      <c r="I2098" s="66" t="n">
        <v>6477.6</v>
      </c>
      <c r="J2098" s="101" t="n">
        <v>45681</v>
      </c>
      <c r="K2098" t="inlineStr">
        <is>
          <t>MAT</t>
        </is>
      </c>
      <c r="L2098" t="inlineStr">
        <is>
          <t>-</t>
        </is>
      </c>
    </row>
    <row r="2099">
      <c r="A2099" s="101" t="n">
        <v>45677</v>
      </c>
      <c r="B2099" s="55" t="n">
        <v>3</v>
      </c>
      <c r="C2099" t="inlineStr">
        <is>
          <t>02697297000383</t>
        </is>
      </c>
      <c r="D2099" t="inlineStr">
        <is>
          <t>UNIVERSO ELÉTRICO LTDA</t>
        </is>
      </c>
      <c r="E2099" t="inlineStr">
        <is>
          <t>SAIDA HORIZONTAL - PARC 2/3</t>
        </is>
      </c>
      <c r="F2099" t="inlineStr">
        <is>
          <t>349115</t>
        </is>
      </c>
      <c r="G2099" s="66" t="n">
        <v>26.66</v>
      </c>
      <c r="H2099" t="n">
        <v>1</v>
      </c>
      <c r="I2099" s="66" t="n">
        <v>26.66</v>
      </c>
      <c r="J2099" s="101" t="n">
        <v>45681</v>
      </c>
      <c r="K2099" t="inlineStr">
        <is>
          <t>MAT</t>
        </is>
      </c>
      <c r="L2099" t="inlineStr">
        <is>
          <t>-</t>
        </is>
      </c>
    </row>
    <row r="2100">
      <c r="A2100" s="101" t="n">
        <v>45677</v>
      </c>
      <c r="B2100" s="55" t="n">
        <v>3</v>
      </c>
      <c r="C2100" t="inlineStr">
        <is>
          <t>24654133000220</t>
        </is>
      </c>
      <c r="D2100" t="inlineStr">
        <is>
          <t xml:space="preserve">PLIMAX PERSONA </t>
        </is>
      </c>
      <c r="E2100" t="inlineStr">
        <is>
          <t>CESTAS BÁSICAS</t>
        </is>
      </c>
      <c r="F2100" t="inlineStr">
        <is>
          <t>272244</t>
        </is>
      </c>
      <c r="G2100" s="66" t="n">
        <v>2234.96</v>
      </c>
      <c r="H2100" t="n">
        <v>1</v>
      </c>
      <c r="I2100" s="66" t="n">
        <v>2234.96</v>
      </c>
      <c r="J2100" s="101" t="n">
        <v>45685</v>
      </c>
      <c r="K2100" t="inlineStr">
        <is>
          <t>MO</t>
        </is>
      </c>
      <c r="L2100" t="inlineStr">
        <is>
          <t>-</t>
        </is>
      </c>
    </row>
    <row r="2101">
      <c r="A2101" s="101" t="n">
        <v>45677</v>
      </c>
      <c r="B2101" s="55" t="n">
        <v>3</v>
      </c>
      <c r="C2101" t="inlineStr">
        <is>
          <t>38727707000177</t>
        </is>
      </c>
      <c r="D2101" t="inlineStr">
        <is>
          <t>PASI SEGURO</t>
        </is>
      </c>
      <c r="E2101" t="inlineStr">
        <is>
          <t>SEGURO COLABORADORES</t>
        </is>
      </c>
      <c r="G2101" s="66" t="n">
        <v>88.66</v>
      </c>
      <c r="H2101" t="n">
        <v>1</v>
      </c>
      <c r="I2101" s="66" t="n">
        <v>88.66</v>
      </c>
      <c r="J2101" s="101" t="n">
        <v>45688</v>
      </c>
      <c r="K2101" t="inlineStr">
        <is>
          <t>MO</t>
        </is>
      </c>
      <c r="L2101" t="inlineStr">
        <is>
          <t>-</t>
        </is>
      </c>
    </row>
    <row r="2102">
      <c r="A2102" s="101" t="n">
        <v>45677</v>
      </c>
      <c r="B2102" s="55" t="n">
        <v>3</v>
      </c>
      <c r="C2102" t="inlineStr">
        <is>
          <t>17250275000348</t>
        </is>
      </c>
      <c r="D2102" t="inlineStr">
        <is>
          <t xml:space="preserve">CASA FERREIRA GONÇALVES </t>
        </is>
      </c>
      <c r="E2102" t="inlineStr">
        <is>
          <t>MATERIAIS HIDRÁULICOS</t>
        </is>
      </c>
      <c r="F2102" t="inlineStr">
        <is>
          <t>957826</t>
        </is>
      </c>
      <c r="G2102" s="66" t="n">
        <v>55.8</v>
      </c>
      <c r="H2102" t="n">
        <v>1</v>
      </c>
      <c r="I2102" s="66" t="n">
        <v>55.8</v>
      </c>
      <c r="J2102" s="101" t="n">
        <v>45694</v>
      </c>
      <c r="K2102" t="inlineStr">
        <is>
          <t>MAT</t>
        </is>
      </c>
      <c r="L2102" t="inlineStr">
        <is>
          <t>-</t>
        </is>
      </c>
    </row>
    <row r="2103">
      <c r="A2103" s="101" t="n">
        <v>45677</v>
      </c>
      <c r="B2103" s="55" t="n">
        <v>3</v>
      </c>
      <c r="C2103" t="inlineStr">
        <is>
          <t>97397491000198</t>
        </is>
      </c>
      <c r="D2103" t="inlineStr">
        <is>
          <t>COMERCIAL ISO LTDA</t>
        </is>
      </c>
      <c r="E2103" t="inlineStr">
        <is>
          <t>PINO E FINCAPINO</t>
        </is>
      </c>
      <c r="F2103" t="inlineStr">
        <is>
          <t>62255</t>
        </is>
      </c>
      <c r="G2103" s="66" t="n">
        <v>980</v>
      </c>
      <c r="H2103" t="n">
        <v>1</v>
      </c>
      <c r="I2103" s="66" t="n">
        <v>980</v>
      </c>
      <c r="J2103" s="101" t="n">
        <v>45694</v>
      </c>
      <c r="K2103" t="inlineStr">
        <is>
          <t>MAT</t>
        </is>
      </c>
      <c r="L2103" t="inlineStr">
        <is>
          <t>-</t>
        </is>
      </c>
    </row>
    <row r="2104">
      <c r="A2104" s="101" t="n">
        <v>45677</v>
      </c>
      <c r="B2104" s="55" t="n">
        <v>5</v>
      </c>
      <c r="C2104" t="inlineStr">
        <is>
          <t>14096604000198</t>
        </is>
      </c>
      <c r="D2104" t="inlineStr">
        <is>
          <t>ARTEFACIL IND. COM. PREMOLDADOS LTDA</t>
        </is>
      </c>
      <c r="E2104" t="inlineStr">
        <is>
          <t>CAIXA DE PASSAGEM E ANELDE PROLONGAMENTO</t>
        </is>
      </c>
      <c r="F2104" t="inlineStr">
        <is>
          <t>21518</t>
        </is>
      </c>
      <c r="G2104" s="66" t="n">
        <v>1470.66</v>
      </c>
      <c r="H2104" t="n">
        <v>1</v>
      </c>
      <c r="I2104" s="66" t="n">
        <v>1470.66</v>
      </c>
      <c r="J2104" s="101" t="n">
        <v>45665</v>
      </c>
      <c r="K2104" t="inlineStr">
        <is>
          <t>MAT</t>
        </is>
      </c>
      <c r="L2104" t="inlineStr">
        <is>
          <t>-</t>
        </is>
      </c>
    </row>
    <row r="2105">
      <c r="A2105" s="101" t="n">
        <v>45677</v>
      </c>
      <c r="B2105" s="55" t="n">
        <v>5</v>
      </c>
      <c r="C2105" t="inlineStr">
        <is>
          <t>17250275000348</t>
        </is>
      </c>
      <c r="D2105" t="inlineStr">
        <is>
          <t xml:space="preserve">CASA FERREIRA GONÇALVES </t>
        </is>
      </c>
      <c r="E2105" t="inlineStr">
        <is>
          <t>MATERIAIS HIDRÁULICOS</t>
        </is>
      </c>
      <c r="F2105" t="inlineStr">
        <is>
          <t>957826</t>
        </is>
      </c>
      <c r="G2105" s="66" t="n">
        <v>75.28</v>
      </c>
      <c r="H2105" t="n">
        <v>1</v>
      </c>
      <c r="I2105" s="66" t="n">
        <v>75.28</v>
      </c>
      <c r="J2105" s="101" t="n">
        <v>45664</v>
      </c>
      <c r="K2105" t="inlineStr">
        <is>
          <t>MAT</t>
        </is>
      </c>
      <c r="L2105" t="inlineStr">
        <is>
          <t>-</t>
        </is>
      </c>
    </row>
    <row r="2106">
      <c r="A2106" s="101" t="n">
        <v>45693</v>
      </c>
      <c r="B2106" s="55" t="n">
        <v>1</v>
      </c>
      <c r="C2106" t="inlineStr">
        <is>
          <t>42751357687</t>
        </is>
      </c>
      <c r="D2106" t="inlineStr">
        <is>
          <t>JOSÉ GERALDO LONGUINHO</t>
        </is>
      </c>
      <c r="E2106" t="inlineStr">
        <is>
          <t>SALÁRIO</t>
        </is>
      </c>
      <c r="G2106" s="66" t="n">
        <v>1793.48</v>
      </c>
      <c r="H2106" t="n">
        <v>1</v>
      </c>
      <c r="I2106" s="66" t="n">
        <v>1793.48</v>
      </c>
      <c r="J2106" s="101" t="n">
        <v>45694</v>
      </c>
      <c r="K2106" t="inlineStr">
        <is>
          <t>MO</t>
        </is>
      </c>
      <c r="L2106" t="inlineStr">
        <is>
          <t>PIX: 42751357687</t>
        </is>
      </c>
    </row>
    <row r="2107">
      <c r="A2107" s="101" t="n">
        <v>45693</v>
      </c>
      <c r="B2107" s="55" t="n">
        <v>1</v>
      </c>
      <c r="C2107" t="inlineStr">
        <is>
          <t>42751357687</t>
        </is>
      </c>
      <c r="D2107" t="inlineStr">
        <is>
          <t>JOSÉ GERALDO LONGUINHO</t>
        </is>
      </c>
      <c r="E2107" t="inlineStr">
        <is>
          <t>TRANSPORTE</t>
        </is>
      </c>
      <c r="G2107" s="66" t="n">
        <v>30.6</v>
      </c>
      <c r="H2107" t="n">
        <v>20</v>
      </c>
      <c r="I2107" s="66" t="n">
        <v>612</v>
      </c>
      <c r="J2107" s="101" t="n">
        <v>45694</v>
      </c>
      <c r="K2107" t="inlineStr">
        <is>
          <t>MO</t>
        </is>
      </c>
      <c r="L2107" t="inlineStr">
        <is>
          <t>PIX: 42751357687</t>
        </is>
      </c>
    </row>
    <row r="2108">
      <c r="A2108" s="101" t="n">
        <v>45693</v>
      </c>
      <c r="B2108" s="55" t="n">
        <v>1</v>
      </c>
      <c r="C2108" t="inlineStr">
        <is>
          <t>42751357687</t>
        </is>
      </c>
      <c r="D2108" t="inlineStr">
        <is>
          <t>JOSÉ GERALDO LONGUINHO</t>
        </is>
      </c>
      <c r="E2108" t="inlineStr">
        <is>
          <t>CAFÉ</t>
        </is>
      </c>
      <c r="G2108" s="66" t="n">
        <v>4</v>
      </c>
      <c r="H2108" t="n">
        <v>20</v>
      </c>
      <c r="I2108" s="66" t="n">
        <v>80</v>
      </c>
      <c r="J2108" s="101" t="n">
        <v>45694</v>
      </c>
      <c r="K2108" t="inlineStr">
        <is>
          <t>MO</t>
        </is>
      </c>
      <c r="L2108" t="inlineStr">
        <is>
          <t>PIX: 42751357687</t>
        </is>
      </c>
    </row>
    <row r="2109">
      <c r="A2109" s="101" t="n">
        <v>45693</v>
      </c>
      <c r="B2109" s="55" t="n">
        <v>1</v>
      </c>
      <c r="C2109" t="inlineStr">
        <is>
          <t>13034919662</t>
        </is>
      </c>
      <c r="D2109" t="inlineStr">
        <is>
          <t>DAVID LOPES DOS SANTOS</t>
        </is>
      </c>
      <c r="E2109" t="inlineStr">
        <is>
          <t>SALÁRIO</t>
        </is>
      </c>
      <c r="G2109" s="66" t="n">
        <v>2024.96</v>
      </c>
      <c r="H2109" t="n">
        <v>1</v>
      </c>
      <c r="I2109" s="66" t="n">
        <v>2024.96</v>
      </c>
      <c r="J2109" s="101" t="n">
        <v>45694</v>
      </c>
      <c r="K2109" t="inlineStr">
        <is>
          <t>MO</t>
        </is>
      </c>
      <c r="L2109" t="inlineStr">
        <is>
          <t>PIX: 13034919662</t>
        </is>
      </c>
    </row>
    <row r="2110">
      <c r="A2110" s="101" t="n">
        <v>45693</v>
      </c>
      <c r="B2110" s="55" t="n">
        <v>1</v>
      </c>
      <c r="C2110" t="inlineStr">
        <is>
          <t>13034919662</t>
        </is>
      </c>
      <c r="D2110" t="inlineStr">
        <is>
          <t>DAVID LOPES DOS SANTOS</t>
        </is>
      </c>
      <c r="E2110" t="inlineStr">
        <is>
          <t>TRANSPORTE</t>
        </is>
      </c>
      <c r="G2110" s="66" t="n">
        <v>39.8</v>
      </c>
      <c r="H2110" t="n">
        <v>15</v>
      </c>
      <c r="I2110" s="66" t="n">
        <v>597</v>
      </c>
      <c r="J2110" s="101" t="n">
        <v>45694</v>
      </c>
      <c r="K2110" t="inlineStr">
        <is>
          <t>MO</t>
        </is>
      </c>
      <c r="L2110" t="inlineStr">
        <is>
          <t>PIX: 13034919662</t>
        </is>
      </c>
    </row>
    <row r="2111">
      <c r="A2111" s="101" t="n">
        <v>45693</v>
      </c>
      <c r="B2111" s="55" t="n">
        <v>1</v>
      </c>
      <c r="C2111" t="inlineStr">
        <is>
          <t>13034919662</t>
        </is>
      </c>
      <c r="D2111" t="inlineStr">
        <is>
          <t>DAVID LOPES DOS SANTOS</t>
        </is>
      </c>
      <c r="E2111" t="inlineStr">
        <is>
          <t>CAFÉ</t>
        </is>
      </c>
      <c r="G2111" s="66" t="n">
        <v>4</v>
      </c>
      <c r="H2111" t="n">
        <v>15</v>
      </c>
      <c r="I2111" s="66" t="n">
        <v>60</v>
      </c>
      <c r="J2111" s="101" t="n">
        <v>45694</v>
      </c>
      <c r="K2111" t="inlineStr">
        <is>
          <t>MO</t>
        </is>
      </c>
      <c r="L2111" t="inlineStr">
        <is>
          <t>PIX: 13034919662</t>
        </is>
      </c>
    </row>
    <row r="2112">
      <c r="A2112" s="101" t="n">
        <v>45693</v>
      </c>
      <c r="B2112" s="55" t="n">
        <v>1</v>
      </c>
      <c r="C2112" t="inlineStr">
        <is>
          <t>07817141509</t>
        </is>
      </c>
      <c r="D2112" t="inlineStr">
        <is>
          <t>SONEANDERSON DE JESUS SOUZA</t>
        </is>
      </c>
      <c r="E2112" t="inlineStr">
        <is>
          <t>SALÁRIO</t>
        </is>
      </c>
      <c r="G2112" s="66" t="n">
        <v>1128.11</v>
      </c>
      <c r="H2112" t="n">
        <v>1</v>
      </c>
      <c r="I2112" s="66" t="n">
        <v>1128.11</v>
      </c>
      <c r="J2112" s="101" t="n">
        <v>45694</v>
      </c>
      <c r="K2112" t="inlineStr">
        <is>
          <t>MO</t>
        </is>
      </c>
      <c r="L2112" t="inlineStr">
        <is>
          <t>PIX: 07817141509</t>
        </is>
      </c>
    </row>
    <row r="2113">
      <c r="A2113" s="101" t="n">
        <v>45693</v>
      </c>
      <c r="B2113" s="55" t="n">
        <v>1</v>
      </c>
      <c r="C2113" t="inlineStr">
        <is>
          <t>07817141509</t>
        </is>
      </c>
      <c r="D2113" t="inlineStr">
        <is>
          <t>SONEANDERSON DE JESUS SOUZA</t>
        </is>
      </c>
      <c r="E2113" t="inlineStr">
        <is>
          <t>TRANSPORTE</t>
        </is>
      </c>
      <c r="G2113" s="66" t="n">
        <v>38.2</v>
      </c>
      <c r="H2113" t="n">
        <v>19</v>
      </c>
      <c r="I2113" s="66" t="n">
        <v>725.8</v>
      </c>
      <c r="J2113" s="101" t="n">
        <v>45694</v>
      </c>
      <c r="K2113" t="inlineStr">
        <is>
          <t>MO</t>
        </is>
      </c>
      <c r="L2113" t="inlineStr">
        <is>
          <t>PIX: 07817141509</t>
        </is>
      </c>
    </row>
    <row r="2114">
      <c r="A2114" s="101" t="n">
        <v>45693</v>
      </c>
      <c r="B2114" s="55" t="n">
        <v>1</v>
      </c>
      <c r="C2114" t="inlineStr">
        <is>
          <t>07817141509</t>
        </is>
      </c>
      <c r="D2114" t="inlineStr">
        <is>
          <t>SONEANDERSON DE JESUS SOUZA</t>
        </is>
      </c>
      <c r="E2114" t="inlineStr">
        <is>
          <t>CAFÉ</t>
        </is>
      </c>
      <c r="G2114" s="66" t="n">
        <v>4</v>
      </c>
      <c r="H2114" t="n">
        <v>19</v>
      </c>
      <c r="I2114" s="66" t="n">
        <v>76</v>
      </c>
      <c r="J2114" s="101" t="n">
        <v>45694</v>
      </c>
      <c r="K2114" t="inlineStr">
        <is>
          <t>MO</t>
        </is>
      </c>
      <c r="L2114" t="inlineStr">
        <is>
          <t>PIX: 07817141509</t>
        </is>
      </c>
    </row>
    <row r="2115">
      <c r="A2115" s="101" t="n">
        <v>45693</v>
      </c>
      <c r="B2115" s="55" t="n">
        <v>1</v>
      </c>
      <c r="C2115" t="inlineStr">
        <is>
          <t>31982221495</t>
        </is>
      </c>
      <c r="D2115" t="inlineStr">
        <is>
          <t>CHARLES JUNIO RODRIGUES</t>
        </is>
      </c>
      <c r="E2115" t="inlineStr">
        <is>
          <t>DIÁRIA</t>
        </is>
      </c>
      <c r="G2115" s="66" t="n">
        <v>215</v>
      </c>
      <c r="H2115" t="n">
        <v>8</v>
      </c>
      <c r="I2115" s="66" t="n">
        <v>1720</v>
      </c>
      <c r="J2115" s="101" t="n">
        <v>45694</v>
      </c>
      <c r="K2115" t="inlineStr">
        <is>
          <t>MO</t>
        </is>
      </c>
      <c r="L2115" t="inlineStr">
        <is>
          <t>PIX: 31982221495</t>
        </is>
      </c>
    </row>
    <row r="2116">
      <c r="A2116" s="101" t="n">
        <v>45693</v>
      </c>
      <c r="B2116" s="55" t="n">
        <v>1</v>
      </c>
      <c r="C2116" t="inlineStr">
        <is>
          <t>15239618640</t>
        </is>
      </c>
      <c r="D2116" t="inlineStr">
        <is>
          <t>MARCIO DAVID SANTOS VIEIRA</t>
        </is>
      </c>
      <c r="E2116" t="inlineStr">
        <is>
          <t>DIÁRIA</t>
        </is>
      </c>
      <c r="G2116" s="66" t="n">
        <v>175</v>
      </c>
      <c r="H2116" t="n">
        <v>12</v>
      </c>
      <c r="I2116" s="66" t="n">
        <v>2100</v>
      </c>
      <c r="J2116" s="101" t="n">
        <v>45694</v>
      </c>
      <c r="K2116" t="inlineStr">
        <is>
          <t>MO</t>
        </is>
      </c>
      <c r="L2116" t="inlineStr">
        <is>
          <t>PIX: 15239618640</t>
        </is>
      </c>
    </row>
    <row r="2117">
      <c r="A2117" s="101" t="n">
        <v>45693</v>
      </c>
      <c r="B2117" s="55" t="n">
        <v>1</v>
      </c>
      <c r="C2117" t="inlineStr">
        <is>
          <t>16639091640</t>
        </is>
      </c>
      <c r="D2117" t="inlineStr">
        <is>
          <t>MARLON DANIEL VIEIRA SILVEIRA</t>
        </is>
      </c>
      <c r="E2117" t="inlineStr">
        <is>
          <t>DIÁRIA</t>
        </is>
      </c>
      <c r="G2117" s="66" t="n">
        <v>185</v>
      </c>
      <c r="H2117" t="n">
        <v>12</v>
      </c>
      <c r="I2117" s="66" t="n">
        <v>2220</v>
      </c>
      <c r="J2117" s="101" t="n">
        <v>45694</v>
      </c>
      <c r="K2117" t="inlineStr">
        <is>
          <t>MO</t>
        </is>
      </c>
      <c r="L2117" t="inlineStr">
        <is>
          <t>-</t>
        </is>
      </c>
    </row>
    <row r="2118">
      <c r="A2118" s="101" t="n">
        <v>45693</v>
      </c>
      <c r="B2118" s="55" t="n">
        <v>1</v>
      </c>
      <c r="C2118" t="inlineStr">
        <is>
          <t>91559197668</t>
        </is>
      </c>
      <c r="D2118" t="inlineStr">
        <is>
          <t>JESUSMAR MELQUIADES DA CRUZ</t>
        </is>
      </c>
      <c r="E2118" t="inlineStr">
        <is>
          <t>DIÁRIA</t>
        </is>
      </c>
      <c r="G2118" s="66" t="n">
        <v>215</v>
      </c>
      <c r="H2118" t="n">
        <v>12</v>
      </c>
      <c r="I2118" s="66" t="n">
        <v>2580</v>
      </c>
      <c r="J2118" s="101" t="n">
        <v>45694</v>
      </c>
      <c r="K2118" t="inlineStr">
        <is>
          <t>MO</t>
        </is>
      </c>
      <c r="L2118" t="inlineStr">
        <is>
          <t>-</t>
        </is>
      </c>
    </row>
    <row r="2119">
      <c r="A2119" s="101" t="n">
        <v>45693</v>
      </c>
      <c r="B2119" s="55" t="n">
        <v>1</v>
      </c>
      <c r="C2119" t="inlineStr">
        <is>
          <t>15131692628</t>
        </is>
      </c>
      <c r="D2119" t="inlineStr">
        <is>
          <t>VITOR MARCOS QUEIROZ DOS SANTOS</t>
        </is>
      </c>
      <c r="E2119" t="inlineStr">
        <is>
          <t>DIÁRIA</t>
        </is>
      </c>
      <c r="G2119" s="66" t="n">
        <v>215</v>
      </c>
      <c r="H2119" t="n">
        <v>11</v>
      </c>
      <c r="I2119" s="66" t="n">
        <v>2365</v>
      </c>
      <c r="J2119" s="101" t="n">
        <v>45694</v>
      </c>
      <c r="K2119" t="inlineStr">
        <is>
          <t>MO</t>
        </is>
      </c>
      <c r="L2119" t="inlineStr">
        <is>
          <t>PIX: 31982303863</t>
        </is>
      </c>
    </row>
    <row r="2120">
      <c r="A2120" s="101" t="n">
        <v>45693</v>
      </c>
      <c r="B2120" s="55" t="n">
        <v>2</v>
      </c>
      <c r="C2120" t="inlineStr">
        <is>
          <t>07834753000141</t>
        </is>
      </c>
      <c r="D2120" t="inlineStr">
        <is>
          <t>ANCORA PAPELARIA</t>
        </is>
      </c>
      <c r="E2120" t="inlineStr">
        <is>
          <t>PLOTAGENS</t>
        </is>
      </c>
      <c r="G2120" s="66" t="n">
        <v>582</v>
      </c>
      <c r="H2120" t="n">
        <v>1</v>
      </c>
      <c r="I2120" s="66" t="n">
        <v>582</v>
      </c>
      <c r="J2120" s="101" t="n">
        <v>45694</v>
      </c>
      <c r="K2120" t="inlineStr">
        <is>
          <t>SERV</t>
        </is>
      </c>
      <c r="L2120" t="inlineStr">
        <is>
          <t>PIX: ancorapapelaria@gmail.com</t>
        </is>
      </c>
    </row>
    <row r="2121">
      <c r="A2121" s="101" t="n">
        <v>45693</v>
      </c>
      <c r="B2121" s="55" t="n">
        <v>2</v>
      </c>
      <c r="C2121" t="inlineStr">
        <is>
          <t>14051624000142</t>
        </is>
      </c>
      <c r="D2121" t="inlineStr">
        <is>
          <t>ALFATEC INSTALACOES</t>
        </is>
      </c>
      <c r="E2121" t="inlineStr">
        <is>
          <t>EXECUÇÃO ELÉTRICA</t>
        </is>
      </c>
      <c r="G2121" s="66" t="n">
        <v>2016</v>
      </c>
      <c r="H2121" t="n">
        <v>1</v>
      </c>
      <c r="I2121" s="66" t="n">
        <v>2016</v>
      </c>
      <c r="J2121" s="101" t="n">
        <v>45694</v>
      </c>
      <c r="K2121" t="inlineStr">
        <is>
          <t>SERV</t>
        </is>
      </c>
      <c r="L2121" t="inlineStr">
        <is>
          <t>PIX: 14051624000142</t>
        </is>
      </c>
    </row>
    <row r="2122">
      <c r="A2122" s="101" t="n">
        <v>45693</v>
      </c>
      <c r="B2122" s="55" t="n">
        <v>2</v>
      </c>
      <c r="C2122" t="inlineStr">
        <is>
          <t>04068126674</t>
        </is>
      </c>
      <c r="D2122" t="inlineStr">
        <is>
          <t>C.A.R INST. HIDRAULICAS E GÁS  CARLINHOS</t>
        </is>
      </c>
      <c r="E2122" t="inlineStr">
        <is>
          <t>EXECUÇÃO HIDRAULICA</t>
        </is>
      </c>
      <c r="G2122" s="66" t="n">
        <v>2129.4</v>
      </c>
      <c r="H2122" t="n">
        <v>1</v>
      </c>
      <c r="I2122" s="66" t="n">
        <v>2129.4</v>
      </c>
      <c r="J2122" s="101" t="n">
        <v>45694</v>
      </c>
      <c r="K2122" t="inlineStr">
        <is>
          <t>SERV</t>
        </is>
      </c>
      <c r="L2122" t="inlineStr">
        <is>
          <t>PIX: 04068126674</t>
        </is>
      </c>
    </row>
    <row r="2123">
      <c r="A2123" s="101" t="n">
        <v>45693</v>
      </c>
      <c r="B2123" s="55" t="n">
        <v>3</v>
      </c>
      <c r="C2123" t="inlineStr">
        <is>
          <t>00000011207</t>
        </is>
      </c>
      <c r="D2123" t="inlineStr">
        <is>
          <t>MOTOBOY</t>
        </is>
      </c>
      <c r="E2123" t="inlineStr">
        <is>
          <t>REF. 01/2025</t>
        </is>
      </c>
      <c r="G2123" s="66" t="n">
        <v>135</v>
      </c>
      <c r="H2123" t="n">
        <v>1</v>
      </c>
      <c r="I2123" s="66" t="n">
        <v>135</v>
      </c>
      <c r="J2123" s="101" t="n">
        <v>45695</v>
      </c>
      <c r="K2123" t="inlineStr">
        <is>
          <t>DIV</t>
        </is>
      </c>
      <c r="L2123" t="inlineStr">
        <is>
          <t>PIX: 31995901635</t>
        </is>
      </c>
    </row>
    <row r="2124">
      <c r="A2124" s="101" t="n">
        <v>45693</v>
      </c>
      <c r="B2124" s="55" t="n">
        <v>3</v>
      </c>
      <c r="C2124" t="inlineStr">
        <is>
          <t>00000011126</t>
        </is>
      </c>
      <c r="D2124" t="inlineStr">
        <is>
          <t>MHS MENSALIDADE</t>
        </is>
      </c>
      <c r="E2124" t="inlineStr">
        <is>
          <t>REF. 02/2025</t>
        </is>
      </c>
      <c r="G2124" s="66" t="n">
        <v>372</v>
      </c>
      <c r="H2124" t="n">
        <v>1</v>
      </c>
      <c r="I2124" s="66" t="n">
        <v>372</v>
      </c>
      <c r="J2124" s="101" t="n">
        <v>45695</v>
      </c>
      <c r="K2124" t="inlineStr">
        <is>
          <t>MO</t>
        </is>
      </c>
      <c r="L2124" t="inlineStr">
        <is>
          <t>PIX: 31995901635</t>
        </is>
      </c>
    </row>
    <row r="2125">
      <c r="A2125" s="101" t="n">
        <v>45693</v>
      </c>
      <c r="B2125" s="55" t="n">
        <v>3</v>
      </c>
      <c r="C2125" t="inlineStr">
        <is>
          <t>00000011398</t>
        </is>
      </c>
      <c r="D2125" t="inlineStr">
        <is>
          <t>FOLHA DP</t>
        </is>
      </c>
      <c r="E2125" t="inlineStr">
        <is>
          <t>REF. 01/2025</t>
        </is>
      </c>
      <c r="G2125" s="66" t="n">
        <v>759</v>
      </c>
      <c r="H2125" t="n">
        <v>1</v>
      </c>
      <c r="I2125" s="66" t="n">
        <v>759</v>
      </c>
      <c r="J2125" s="101" t="n">
        <v>45695</v>
      </c>
      <c r="K2125" t="inlineStr">
        <is>
          <t>MO</t>
        </is>
      </c>
      <c r="L2125" t="inlineStr">
        <is>
          <t>PIX: 31995901635</t>
        </is>
      </c>
    </row>
    <row r="2126">
      <c r="A2126" s="101" t="n">
        <v>45693</v>
      </c>
      <c r="B2126" s="55" t="n">
        <v>3</v>
      </c>
      <c r="C2126" t="inlineStr">
        <is>
          <t>32392731000116</t>
        </is>
      </c>
      <c r="D2126" t="inlineStr">
        <is>
          <t>DEPÓSITO 040</t>
        </is>
      </c>
      <c r="E2126" t="inlineStr">
        <is>
          <t>MATERIAIS DIVERSOS</t>
        </is>
      </c>
      <c r="F2126" t="inlineStr">
        <is>
          <t>2938</t>
        </is>
      </c>
      <c r="G2126" s="66" t="n">
        <v>746.3</v>
      </c>
      <c r="H2126" t="n">
        <v>1</v>
      </c>
      <c r="I2126" s="66" t="n">
        <v>746.3</v>
      </c>
      <c r="J2126" s="101" t="n">
        <v>45698</v>
      </c>
      <c r="K2126" t="inlineStr">
        <is>
          <t>MAT</t>
        </is>
      </c>
      <c r="L2126" t="inlineStr">
        <is>
          <t>-</t>
        </is>
      </c>
    </row>
    <row r="2127">
      <c r="A2127" s="101" t="n">
        <v>45693</v>
      </c>
      <c r="B2127" s="55" t="n">
        <v>3</v>
      </c>
      <c r="C2127" t="inlineStr">
        <is>
          <t>54222841000172</t>
        </is>
      </c>
      <c r="D2127" t="inlineStr">
        <is>
          <t>BOTUVERA LOCACOES LTDA</t>
        </is>
      </c>
      <c r="E2127" t="inlineStr">
        <is>
          <t>GUINCHO, MARTELETE, MARTELO E BALDE UINCHO</t>
        </is>
      </c>
      <c r="F2127" t="inlineStr">
        <is>
          <t>315</t>
        </is>
      </c>
      <c r="G2127" s="66" t="n">
        <v>820</v>
      </c>
      <c r="H2127" t="n">
        <v>1</v>
      </c>
      <c r="I2127" s="66" t="n">
        <v>820</v>
      </c>
      <c r="J2127" s="101" t="n">
        <v>45698</v>
      </c>
      <c r="K2127" t="inlineStr">
        <is>
          <t>LOC</t>
        </is>
      </c>
      <c r="L2127" t="inlineStr">
        <is>
          <t>PIX: 54222841000172</t>
        </is>
      </c>
    </row>
    <row r="2128">
      <c r="A2128" s="101" t="n">
        <v>45693</v>
      </c>
      <c r="B2128" s="55" t="n">
        <v>3</v>
      </c>
      <c r="C2128" t="inlineStr">
        <is>
          <t>17250275000348</t>
        </is>
      </c>
      <c r="D2128" t="inlineStr">
        <is>
          <t xml:space="preserve">CASA FERREIRA GONÇALVES </t>
        </is>
      </c>
      <c r="E2128" t="inlineStr">
        <is>
          <t>MATERIAIS HIDRAULICOS</t>
        </is>
      </c>
      <c r="F2128" t="inlineStr">
        <is>
          <t>958816</t>
        </is>
      </c>
      <c r="G2128" s="66" t="n">
        <v>487.04</v>
      </c>
      <c r="H2128" t="n">
        <v>1</v>
      </c>
      <c r="I2128" s="66" t="n">
        <v>487.04</v>
      </c>
      <c r="J2128" s="101" t="n">
        <v>45699</v>
      </c>
      <c r="K2128" t="inlineStr">
        <is>
          <t>MAT</t>
        </is>
      </c>
      <c r="L2128" t="inlineStr">
        <is>
          <t>-</t>
        </is>
      </c>
    </row>
    <row r="2129">
      <c r="A2129" s="101" t="n">
        <v>45693</v>
      </c>
      <c r="B2129" s="55" t="n">
        <v>3</v>
      </c>
      <c r="C2129" t="inlineStr">
        <is>
          <t>32392731000116</t>
        </is>
      </c>
      <c r="D2129" t="inlineStr">
        <is>
          <t>DEPÓSITO 040</t>
        </is>
      </c>
      <c r="E2129" t="inlineStr">
        <is>
          <t>MATERIAIS DIVERSOS</t>
        </is>
      </c>
      <c r="F2129" t="inlineStr">
        <is>
          <t>2941</t>
        </is>
      </c>
      <c r="G2129" s="66" t="n">
        <v>429.5</v>
      </c>
      <c r="H2129" t="n">
        <v>1</v>
      </c>
      <c r="I2129" s="66" t="n">
        <v>429.5</v>
      </c>
      <c r="J2129" s="101" t="n">
        <v>45705</v>
      </c>
      <c r="K2129" t="inlineStr">
        <is>
          <t>MAT</t>
        </is>
      </c>
      <c r="L2129" t="inlineStr">
        <is>
          <t>-</t>
        </is>
      </c>
    </row>
    <row r="2130">
      <c r="A2130" s="101" t="n">
        <v>45693</v>
      </c>
      <c r="B2130" s="55" t="n">
        <v>3</v>
      </c>
      <c r="C2130" t="inlineStr">
        <is>
          <t>41598885000150</t>
        </is>
      </c>
      <c r="D2130" t="inlineStr">
        <is>
          <t>CACAMBAS BOA VISTA LTDA</t>
        </is>
      </c>
      <c r="E2130" t="inlineStr">
        <is>
          <t>LOCAÇÃO DE CAÇAMBA</t>
        </is>
      </c>
      <c r="F2130" t="inlineStr">
        <is>
          <t>2281</t>
        </is>
      </c>
      <c r="G2130" s="66" t="n">
        <v>330</v>
      </c>
      <c r="H2130" t="n">
        <v>1</v>
      </c>
      <c r="I2130" s="66" t="n">
        <v>330</v>
      </c>
      <c r="J2130" s="101" t="n">
        <v>45706</v>
      </c>
      <c r="K2130" t="inlineStr">
        <is>
          <t>LOC</t>
        </is>
      </c>
      <c r="L2130" t="inlineStr">
        <is>
          <t>-</t>
        </is>
      </c>
    </row>
    <row r="2131">
      <c r="A2131" s="101" t="n">
        <v>45693</v>
      </c>
      <c r="B2131" s="55" t="n">
        <v>5</v>
      </c>
      <c r="C2131" t="inlineStr">
        <is>
          <t>41518575000188</t>
        </is>
      </c>
      <c r="D2131" t="inlineStr">
        <is>
          <t>CARMO SION MATERIAIS DE CONSTRUÇÃO LTDA</t>
        </is>
      </c>
      <c r="E2131" t="inlineStr">
        <is>
          <t>AREIA FINA</t>
        </is>
      </c>
      <c r="F2131" t="inlineStr">
        <is>
          <t>16357</t>
        </is>
      </c>
      <c r="G2131" s="66" t="n">
        <v>660</v>
      </c>
      <c r="H2131" t="n">
        <v>1</v>
      </c>
      <c r="I2131" s="66" t="n">
        <v>660</v>
      </c>
      <c r="J2131" s="101" t="n">
        <v>45692</v>
      </c>
      <c r="K2131" t="inlineStr">
        <is>
          <t>MAT</t>
        </is>
      </c>
      <c r="L2131" t="inlineStr">
        <is>
          <t>-</t>
        </is>
      </c>
    </row>
    <row r="2132">
      <c r="A2132" s="101" t="n">
        <v>45693</v>
      </c>
      <c r="B2132" s="55" t="n">
        <v>5</v>
      </c>
      <c r="C2132" t="inlineStr">
        <is>
          <t>41518575000188</t>
        </is>
      </c>
      <c r="D2132" t="inlineStr">
        <is>
          <t>CARMO SION MATERIAIS DE CONSTRUÇÃO LTDA</t>
        </is>
      </c>
      <c r="E2132" t="inlineStr">
        <is>
          <t>AREIA GROSSA</t>
        </is>
      </c>
      <c r="F2132" t="inlineStr">
        <is>
          <t>16358</t>
        </is>
      </c>
      <c r="G2132" s="66" t="n">
        <v>660</v>
      </c>
      <c r="H2132" t="n">
        <v>1</v>
      </c>
      <c r="I2132" s="66" t="n">
        <v>660</v>
      </c>
      <c r="J2132" s="101" t="n">
        <v>45692</v>
      </c>
      <c r="K2132" t="inlineStr">
        <is>
          <t>MAT</t>
        </is>
      </c>
      <c r="L2132" t="inlineStr">
        <is>
          <t>-</t>
        </is>
      </c>
    </row>
    <row r="2133">
      <c r="A2133" s="101" t="n">
        <v>45693</v>
      </c>
      <c r="B2133" s="55" t="n">
        <v>5</v>
      </c>
      <c r="C2133" t="inlineStr">
        <is>
          <t>41518575000188</t>
        </is>
      </c>
      <c r="D2133" t="inlineStr">
        <is>
          <t>CARMO SION MATERIAIS DE CONSTRUÇÃO LTDA</t>
        </is>
      </c>
      <c r="E2133" t="inlineStr">
        <is>
          <t>BRITA</t>
        </is>
      </c>
      <c r="F2133" t="inlineStr">
        <is>
          <t>16377</t>
        </is>
      </c>
      <c r="G2133" s="66" t="n">
        <v>800</v>
      </c>
      <c r="H2133" t="n">
        <v>1</v>
      </c>
      <c r="I2133" s="66" t="n">
        <v>800</v>
      </c>
      <c r="J2133" s="101" t="n">
        <v>45693</v>
      </c>
      <c r="K2133" t="inlineStr">
        <is>
          <t>MAT</t>
        </is>
      </c>
      <c r="L2133" t="inlineStr">
        <is>
          <t>-</t>
        </is>
      </c>
    </row>
    <row r="2134">
      <c r="A2134" s="101" t="n">
        <v>45693</v>
      </c>
      <c r="B2134" s="55" t="n">
        <v>5</v>
      </c>
      <c r="C2134" t="inlineStr">
        <is>
          <t>06140103000133</t>
        </is>
      </c>
      <c r="D2134" t="inlineStr">
        <is>
          <t>SOLLAR EQUIPAMENTOS</t>
        </is>
      </c>
      <c r="E2134" t="inlineStr">
        <is>
          <t>EQUIPAMENTOS AQUECEDOR - PT 0012-10/24 - PARC. 1/4</t>
        </is>
      </c>
      <c r="G2134" s="66" t="n">
        <v>14000</v>
      </c>
      <c r="H2134" t="n">
        <v>1</v>
      </c>
      <c r="I2134" s="66" t="n">
        <v>14000</v>
      </c>
      <c r="J2134" s="101" t="n">
        <v>45687</v>
      </c>
      <c r="K2134" t="inlineStr">
        <is>
          <t>MAT</t>
        </is>
      </c>
    </row>
    <row r="2135">
      <c r="A2135" s="101" t="n">
        <v>45708</v>
      </c>
      <c r="B2135" s="55" t="n">
        <v>3</v>
      </c>
      <c r="C2135" t="inlineStr">
        <is>
          <t>06140103000133</t>
        </is>
      </c>
      <c r="D2135" t="inlineStr">
        <is>
          <t>SOLLAR EQUIPAMENTOS</t>
        </is>
      </c>
      <c r="E2135" t="inlineStr">
        <is>
          <t>EQUIPAMENTOS AQUECEDOR - PT 0012-10/24 - PARC. 2/4</t>
        </is>
      </c>
      <c r="G2135" s="66" t="n">
        <v>14000</v>
      </c>
      <c r="H2135" t="n">
        <v>1</v>
      </c>
      <c r="I2135" s="66" t="n">
        <v>14000</v>
      </c>
      <c r="J2135" s="101" t="n">
        <v>45716</v>
      </c>
      <c r="K2135" t="inlineStr">
        <is>
          <t>MAT</t>
        </is>
      </c>
      <c r="L2135" t="inlineStr">
        <is>
          <t>-</t>
        </is>
      </c>
    </row>
    <row r="2136">
      <c r="A2136" s="101" t="n">
        <v>45736</v>
      </c>
      <c r="B2136" s="55" t="n">
        <v>3</v>
      </c>
      <c r="C2136" t="inlineStr">
        <is>
          <t>06140103000133</t>
        </is>
      </c>
      <c r="D2136" t="inlineStr">
        <is>
          <t>SOLLAR EQUIPAMENTOS</t>
        </is>
      </c>
      <c r="E2136" t="inlineStr">
        <is>
          <t>EQUIPAMENTOS AQUECEDOR - PT 0012-10/24 - PARC. 3/4</t>
        </is>
      </c>
      <c r="G2136" s="66" t="n">
        <v>14000</v>
      </c>
      <c r="H2136" t="n">
        <v>1</v>
      </c>
      <c r="I2136" s="66" t="n">
        <v>14000</v>
      </c>
      <c r="J2136" s="101" t="n">
        <v>45747</v>
      </c>
      <c r="K2136" t="inlineStr">
        <is>
          <t>MAT</t>
        </is>
      </c>
      <c r="L2136" t="inlineStr">
        <is>
          <t>-</t>
        </is>
      </c>
    </row>
    <row r="2137">
      <c r="A2137" s="101" t="n">
        <v>45767</v>
      </c>
      <c r="B2137" s="55" t="n">
        <v>3</v>
      </c>
      <c r="C2137" t="inlineStr">
        <is>
          <t>06140103000133</t>
        </is>
      </c>
      <c r="D2137" t="inlineStr">
        <is>
          <t>SOLLAR EQUIPAMENTOS</t>
        </is>
      </c>
      <c r="E2137" t="inlineStr">
        <is>
          <t>EQUIPAMENTOS AQUECEDOR - PT 0012-10/24 - PARC. 4/4</t>
        </is>
      </c>
      <c r="G2137" s="66" t="n">
        <v>14000</v>
      </c>
      <c r="H2137" t="n">
        <v>1</v>
      </c>
      <c r="I2137" s="66" t="n">
        <v>14000</v>
      </c>
      <c r="J2137" s="101" t="n">
        <v>45777</v>
      </c>
      <c r="K2137" t="inlineStr">
        <is>
          <t>MAT</t>
        </is>
      </c>
      <c r="L2137" t="inlineStr">
        <is>
          <t>-</t>
        </is>
      </c>
    </row>
    <row r="2138">
      <c r="A2138" s="101" t="n">
        <v>45708</v>
      </c>
      <c r="B2138" s="55" t="n">
        <v>1</v>
      </c>
      <c r="C2138" t="inlineStr">
        <is>
          <t>42751357687</t>
        </is>
      </c>
      <c r="D2138" t="inlineStr">
        <is>
          <t>JOSÉ GERALDO LONGUINHO</t>
        </is>
      </c>
      <c r="E2138" t="inlineStr">
        <is>
          <t>SALÁRIO</t>
        </is>
      </c>
      <c r="G2138" s="66" t="n">
        <v>1156</v>
      </c>
      <c r="H2138" t="n">
        <v>1</v>
      </c>
      <c r="I2138" s="66" t="n">
        <v>1156</v>
      </c>
      <c r="J2138" s="101" t="n">
        <v>45708</v>
      </c>
      <c r="K2138" t="inlineStr">
        <is>
          <t>MO</t>
        </is>
      </c>
      <c r="L2138" t="inlineStr">
        <is>
          <t>PIX: 42751357687</t>
        </is>
      </c>
    </row>
    <row r="2139">
      <c r="A2139" s="101" t="n">
        <v>45708</v>
      </c>
      <c r="B2139" s="55" t="n">
        <v>1</v>
      </c>
      <c r="C2139" t="inlineStr">
        <is>
          <t>42751357687</t>
        </is>
      </c>
      <c r="D2139" t="inlineStr">
        <is>
          <t>JOSÉ GERALDO LONGUINHO</t>
        </is>
      </c>
      <c r="E2139" t="inlineStr">
        <is>
          <t>CAFÉ</t>
        </is>
      </c>
      <c r="G2139" s="66" t="n">
        <v>2</v>
      </c>
      <c r="H2139" t="n">
        <v>40</v>
      </c>
      <c r="I2139" s="66" t="n">
        <v>80</v>
      </c>
      <c r="J2139" s="101" t="n">
        <v>45708</v>
      </c>
      <c r="K2139" t="inlineStr">
        <is>
          <t>MO</t>
        </is>
      </c>
      <c r="L2139" t="inlineStr">
        <is>
          <t>PIX: 42751357687</t>
        </is>
      </c>
    </row>
    <row r="2140">
      <c r="A2140" s="101" t="n">
        <v>45708</v>
      </c>
      <c r="B2140" s="55" t="n">
        <v>1</v>
      </c>
      <c r="C2140" t="inlineStr">
        <is>
          <t>13034919662</t>
        </is>
      </c>
      <c r="D2140" t="inlineStr">
        <is>
          <t>DAVID LOPES DOS SANTOS</t>
        </is>
      </c>
      <c r="E2140" t="inlineStr">
        <is>
          <t>SALÁRIO</t>
        </is>
      </c>
      <c r="G2140" s="66" t="n">
        <v>1537.62</v>
      </c>
      <c r="H2140" t="n">
        <v>1</v>
      </c>
      <c r="I2140" s="66" t="n">
        <v>1537.62</v>
      </c>
      <c r="J2140" s="101" t="n">
        <v>45708</v>
      </c>
      <c r="K2140" t="inlineStr">
        <is>
          <t>MO</t>
        </is>
      </c>
      <c r="L2140" t="inlineStr">
        <is>
          <t>PIX: 13034919662</t>
        </is>
      </c>
    </row>
    <row r="2141">
      <c r="A2141" s="101" t="n">
        <v>45708</v>
      </c>
      <c r="B2141" s="55" t="n">
        <v>1</v>
      </c>
      <c r="C2141" t="inlineStr">
        <is>
          <t>13034919662</t>
        </is>
      </c>
      <c r="D2141" t="inlineStr">
        <is>
          <t>DAVID LOPES DOS SANTOS</t>
        </is>
      </c>
      <c r="E2141" t="inlineStr">
        <is>
          <t>CAFÉ</t>
        </is>
      </c>
      <c r="G2141" s="66" t="n">
        <v>2</v>
      </c>
      <c r="H2141" t="n">
        <v>35</v>
      </c>
      <c r="I2141" s="66" t="n">
        <v>70</v>
      </c>
      <c r="J2141" s="101" t="n">
        <v>45708</v>
      </c>
      <c r="K2141" t="inlineStr">
        <is>
          <t>MO</t>
        </is>
      </c>
      <c r="L2141" t="inlineStr">
        <is>
          <t>PIX: 13034919662</t>
        </is>
      </c>
    </row>
    <row r="2142">
      <c r="A2142" s="101" t="n">
        <v>45708</v>
      </c>
      <c r="B2142" s="55" t="n">
        <v>1</v>
      </c>
      <c r="C2142" t="inlineStr">
        <is>
          <t>07817141509</t>
        </is>
      </c>
      <c r="D2142" t="inlineStr">
        <is>
          <t>SONEANDERSON DE JESUS SOUZA</t>
        </is>
      </c>
      <c r="E2142" t="inlineStr">
        <is>
          <t>SALÁRIO</t>
        </is>
      </c>
      <c r="G2142" s="66" t="n">
        <v>672.4</v>
      </c>
      <c r="H2142" t="n">
        <v>1</v>
      </c>
      <c r="I2142" s="66" t="n">
        <v>672.4</v>
      </c>
      <c r="J2142" s="101" t="n">
        <v>45708</v>
      </c>
      <c r="K2142" t="inlineStr">
        <is>
          <t>MO</t>
        </is>
      </c>
      <c r="L2142" t="inlineStr">
        <is>
          <t>PIX: 07817141509</t>
        </is>
      </c>
    </row>
    <row r="2143">
      <c r="A2143" s="101" t="n">
        <v>45708</v>
      </c>
      <c r="B2143" s="55" t="n">
        <v>1</v>
      </c>
      <c r="C2143" t="inlineStr">
        <is>
          <t>07817141509</t>
        </is>
      </c>
      <c r="D2143" t="inlineStr">
        <is>
          <t>SONEANDERSON DE JESUS SOUZA</t>
        </is>
      </c>
      <c r="E2143" t="inlineStr">
        <is>
          <t>CAFÉ</t>
        </is>
      </c>
      <c r="G2143" s="66" t="n">
        <v>2</v>
      </c>
      <c r="H2143" t="n">
        <v>37</v>
      </c>
      <c r="I2143" s="66" t="n">
        <v>74</v>
      </c>
      <c r="J2143" s="101" t="n">
        <v>45708</v>
      </c>
      <c r="K2143" t="inlineStr">
        <is>
          <t>MO</t>
        </is>
      </c>
      <c r="L2143" t="inlineStr">
        <is>
          <t>PIX: 07817141509</t>
        </is>
      </c>
    </row>
    <row r="2144">
      <c r="A2144" s="101" t="n">
        <v>45708</v>
      </c>
      <c r="B2144" s="55" t="n">
        <v>1</v>
      </c>
      <c r="C2144" t="inlineStr">
        <is>
          <t>31982221495</t>
        </is>
      </c>
      <c r="D2144" t="inlineStr">
        <is>
          <t>CHARLES JUNIO RODRIGUES</t>
        </is>
      </c>
      <c r="E2144" t="inlineStr">
        <is>
          <t>DIÁRIA</t>
        </is>
      </c>
      <c r="G2144" s="66" t="n">
        <v>215</v>
      </c>
      <c r="H2144" t="n">
        <v>9</v>
      </c>
      <c r="I2144" s="66" t="n">
        <v>1935</v>
      </c>
      <c r="J2144" s="101" t="n">
        <v>45708</v>
      </c>
      <c r="K2144" t="inlineStr">
        <is>
          <t>MO</t>
        </is>
      </c>
      <c r="L2144" t="inlineStr">
        <is>
          <t>PIX: 31982221495</t>
        </is>
      </c>
    </row>
    <row r="2145">
      <c r="A2145" s="101" t="n">
        <v>45708</v>
      </c>
      <c r="B2145" s="55" t="n">
        <v>1</v>
      </c>
      <c r="C2145" t="inlineStr">
        <is>
          <t>15239618640</t>
        </is>
      </c>
      <c r="D2145" t="inlineStr">
        <is>
          <t>MARCIO DAVID SANTOS VIEIRA</t>
        </is>
      </c>
      <c r="E2145" t="inlineStr">
        <is>
          <t>DIÁRIA</t>
        </is>
      </c>
      <c r="G2145" s="66" t="n">
        <v>175</v>
      </c>
      <c r="H2145" t="n">
        <v>10</v>
      </c>
      <c r="I2145" s="66" t="n">
        <v>1750</v>
      </c>
      <c r="J2145" s="101" t="n">
        <v>45708</v>
      </c>
      <c r="K2145" t="inlineStr">
        <is>
          <t>MO</t>
        </is>
      </c>
      <c r="L2145" t="inlineStr">
        <is>
          <t>PIX: 15239618640</t>
        </is>
      </c>
    </row>
    <row r="2146">
      <c r="A2146" s="101" t="n">
        <v>45708</v>
      </c>
      <c r="B2146" s="55" t="n">
        <v>1</v>
      </c>
      <c r="C2146" t="inlineStr">
        <is>
          <t>16639091640</t>
        </is>
      </c>
      <c r="D2146" t="inlineStr">
        <is>
          <t>MARLON DANIEL VIEIRA SILVEIRA</t>
        </is>
      </c>
      <c r="E2146" t="inlineStr">
        <is>
          <t>DIÁRIA</t>
        </is>
      </c>
      <c r="G2146" s="66" t="n">
        <v>185</v>
      </c>
      <c r="H2146" t="n">
        <v>9</v>
      </c>
      <c r="I2146" s="66" t="n">
        <v>1665</v>
      </c>
      <c r="J2146" s="101" t="n">
        <v>45708</v>
      </c>
      <c r="K2146" t="inlineStr">
        <is>
          <t>MO</t>
        </is>
      </c>
      <c r="L2146" t="inlineStr">
        <is>
          <t>-</t>
        </is>
      </c>
    </row>
    <row r="2147">
      <c r="A2147" s="101" t="n">
        <v>45708</v>
      </c>
      <c r="B2147" s="55" t="n">
        <v>1</v>
      </c>
      <c r="C2147" t="inlineStr">
        <is>
          <t>91559197668</t>
        </is>
      </c>
      <c r="D2147" t="inlineStr">
        <is>
          <t>JESUSMAR MELQUIADES DA CRUZ</t>
        </is>
      </c>
      <c r="E2147" t="inlineStr">
        <is>
          <t>DIÁRIA</t>
        </is>
      </c>
      <c r="G2147" s="66" t="n">
        <v>215</v>
      </c>
      <c r="H2147" t="n">
        <v>10</v>
      </c>
      <c r="I2147" s="66" t="n">
        <v>2150</v>
      </c>
      <c r="J2147" s="101" t="n">
        <v>45708</v>
      </c>
      <c r="K2147" t="inlineStr">
        <is>
          <t>MO</t>
        </is>
      </c>
      <c r="L2147" t="inlineStr">
        <is>
          <t>-</t>
        </is>
      </c>
    </row>
    <row r="2148">
      <c r="A2148" s="101" t="n">
        <v>45708</v>
      </c>
      <c r="B2148" s="55" t="n">
        <v>1</v>
      </c>
      <c r="C2148" t="inlineStr">
        <is>
          <t>15131692628</t>
        </is>
      </c>
      <c r="D2148" t="inlineStr">
        <is>
          <t>VITOR MARCOS QUEIROZ DOS SANTOS</t>
        </is>
      </c>
      <c r="E2148" t="inlineStr">
        <is>
          <t>DIÁRIA</t>
        </is>
      </c>
      <c r="G2148" s="66" t="n">
        <v>215</v>
      </c>
      <c r="H2148" t="n">
        <v>9</v>
      </c>
      <c r="I2148" s="66" t="n">
        <v>1935</v>
      </c>
      <c r="J2148" s="101" t="n">
        <v>45708</v>
      </c>
      <c r="K2148" t="inlineStr">
        <is>
          <t>MO</t>
        </is>
      </c>
      <c r="L2148" t="inlineStr">
        <is>
          <t>PIX: 31982303863</t>
        </is>
      </c>
    </row>
    <row r="2149">
      <c r="A2149" s="101" t="n">
        <v>45708</v>
      </c>
      <c r="B2149" s="55" t="n">
        <v>2</v>
      </c>
      <c r="C2149" t="inlineStr">
        <is>
          <t>04068126674</t>
        </is>
      </c>
      <c r="D2149" t="inlineStr">
        <is>
          <t>C.A.R INST. HIDRAULICAS E GÁS  CARLINHOS</t>
        </is>
      </c>
      <c r="E2149" t="inlineStr">
        <is>
          <t>EXECUÇÃO HIDRÁULICA</t>
        </is>
      </c>
      <c r="G2149" s="66" t="n">
        <v>2380.5</v>
      </c>
      <c r="H2149" t="n">
        <v>1</v>
      </c>
      <c r="I2149" s="66" t="n">
        <v>2380.5</v>
      </c>
      <c r="J2149" s="101" t="n">
        <v>45708</v>
      </c>
      <c r="K2149" t="inlineStr">
        <is>
          <t>SERV</t>
        </is>
      </c>
      <c r="L2149" t="inlineStr">
        <is>
          <t>PIX: 04068126674</t>
        </is>
      </c>
    </row>
    <row r="2150">
      <c r="A2150" s="101" t="n">
        <v>45708</v>
      </c>
      <c r="B2150" s="55" t="n">
        <v>2</v>
      </c>
      <c r="C2150" t="inlineStr">
        <is>
          <t>14051624000142</t>
        </is>
      </c>
      <c r="D2150" t="inlineStr">
        <is>
          <t>ALFATEC INSTALACOES</t>
        </is>
      </c>
      <c r="E2150" t="inlineStr">
        <is>
          <t>EXECUÇÃO ELÉTRICA</t>
        </is>
      </c>
      <c r="G2150" s="66" t="n">
        <v>2160</v>
      </c>
      <c r="H2150" t="n">
        <v>1</v>
      </c>
      <c r="I2150" s="66" t="n">
        <v>2160</v>
      </c>
      <c r="J2150" s="101" t="n">
        <v>45708</v>
      </c>
      <c r="K2150" t="inlineStr">
        <is>
          <t>SERV</t>
        </is>
      </c>
      <c r="L2150" t="inlineStr">
        <is>
          <t>PIX: 14051624000142</t>
        </is>
      </c>
    </row>
    <row r="2151">
      <c r="A2151" s="101" t="n">
        <v>45708</v>
      </c>
      <c r="B2151" s="55" t="n">
        <v>2</v>
      </c>
      <c r="C2151" t="inlineStr">
        <is>
          <t>37052904870</t>
        </is>
      </c>
      <c r="D2151" t="inlineStr">
        <is>
          <t>VR AREIA E BRITA</t>
        </is>
      </c>
      <c r="E2151" t="inlineStr">
        <is>
          <t xml:space="preserve">AREIA E BRITA - PED. Nº 5070 / 5071 / 5073
</t>
        </is>
      </c>
      <c r="G2151" s="66" t="n">
        <v>4733.85</v>
      </c>
      <c r="H2151" t="n">
        <v>1</v>
      </c>
      <c r="I2151" s="66" t="n">
        <v>4733.85</v>
      </c>
      <c r="J2151" s="101" t="n">
        <v>45708</v>
      </c>
      <c r="K2151" t="inlineStr">
        <is>
          <t>MAT</t>
        </is>
      </c>
      <c r="L2151" t="inlineStr">
        <is>
          <t>C6 BANK  - 0001 19363893</t>
        </is>
      </c>
    </row>
    <row r="2152">
      <c r="A2152" s="101" t="n">
        <v>45708</v>
      </c>
      <c r="B2152" s="55" t="n">
        <v>2</v>
      </c>
      <c r="C2152" t="inlineStr">
        <is>
          <t>30104762000107</t>
        </is>
      </c>
      <c r="D2152" t="inlineStr">
        <is>
          <t>VASCONCELOS &amp; RINALDI ENGENHARIA</t>
        </is>
      </c>
      <c r="E2152" t="inlineStr">
        <is>
          <t xml:space="preserve">11/19 PARC. ADM.OBRA </t>
        </is>
      </c>
      <c r="G2152" s="66" t="n">
        <v>5500</v>
      </c>
      <c r="H2152" t="n">
        <v>1</v>
      </c>
      <c r="I2152" s="66" t="n">
        <v>5500</v>
      </c>
      <c r="J2152" s="101" t="n">
        <v>45708</v>
      </c>
      <c r="K2152" t="inlineStr">
        <is>
          <t>ADM</t>
        </is>
      </c>
      <c r="L2152" t="inlineStr">
        <is>
          <t>PIX: 30104762000107</t>
        </is>
      </c>
    </row>
    <row r="2153">
      <c r="A2153" s="101" t="n">
        <v>45708</v>
      </c>
      <c r="B2153" s="55" t="n">
        <v>2</v>
      </c>
      <c r="C2153" t="inlineStr">
        <is>
          <t>30104762000107</t>
        </is>
      </c>
      <c r="D2153" t="inlineStr">
        <is>
          <t>VASCONCELOS &amp; RINALDI ENGENHARIA</t>
        </is>
      </c>
      <c r="E2153" t="inlineStr">
        <is>
          <t xml:space="preserve">11/19 PARC. ADM.OBRA </t>
        </is>
      </c>
      <c r="G2153" s="66" t="n">
        <v>8250</v>
      </c>
      <c r="H2153" t="n">
        <v>1</v>
      </c>
      <c r="I2153" s="66" t="n">
        <v>8250</v>
      </c>
      <c r="J2153" s="101" t="n">
        <v>45708</v>
      </c>
      <c r="K2153" t="inlineStr">
        <is>
          <t>ADM</t>
        </is>
      </c>
      <c r="L2153" t="inlineStr">
        <is>
          <t>PIX: 30104762000107</t>
        </is>
      </c>
    </row>
    <row r="2154">
      <c r="A2154" s="101" t="n">
        <v>45708</v>
      </c>
      <c r="B2154" s="55" t="n">
        <v>2</v>
      </c>
      <c r="C2154" t="inlineStr">
        <is>
          <t>30104762000107</t>
        </is>
      </c>
      <c r="D2154" t="inlineStr">
        <is>
          <t>VASCONCELOS &amp; RINALDI ENGENHARIA</t>
        </is>
      </c>
      <c r="E2154" t="inlineStr">
        <is>
          <t xml:space="preserve">15/19 PARC. ADM.OBRA </t>
        </is>
      </c>
      <c r="G2154" s="66" t="n">
        <v>5500</v>
      </c>
      <c r="H2154" t="n">
        <v>1</v>
      </c>
      <c r="I2154" s="66" t="n">
        <v>5500</v>
      </c>
      <c r="J2154" s="101" t="n">
        <v>45708</v>
      </c>
      <c r="K2154" t="inlineStr">
        <is>
          <t>ADM</t>
        </is>
      </c>
      <c r="L2154" t="inlineStr">
        <is>
          <t>PIX: 30104762000107</t>
        </is>
      </c>
    </row>
    <row r="2155">
      <c r="A2155" s="101" t="n">
        <v>45708</v>
      </c>
      <c r="B2155" s="55" t="n">
        <v>2</v>
      </c>
      <c r="C2155" t="inlineStr">
        <is>
          <t>30104762000107</t>
        </is>
      </c>
      <c r="D2155" t="inlineStr">
        <is>
          <t>VASCONCELOS &amp; RINALDI ENGENHARIA</t>
        </is>
      </c>
      <c r="E2155" t="inlineStr">
        <is>
          <t xml:space="preserve">15/19 PARC. ADM.OBRA </t>
        </is>
      </c>
      <c r="G2155" s="66" t="n">
        <v>8250</v>
      </c>
      <c r="H2155" t="n">
        <v>1</v>
      </c>
      <c r="I2155" s="66" t="n">
        <v>8250</v>
      </c>
      <c r="J2155" s="101" t="n">
        <v>45708</v>
      </c>
      <c r="K2155" t="inlineStr">
        <is>
          <t>ADM</t>
        </is>
      </c>
      <c r="L2155" t="inlineStr">
        <is>
          <t>PIX: 30104762000107</t>
        </is>
      </c>
    </row>
    <row r="2156">
      <c r="A2156" s="101" t="n">
        <v>45708</v>
      </c>
      <c r="B2156" s="55" t="n">
        <v>3</v>
      </c>
      <c r="C2156" t="inlineStr">
        <is>
          <t>17281106000103</t>
        </is>
      </c>
      <c r="D2156" t="inlineStr">
        <is>
          <t>COPASA MG</t>
        </is>
      </c>
      <c r="E2156" t="inlineStr">
        <is>
          <t>REF. 02/2025</t>
        </is>
      </c>
      <c r="F2156" t="inlineStr"/>
      <c r="G2156" s="66" t="n">
        <v>246.83</v>
      </c>
      <c r="H2156" t="n">
        <v>1</v>
      </c>
      <c r="I2156" s="66" t="n">
        <v>246.83</v>
      </c>
      <c r="J2156" s="101" t="n">
        <v>45708</v>
      </c>
      <c r="K2156" t="inlineStr">
        <is>
          <t>TP</t>
        </is>
      </c>
      <c r="L2156" t="inlineStr">
        <is>
          <t>-</t>
        </is>
      </c>
      <c r="M2156" t="inlineStr"/>
    </row>
    <row r="2157">
      <c r="A2157" s="101" t="n">
        <v>45708</v>
      </c>
      <c r="B2157" s="55" t="n">
        <v>3</v>
      </c>
      <c r="C2157" t="inlineStr">
        <is>
          <t>00394460000141</t>
        </is>
      </c>
      <c r="D2157" t="inlineStr">
        <is>
          <t>INSS/IRRF</t>
        </is>
      </c>
      <c r="E2157" t="inlineStr">
        <is>
          <t>REF. 01/2025</t>
        </is>
      </c>
      <c r="F2157" t="inlineStr"/>
      <c r="G2157" s="66" t="n">
        <v>3199.73</v>
      </c>
      <c r="H2157" t="n">
        <v>1</v>
      </c>
      <c r="I2157" s="66" t="n">
        <v>3199.73</v>
      </c>
      <c r="J2157" s="101" t="n">
        <v>45708</v>
      </c>
      <c r="K2157" t="inlineStr">
        <is>
          <t>MO</t>
        </is>
      </c>
      <c r="L2157" t="inlineStr">
        <is>
          <t>-</t>
        </is>
      </c>
      <c r="M2157" t="inlineStr"/>
    </row>
    <row r="2158">
      <c r="A2158" s="101" t="n">
        <v>45708</v>
      </c>
      <c r="B2158" s="55" t="n">
        <v>3</v>
      </c>
      <c r="C2158" t="inlineStr">
        <is>
          <t>00360305000104</t>
        </is>
      </c>
      <c r="D2158" t="inlineStr">
        <is>
          <t>FGTS</t>
        </is>
      </c>
      <c r="E2158" t="inlineStr">
        <is>
          <t>REF. 01/2025</t>
        </is>
      </c>
      <c r="F2158" t="inlineStr"/>
      <c r="G2158" s="66" t="n">
        <v>680.89</v>
      </c>
      <c r="H2158" t="n">
        <v>1</v>
      </c>
      <c r="I2158" s="66" t="n">
        <v>680.89</v>
      </c>
      <c r="J2158" s="101" t="n">
        <v>45708</v>
      </c>
      <c r="K2158" t="inlineStr">
        <is>
          <t>MO</t>
        </is>
      </c>
      <c r="L2158" t="inlineStr">
        <is>
          <t>-</t>
        </is>
      </c>
      <c r="M2158" t="inlineStr"/>
    </row>
    <row r="2159">
      <c r="A2159" s="101" t="n">
        <v>45708</v>
      </c>
      <c r="B2159" s="55" t="n">
        <v>3</v>
      </c>
      <c r="C2159" t="inlineStr">
        <is>
          <t>21944558000103</t>
        </is>
      </c>
      <c r="D2159" t="inlineStr">
        <is>
          <t>LOCAN ANDAIMES</t>
        </is>
      </c>
      <c r="E2159" t="inlineStr">
        <is>
          <t>LOCAÇÃO DE ANDAIMES - ND 10423</t>
        </is>
      </c>
      <c r="F2159" t="inlineStr"/>
      <c r="G2159" s="66" t="n">
        <v>546</v>
      </c>
      <c r="H2159" t="n">
        <v>1</v>
      </c>
      <c r="I2159" s="66" t="n">
        <v>546</v>
      </c>
      <c r="J2159" s="101" t="n">
        <v>45708</v>
      </c>
      <c r="K2159" t="inlineStr">
        <is>
          <t>LOC</t>
        </is>
      </c>
      <c r="L2159" t="inlineStr">
        <is>
          <t>-</t>
        </is>
      </c>
      <c r="M2159" t="inlineStr"/>
    </row>
    <row r="2160">
      <c r="A2160" s="101" t="n">
        <v>45708</v>
      </c>
      <c r="B2160" s="55" t="n">
        <v>3</v>
      </c>
      <c r="C2160" t="inlineStr">
        <is>
          <t>00000011045</t>
        </is>
      </c>
      <c r="D2160" t="inlineStr">
        <is>
          <t>MHS EVENTO SST ESOCIAL</t>
        </is>
      </c>
      <c r="E2160" t="inlineStr">
        <is>
          <t>REF. 20/01</t>
        </is>
      </c>
      <c r="F2160" t="inlineStr"/>
      <c r="G2160" s="66" t="n">
        <v>36.84</v>
      </c>
      <c r="H2160" t="n">
        <v>1</v>
      </c>
      <c r="I2160" s="66" t="n">
        <v>36.84</v>
      </c>
      <c r="J2160" s="101" t="n">
        <v>45709</v>
      </c>
      <c r="K2160" t="inlineStr">
        <is>
          <t>MO</t>
        </is>
      </c>
      <c r="L2160" t="inlineStr">
        <is>
          <t>PIX: 31995901635</t>
        </is>
      </c>
      <c r="M2160" t="inlineStr"/>
    </row>
    <row r="2161">
      <c r="A2161" s="101" t="n">
        <v>45708</v>
      </c>
      <c r="B2161" s="55" t="n">
        <v>3</v>
      </c>
      <c r="C2161" t="inlineStr">
        <is>
          <t>02697297000383</t>
        </is>
      </c>
      <c r="D2161" t="inlineStr">
        <is>
          <t>UNIVERSO ELÉTRICO LTDA</t>
        </is>
      </c>
      <c r="E2161" t="inlineStr">
        <is>
          <t>MATERIAIS ELÉTRICOS - PARC 3/3</t>
        </is>
      </c>
      <c r="F2161" t="inlineStr">
        <is>
          <t>349117</t>
        </is>
      </c>
      <c r="G2161" s="66" t="n">
        <v>6477.6</v>
      </c>
      <c r="H2161" t="n">
        <v>1</v>
      </c>
      <c r="I2161" s="66" t="n">
        <v>6477.6</v>
      </c>
      <c r="J2161" s="101" t="n">
        <v>45711</v>
      </c>
      <c r="K2161" t="inlineStr">
        <is>
          <t>MAT</t>
        </is>
      </c>
      <c r="L2161" t="inlineStr">
        <is>
          <t>-</t>
        </is>
      </c>
      <c r="M2161" t="inlineStr"/>
    </row>
    <row r="2162">
      <c r="A2162" s="101" t="n">
        <v>45708</v>
      </c>
      <c r="B2162" s="55" t="n">
        <v>3</v>
      </c>
      <c r="C2162" t="inlineStr">
        <is>
          <t>02697297000383</t>
        </is>
      </c>
      <c r="D2162" t="inlineStr">
        <is>
          <t>UNIVERSO ELÉTRICO LTDA</t>
        </is>
      </c>
      <c r="E2162" t="inlineStr">
        <is>
          <t>SAÍDA HORIZONTAL - PARC 3/3</t>
        </is>
      </c>
      <c r="F2162" t="inlineStr">
        <is>
          <t>349115</t>
        </is>
      </c>
      <c r="G2162" s="66" t="n">
        <v>26.67</v>
      </c>
      <c r="H2162" t="n">
        <v>1</v>
      </c>
      <c r="I2162" s="66" t="n">
        <v>26.67</v>
      </c>
      <c r="J2162" s="101" t="n">
        <v>45711</v>
      </c>
      <c r="K2162" t="inlineStr">
        <is>
          <t>MAT</t>
        </is>
      </c>
      <c r="L2162" t="inlineStr">
        <is>
          <t>-</t>
        </is>
      </c>
      <c r="M2162" t="inlineStr"/>
    </row>
    <row r="2163">
      <c r="A2163" s="101" t="n">
        <v>45708</v>
      </c>
      <c r="B2163" s="55" t="n">
        <v>3</v>
      </c>
      <c r="C2163" t="inlineStr">
        <is>
          <t>24654133000220</t>
        </is>
      </c>
      <c r="D2163" t="inlineStr">
        <is>
          <t xml:space="preserve">PLIMAX PERSONA </t>
        </is>
      </c>
      <c r="E2163" t="inlineStr">
        <is>
          <t>CESTAS BÁSICAS</t>
        </is>
      </c>
      <c r="F2163" t="inlineStr">
        <is>
          <t>276245</t>
        </is>
      </c>
      <c r="G2163" s="66" t="n">
        <v>1959.79</v>
      </c>
      <c r="H2163" t="n">
        <v>1</v>
      </c>
      <c r="I2163" s="66" t="n">
        <v>1959.79</v>
      </c>
      <c r="J2163" s="101" t="n">
        <v>45716</v>
      </c>
      <c r="K2163" t="inlineStr">
        <is>
          <t>MO</t>
        </is>
      </c>
      <c r="L2163" t="inlineStr">
        <is>
          <t>-</t>
        </is>
      </c>
      <c r="M2163" t="inlineStr"/>
    </row>
    <row r="2164">
      <c r="A2164" s="101" t="n">
        <v>45708</v>
      </c>
      <c r="B2164" s="55" t="n">
        <v>3</v>
      </c>
      <c r="C2164" t="inlineStr">
        <is>
          <t>38727707000177</t>
        </is>
      </c>
      <c r="D2164" t="inlineStr">
        <is>
          <t>PASI SEGURO</t>
        </is>
      </c>
      <c r="E2164" t="inlineStr">
        <is>
          <t>SEGURO COLABORADORES</t>
        </is>
      </c>
      <c r="F2164" t="inlineStr"/>
      <c r="G2164" s="66" t="n">
        <v>80.40000000000001</v>
      </c>
      <c r="H2164" t="n">
        <v>1</v>
      </c>
      <c r="I2164" s="66" t="n">
        <v>80.40000000000001</v>
      </c>
      <c r="J2164" s="101" t="n">
        <v>45716</v>
      </c>
      <c r="K2164" t="inlineStr">
        <is>
          <t>MO</t>
        </is>
      </c>
      <c r="L2164" t="inlineStr">
        <is>
          <t>-</t>
        </is>
      </c>
      <c r="M2164" t="inlineStr"/>
    </row>
    <row r="2165">
      <c r="A2165" s="101" t="n">
        <v>45708</v>
      </c>
      <c r="B2165" s="55" t="n">
        <v>5</v>
      </c>
      <c r="C2165" t="inlineStr">
        <is>
          <t>17581836000634</t>
        </is>
      </c>
      <c r="D2165" t="inlineStr">
        <is>
          <t>LOJA DO PAULO</t>
        </is>
      </c>
      <c r="E2165" t="inlineStr">
        <is>
          <t>TUBO ALUMÍNIO</t>
        </is>
      </c>
      <c r="F2165" t="inlineStr">
        <is>
          <t>34347</t>
        </is>
      </c>
      <c r="G2165" s="66" t="n">
        <v>394.5</v>
      </c>
      <c r="H2165" t="n">
        <v>1</v>
      </c>
      <c r="I2165" s="66" t="n">
        <v>394.5</v>
      </c>
      <c r="J2165" s="101" t="n">
        <v>45694</v>
      </c>
      <c r="K2165" t="inlineStr">
        <is>
          <t>MAT</t>
        </is>
      </c>
      <c r="L2165" t="inlineStr">
        <is>
          <t>-</t>
        </is>
      </c>
      <c r="M2165" t="inlineStr"/>
    </row>
  </sheetData>
  <autoFilter ref="A1:O2"/>
  <conditionalFormatting sqref="O2:P2060">
    <cfRule type="cellIs" priority="8" operator="equal" dxfId="0">
      <formula>""</formula>
    </cfRule>
  </conditionalFormatting>
  <conditionalFormatting sqref="P2:P2060">
    <cfRule type="duplicateValues" priority="1" dxfId="1"/>
  </conditionalFormatting>
  <conditionalFormatting sqref="P2:P1048576">
    <cfRule type="duplicateValues" priority="17" dxfId="1"/>
    <cfRule type="duplicateValues" priority="18" dxfId="0"/>
  </conditionalFormatting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ilha1">
    <outlinePr summaryBelow="1" summaryRight="1"/>
    <pageSetUpPr/>
  </sheetPr>
  <dimension ref="A1:T107"/>
  <sheetViews>
    <sheetView showGridLines="0" topLeftCell="E50" zoomScale="80" zoomScaleNormal="80" workbookViewId="0">
      <selection activeCell="A58" sqref="A58"/>
    </sheetView>
  </sheetViews>
  <sheetFormatPr baseColWidth="8" defaultColWidth="8.875" defaultRowHeight="15.75"/>
  <cols>
    <col width="13.875" customWidth="1" style="68" min="1" max="1"/>
    <col width="4.875" customWidth="1" style="68" min="2" max="2"/>
    <col width="15.875" customWidth="1" style="68" min="3" max="11"/>
    <col width="16.875" customWidth="1" style="68" min="12" max="12"/>
    <col width="8.875" customWidth="1" style="68" min="13" max="76"/>
    <col width="8.875" customWidth="1" style="68" min="77" max="16384"/>
  </cols>
  <sheetData>
    <row r="1" ht="69.95" customHeight="1">
      <c r="D1" s="80" t="n"/>
      <c r="E1" s="80" t="n"/>
      <c r="G1" s="67" t="inlineStr">
        <is>
          <t>Rua  Zodiaco, 87  Sala 07 – Santa  Lúcia - Belo Horizonte - MG
(31) 3654-6616 / (31) 99974-1241 /  (31) 98711-1139
rvr.engenharia@gmail.com / vinicius.rinaldi26@gmail.com</t>
        </is>
      </c>
      <c r="N1" s="80" t="n"/>
      <c r="O1" s="80" t="n"/>
      <c r="P1" s="67" t="n"/>
    </row>
    <row r="2" ht="35.1" customHeight="1">
      <c r="D2" s="80" t="n"/>
      <c r="E2" s="80" t="n"/>
      <c r="N2" s="80" t="n"/>
      <c r="O2" s="80" t="n"/>
      <c r="Q2" s="80" t="n"/>
    </row>
    <row r="3" ht="35.1" customHeight="1">
      <c r="A3" s="33" t="inlineStr">
        <is>
          <t>SERGIO LUCIO PEREIRA</t>
        </is>
      </c>
      <c r="B3" s="5" t="n"/>
      <c r="D3" s="80" t="n"/>
      <c r="E3" s="80" t="n"/>
      <c r="K3" s="59" t="inlineStr">
        <is>
          <t>Data Inicial</t>
        </is>
      </c>
      <c r="L3" s="52" t="n">
        <v>44671</v>
      </c>
      <c r="M3" s="5" t="n"/>
      <c r="N3" s="80" t="n"/>
      <c r="O3" s="80" t="n"/>
      <c r="Q3" s="80" t="n"/>
    </row>
    <row r="4" ht="18.95" customHeight="1">
      <c r="A4" s="3" t="inlineStr">
        <is>
          <t>RUA DA SERENATA Nº225 - VALE DOS CRISTAIS</t>
        </is>
      </c>
      <c r="B4" s="3" t="n"/>
      <c r="D4" s="80" t="n"/>
      <c r="E4" s="80" t="n"/>
      <c r="K4" s="59" t="inlineStr">
        <is>
          <t>% Adm Obra:</t>
        </is>
      </c>
      <c r="L4" s="58" t="n"/>
      <c r="M4" s="3" t="n"/>
      <c r="N4" s="80" t="n"/>
      <c r="O4" s="80" t="n"/>
      <c r="Q4" s="80" t="n"/>
    </row>
    <row r="5" ht="30" customHeight="1"/>
    <row r="6" ht="50.1" customHeight="1" thickBot="1">
      <c r="A6" s="4" t="inlineStr">
        <is>
          <t>RESUMO DAS DESPESAS</t>
        </is>
      </c>
      <c r="B6" s="4" t="n"/>
      <c r="N6" s="39" t="n"/>
    </row>
    <row r="7" hidden="1" ht="17.1" customHeight="1" thickBot="1">
      <c r="C7" s="68" t="n">
        <v>1</v>
      </c>
      <c r="D7" s="68" t="n">
        <v>2</v>
      </c>
      <c r="E7" s="68" t="n">
        <v>3</v>
      </c>
      <c r="F7" s="68" t="n">
        <v>4</v>
      </c>
      <c r="G7" s="68" t="n">
        <v>5</v>
      </c>
      <c r="H7" s="68" t="n">
        <v>6</v>
      </c>
    </row>
    <row r="8" ht="81" customHeight="1" thickBot="1">
      <c r="A8" s="10" t="inlineStr">
        <is>
          <t>DATA</t>
        </is>
      </c>
      <c r="B8" s="23" t="inlineStr">
        <is>
          <t>Nº REL.</t>
        </is>
      </c>
      <c r="C8" s="11" t="inlineStr">
        <is>
          <t>1) DESPESAS COM COLABORADORES</t>
        </is>
      </c>
      <c r="D8" s="11" t="inlineStr">
        <is>
          <t>2) TRANSF. PROGR. - MATERIAIS, LOCAÇÕES E PREST. SERVIÇOS</t>
        </is>
      </c>
      <c r="E8" s="11" t="inlineStr">
        <is>
          <t>3) MATERIAIS, PREST DE SERVIÇOS, IMPOSTOS E OUTROS</t>
        </is>
      </c>
      <c r="F8" s="11" t="inlineStr">
        <is>
          <t>4) RESSARCIMENTOS E RESTITUIÇÕES</t>
        </is>
      </c>
      <c r="G8" s="11" t="inlineStr">
        <is>
          <t>5) DESPESAS PAGAS PELO CLIENTE</t>
        </is>
      </c>
      <c r="H8" s="11" t="inlineStr">
        <is>
          <t xml:space="preserve">6) PAGAMENTOS CAIXA DE OBRA </t>
        </is>
      </c>
      <c r="I8" s="38" t="inlineStr">
        <is>
          <t>SUBTOTAL</t>
        </is>
      </c>
      <c r="J8" s="38" t="inlineStr">
        <is>
          <t>7) ADM. OBRA</t>
        </is>
      </c>
      <c r="K8" s="12" t="inlineStr">
        <is>
          <t>TOTAL</t>
        </is>
      </c>
      <c r="L8" s="13" t="inlineStr">
        <is>
          <t>ACUMULADO</t>
        </is>
      </c>
    </row>
    <row r="9" ht="24" customHeight="1" thickTop="1">
      <c r="A9" s="60" t="n">
        <v>44671</v>
      </c>
      <c r="B9" s="81" t="n">
        <v>1</v>
      </c>
      <c r="C9" s="82">
        <f>SUMIFS(Dados!$I$1:$I$1991,Dados!$B$1:$B$1991,C$7,Dados!$A$1:$A$1991,$A9)</f>
        <v/>
      </c>
      <c r="D9" s="82">
        <f>SUMIFS(Dados!$I$1:$I$1991,Dados!$B$1:$B$1991,D$7,Dados!$A$1:$A$1991,$A9)</f>
        <v/>
      </c>
      <c r="E9" s="82">
        <f>SUMIFS(Dados!$I$1:$I$1991,Dados!$B$1:$B$1991,E$7,Dados!$A$1:$A$1991,$A9)</f>
        <v/>
      </c>
      <c r="F9" s="82">
        <f>SUMIFS(Dados!$I$1:$I$1991,Dados!$B$1:$B$1991,F$7,Dados!$A$1:$A$1991,$A9)</f>
        <v/>
      </c>
      <c r="G9" s="82">
        <f>SUMIFS(Dados!$I$1:$I$1991,Dados!$B$1:$B$1991,G$7,Dados!$A$1:$A$1991,$A9)</f>
        <v/>
      </c>
      <c r="H9" s="82">
        <f>SUMIFS(Dados!$I$1:$I$1991,Dados!$B$1:$B$1991,H$7,Dados!$A$1:$A$1991,$A9)</f>
        <v/>
      </c>
      <c r="I9" s="82">
        <f>SUM(C9:H9)</f>
        <v/>
      </c>
      <c r="J9" s="82">
        <f>ROUND(I9*$L$4,2)</f>
        <v/>
      </c>
      <c r="K9" s="82">
        <f>SUM(I9:J9)</f>
        <v/>
      </c>
      <c r="L9" s="83">
        <f>K9</f>
        <v/>
      </c>
      <c r="N9" s="35" t="n"/>
    </row>
    <row r="10" ht="24" customHeight="1">
      <c r="A10" s="60" t="n">
        <v>44686</v>
      </c>
      <c r="B10" s="84" t="n">
        <v>2</v>
      </c>
      <c r="C10" s="82">
        <f>SUMIFS(Dados!$I$1:$I$1991,Dados!$B$1:$B$1991,C$7,Dados!$A$1:$A$1991,$A10)</f>
        <v/>
      </c>
      <c r="D10" s="82">
        <f>SUMIFS(Dados!$I$1:$I$1991,Dados!$B$1:$B$1991,D$7,Dados!$A$1:$A$1991,$A10)</f>
        <v/>
      </c>
      <c r="E10" s="82">
        <f>SUMIFS(Dados!$I$1:$I$1991,Dados!$B$1:$B$1991,E$7,Dados!$A$1:$A$1991,$A10)</f>
        <v/>
      </c>
      <c r="F10" s="82">
        <f>SUMIFS(Dados!$I$1:$I$1991,Dados!$B$1:$B$1991,F$7,Dados!$A$1:$A$1991,$A10)</f>
        <v/>
      </c>
      <c r="G10" s="82">
        <f>SUMIFS(Dados!$I$1:$I$1991,Dados!$B$1:$B$1991,G$7,Dados!$A$1:$A$1991,$A10)</f>
        <v/>
      </c>
      <c r="H10" s="82">
        <f>SUMIFS(Dados!$I$1:$I$1991,Dados!$B$1:$B$1991,H$7,Dados!$A$1:$A$1991,$A10)</f>
        <v/>
      </c>
      <c r="I10" s="82">
        <f>SUM(C10:H10)</f>
        <v/>
      </c>
      <c r="J10" s="82">
        <f>ROUND(I10*$L$4,2)</f>
        <v/>
      </c>
      <c r="K10" s="82">
        <f>SUM(I10:J10)</f>
        <v/>
      </c>
      <c r="L10" s="83">
        <f>K10+L9</f>
        <v/>
      </c>
      <c r="N10" s="35" t="n"/>
    </row>
    <row r="11" ht="24" customHeight="1">
      <c r="A11" s="60" t="n">
        <v>44701</v>
      </c>
      <c r="B11" s="84" t="n">
        <v>3</v>
      </c>
      <c r="C11" s="82">
        <f>SUMIFS(Dados!$I$1:$I$1991,Dados!$B$1:$B$1991,C$7,Dados!$A$1:$A$1991,$A11)</f>
        <v/>
      </c>
      <c r="D11" s="82">
        <f>SUMIFS(Dados!$I$1:$I$1991,Dados!$B$1:$B$1991,D$7,Dados!$A$1:$A$1991,$A11)</f>
        <v/>
      </c>
      <c r="E11" s="82">
        <f>SUMIFS(Dados!$I$1:$I$1991,Dados!$B$1:$B$1991,E$7,Dados!$A$1:$A$1991,$A11)</f>
        <v/>
      </c>
      <c r="F11" s="82">
        <f>SUMIFS(Dados!$I$1:$I$1991,Dados!$B$1:$B$1991,F$7,Dados!$A$1:$A$1991,$A11)</f>
        <v/>
      </c>
      <c r="G11" s="82">
        <f>SUMIFS(Dados!$I$1:$I$1991,Dados!$B$1:$B$1991,G$7,Dados!$A$1:$A$1991,$A11)</f>
        <v/>
      </c>
      <c r="H11" s="82">
        <f>SUMIFS(Dados!$I$1:$I$1991,Dados!$B$1:$B$1991,H$7,Dados!$A$1:$A$1991,$A11)</f>
        <v/>
      </c>
      <c r="I11" s="82">
        <f>SUM(C11:H11)</f>
        <v/>
      </c>
      <c r="J11" s="82">
        <f>ROUND(I11*$L$4,2)</f>
        <v/>
      </c>
      <c r="K11" s="82">
        <f>SUM(I11:J11)</f>
        <v/>
      </c>
      <c r="L11" s="83">
        <f>K11+L10</f>
        <v/>
      </c>
      <c r="N11" s="35" t="n"/>
    </row>
    <row r="12" ht="24" customHeight="1">
      <c r="A12" s="60" t="n">
        <v>44717</v>
      </c>
      <c r="B12" s="84" t="n">
        <v>4</v>
      </c>
      <c r="C12" s="82">
        <f>SUMIFS(Dados!$I$1:$I$1991,Dados!$B$1:$B$1991,C$7,Dados!$A$1:$A$1991,$A12)</f>
        <v/>
      </c>
      <c r="D12" s="82">
        <f>SUMIFS(Dados!$I$1:$I$1991,Dados!$B$1:$B$1991,D$7,Dados!$A$1:$A$1991,$A12)</f>
        <v/>
      </c>
      <c r="E12" s="82">
        <f>SUMIFS(Dados!$I$1:$I$1991,Dados!$B$1:$B$1991,E$7,Dados!$A$1:$A$1991,$A12)</f>
        <v/>
      </c>
      <c r="F12" s="82">
        <f>SUMIFS(Dados!$I$1:$I$1991,Dados!$B$1:$B$1991,F$7,Dados!$A$1:$A$1991,$A12)</f>
        <v/>
      </c>
      <c r="G12" s="82">
        <f>SUMIFS(Dados!$I$1:$I$1991,Dados!$B$1:$B$1991,G$7,Dados!$A$1:$A$1991,$A12)</f>
        <v/>
      </c>
      <c r="H12" s="82">
        <f>SUMIFS(Dados!$I$1:$I$1991,Dados!$B$1:$B$1991,H$7,Dados!$A$1:$A$1991,$A12)</f>
        <v/>
      </c>
      <c r="I12" s="82">
        <f>SUM(C12:H12)</f>
        <v/>
      </c>
      <c r="J12" s="82">
        <f>ROUND(I12*$L$4,2)</f>
        <v/>
      </c>
      <c r="K12" s="82">
        <f>SUM(I12:J12)</f>
        <v/>
      </c>
      <c r="L12" s="83">
        <f>K12+L11</f>
        <v/>
      </c>
      <c r="N12" s="35" t="n"/>
    </row>
    <row r="13" ht="24" customHeight="1">
      <c r="A13" s="60" t="n">
        <v>44732</v>
      </c>
      <c r="B13" s="84" t="n">
        <v>5</v>
      </c>
      <c r="C13" s="82">
        <f>SUMIFS(Dados!$I$1:$I$1991,Dados!$B$1:$B$1991,C$7,Dados!$A$1:$A$1991,$A13)</f>
        <v/>
      </c>
      <c r="D13" s="82">
        <f>SUMIFS(Dados!$I$1:$I$1991,Dados!$B$1:$B$1991,D$7,Dados!$A$1:$A$1991,$A13)</f>
        <v/>
      </c>
      <c r="E13" s="82">
        <f>SUMIFS(Dados!$I$1:$I$1991,Dados!$B$1:$B$1991,E$7,Dados!$A$1:$A$1991,$A13)</f>
        <v/>
      </c>
      <c r="F13" s="82">
        <f>SUMIFS(Dados!$I$1:$I$1991,Dados!$B$1:$B$1991,F$7,Dados!$A$1:$A$1991,$A13)</f>
        <v/>
      </c>
      <c r="G13" s="82">
        <f>SUMIFS(Dados!$I$1:$I$1991,Dados!$B$1:$B$1991,G$7,Dados!$A$1:$A$1991,$A13)</f>
        <v/>
      </c>
      <c r="H13" s="82">
        <f>SUMIFS(Dados!$I$1:$I$1991,Dados!$B$1:$B$1991,H$7,Dados!$A$1:$A$1991,$A13)</f>
        <v/>
      </c>
      <c r="I13" s="82">
        <f>SUM(C13:H13)</f>
        <v/>
      </c>
      <c r="J13" s="82">
        <f>ROUND(I13*$L$4,2)</f>
        <v/>
      </c>
      <c r="K13" s="82">
        <f>SUM(I13:J13)</f>
        <v/>
      </c>
      <c r="L13" s="83">
        <f>K13+L12</f>
        <v/>
      </c>
      <c r="N13" s="35" t="n"/>
    </row>
    <row r="14" ht="24" customHeight="1">
      <c r="A14" s="60" t="n">
        <v>44747</v>
      </c>
      <c r="B14" s="84" t="n">
        <v>6</v>
      </c>
      <c r="C14" s="82">
        <f>SUMIFS(Dados!$I$1:$I$1991,Dados!$B$1:$B$1991,C$7,Dados!$A$1:$A$1991,$A14)</f>
        <v/>
      </c>
      <c r="D14" s="82">
        <f>SUMIFS(Dados!$I$1:$I$1991,Dados!$B$1:$B$1991,D$7,Dados!$A$1:$A$1991,$A14)</f>
        <v/>
      </c>
      <c r="E14" s="82">
        <f>SUMIFS(Dados!$I$1:$I$1991,Dados!$B$1:$B$1991,E$7,Dados!$A$1:$A$1991,$A14)</f>
        <v/>
      </c>
      <c r="F14" s="82">
        <f>SUMIFS(Dados!$I$1:$I$1991,Dados!$B$1:$B$1991,F$7,Dados!$A$1:$A$1991,$A14)</f>
        <v/>
      </c>
      <c r="G14" s="82">
        <f>SUMIFS(Dados!$I$1:$I$1991,Dados!$B$1:$B$1991,G$7,Dados!$A$1:$A$1991,$A14)</f>
        <v/>
      </c>
      <c r="H14" s="82">
        <f>SUMIFS(Dados!$I$1:$I$1991,Dados!$B$1:$B$1991,H$7,Dados!$A$1:$A$1991,$A14)</f>
        <v/>
      </c>
      <c r="I14" s="82">
        <f>SUM(C14:H14)</f>
        <v/>
      </c>
      <c r="J14" s="82">
        <f>ROUND(I14*$L$4,2)</f>
        <v/>
      </c>
      <c r="K14" s="82">
        <f>SUM(I14:J14)</f>
        <v/>
      </c>
      <c r="L14" s="83">
        <f>K14+L13</f>
        <v/>
      </c>
      <c r="N14" s="35" t="n"/>
    </row>
    <row r="15" ht="24" customHeight="1">
      <c r="A15" s="60" t="n">
        <v>44762</v>
      </c>
      <c r="B15" s="84" t="n">
        <v>7</v>
      </c>
      <c r="C15" s="82">
        <f>SUMIFS(Dados!$I$1:$I$1991,Dados!$B$1:$B$1991,C$7,Dados!$A$1:$A$1991,$A15)</f>
        <v/>
      </c>
      <c r="D15" s="82">
        <f>SUMIFS(Dados!$I$1:$I$1991,Dados!$B$1:$B$1991,D$7,Dados!$A$1:$A$1991,$A15)</f>
        <v/>
      </c>
      <c r="E15" s="82">
        <f>SUMIFS(Dados!$I$1:$I$1991,Dados!$B$1:$B$1991,E$7,Dados!$A$1:$A$1991,$A15)</f>
        <v/>
      </c>
      <c r="F15" s="82">
        <f>SUMIFS(Dados!$I$1:$I$1991,Dados!$B$1:$B$1991,F$7,Dados!$A$1:$A$1991,$A15)</f>
        <v/>
      </c>
      <c r="G15" s="82">
        <f>SUMIFS(Dados!$I$1:$I$1991,Dados!$B$1:$B$1991,G$7,Dados!$A$1:$A$1991,$A15)</f>
        <v/>
      </c>
      <c r="H15" s="82">
        <f>SUMIFS(Dados!$I$1:$I$1991,Dados!$B$1:$B$1991,H$7,Dados!$A$1:$A$1991,$A15)</f>
        <v/>
      </c>
      <c r="I15" s="82">
        <f>SUM(C15:H15)</f>
        <v/>
      </c>
      <c r="J15" s="82">
        <f>ROUND(I15*$L$4,2)</f>
        <v/>
      </c>
      <c r="K15" s="82">
        <f>SUM(I15:J15)</f>
        <v/>
      </c>
      <c r="L15" s="83">
        <f>K15+L14</f>
        <v/>
      </c>
      <c r="N15" s="35" t="n"/>
    </row>
    <row r="16" ht="24" customHeight="1">
      <c r="A16" s="60" t="n">
        <v>44778</v>
      </c>
      <c r="B16" s="84" t="n">
        <v>8</v>
      </c>
      <c r="C16" s="82">
        <f>SUMIFS(Dados!$I$1:$I$1991,Dados!$B$1:$B$1991,C$7,Dados!$A$1:$A$1991,$A16)</f>
        <v/>
      </c>
      <c r="D16" s="82">
        <f>SUMIFS(Dados!$I$1:$I$1991,Dados!$B$1:$B$1991,D$7,Dados!$A$1:$A$1991,$A16)</f>
        <v/>
      </c>
      <c r="E16" s="82">
        <f>SUMIFS(Dados!$I$1:$I$1991,Dados!$B$1:$B$1991,E$7,Dados!$A$1:$A$1991,$A16)</f>
        <v/>
      </c>
      <c r="F16" s="82">
        <f>SUMIFS(Dados!$I$1:$I$1991,Dados!$B$1:$B$1991,F$7,Dados!$A$1:$A$1991,$A16)</f>
        <v/>
      </c>
      <c r="G16" s="82">
        <f>SUMIFS(Dados!$I$1:$I$1991,Dados!$B$1:$B$1991,G$7,Dados!$A$1:$A$1991,$A16)</f>
        <v/>
      </c>
      <c r="H16" s="82">
        <f>SUMIFS(Dados!$I$1:$I$1991,Dados!$B$1:$B$1991,H$7,Dados!$A$1:$A$1991,$A16)</f>
        <v/>
      </c>
      <c r="I16" s="82">
        <f>SUM(C16:H16)</f>
        <v/>
      </c>
      <c r="J16" s="82">
        <f>ROUND(I16*$L$4,2)</f>
        <v/>
      </c>
      <c r="K16" s="82">
        <f>SUM(I16:J16)</f>
        <v/>
      </c>
      <c r="L16" s="83">
        <f>K16+L15</f>
        <v/>
      </c>
      <c r="N16" s="35" t="n"/>
    </row>
    <row r="17" ht="24" customHeight="1">
      <c r="A17" s="60" t="n">
        <v>44793</v>
      </c>
      <c r="B17" s="84" t="n">
        <v>9</v>
      </c>
      <c r="C17" s="82">
        <f>SUMIFS(Dados!$I$1:$I$1991,Dados!$B$1:$B$1991,C$7,Dados!$A$1:$A$1991,$A17)</f>
        <v/>
      </c>
      <c r="D17" s="82">
        <f>SUMIFS(Dados!$I$1:$I$1991,Dados!$B$1:$B$1991,D$7,Dados!$A$1:$A$1991,$A17)</f>
        <v/>
      </c>
      <c r="E17" s="82">
        <f>SUMIFS(Dados!$I$1:$I$1991,Dados!$B$1:$B$1991,E$7,Dados!$A$1:$A$1991,$A17)</f>
        <v/>
      </c>
      <c r="F17" s="82">
        <f>SUMIFS(Dados!$I$1:$I$1991,Dados!$B$1:$B$1991,F$7,Dados!$A$1:$A$1991,$A17)</f>
        <v/>
      </c>
      <c r="G17" s="82">
        <f>SUMIFS(Dados!$I$1:$I$1991,Dados!$B$1:$B$1991,G$7,Dados!$A$1:$A$1991,$A17)</f>
        <v/>
      </c>
      <c r="H17" s="82">
        <f>SUMIFS(Dados!$I$1:$I$1991,Dados!$B$1:$B$1991,H$7,Dados!$A$1:$A$1991,$A17)</f>
        <v/>
      </c>
      <c r="I17" s="82">
        <f>SUM(C17:H17)</f>
        <v/>
      </c>
      <c r="J17" s="82">
        <f>ROUND(I17*$L$4,2)</f>
        <v/>
      </c>
      <c r="K17" s="82">
        <f>SUM(I17:J17)</f>
        <v/>
      </c>
      <c r="L17" s="83">
        <f>K17+L16</f>
        <v/>
      </c>
      <c r="N17" s="35" t="n"/>
    </row>
    <row r="18" ht="24" customHeight="1">
      <c r="A18" s="60" t="n">
        <v>44809</v>
      </c>
      <c r="B18" s="84" t="n">
        <v>10</v>
      </c>
      <c r="C18" s="82">
        <f>SUMIFS(Dados!$I$1:$I$1991,Dados!$B$1:$B$1991,C$7,Dados!$A$1:$A$1991,$A18)</f>
        <v/>
      </c>
      <c r="D18" s="82">
        <f>SUMIFS(Dados!$I$1:$I$1991,Dados!$B$1:$B$1991,D$7,Dados!$A$1:$A$1991,$A18)</f>
        <v/>
      </c>
      <c r="E18" s="82">
        <f>SUMIFS(Dados!$I$1:$I$1991,Dados!$B$1:$B$1991,E$7,Dados!$A$1:$A$1991,$A18)</f>
        <v/>
      </c>
      <c r="F18" s="82">
        <f>SUMIFS(Dados!$I$1:$I$1991,Dados!$B$1:$B$1991,F$7,Dados!$A$1:$A$1991,$A18)</f>
        <v/>
      </c>
      <c r="G18" s="82">
        <f>SUMIFS(Dados!$I$1:$I$1991,Dados!$B$1:$B$1991,G$7,Dados!$A$1:$A$1991,$A18)</f>
        <v/>
      </c>
      <c r="H18" s="82">
        <f>SUMIFS(Dados!$I$1:$I$1991,Dados!$B$1:$B$1991,H$7,Dados!$A$1:$A$1991,$A18)</f>
        <v/>
      </c>
      <c r="I18" s="82">
        <f>SUM(C18:H18)</f>
        <v/>
      </c>
      <c r="J18" s="82">
        <f>ROUND(I18*$L$4,2)</f>
        <v/>
      </c>
      <c r="K18" s="82">
        <f>SUM(I18:J18)</f>
        <v/>
      </c>
      <c r="L18" s="83">
        <f>K18+L17</f>
        <v/>
      </c>
      <c r="N18" s="35" t="n"/>
    </row>
    <row r="19" ht="24" customHeight="1">
      <c r="A19" s="60" t="n">
        <v>44824</v>
      </c>
      <c r="B19" s="84" t="n">
        <v>11</v>
      </c>
      <c r="C19" s="82">
        <f>SUMIFS(Dados!$I$1:$I$1991,Dados!$B$1:$B$1991,C$7,Dados!$A$1:$A$1991,$A19)</f>
        <v/>
      </c>
      <c r="D19" s="82">
        <f>SUMIFS(Dados!$I$1:$I$1991,Dados!$B$1:$B$1991,D$7,Dados!$A$1:$A$1991,$A19)</f>
        <v/>
      </c>
      <c r="E19" s="82">
        <f>SUMIFS(Dados!$I$1:$I$1991,Dados!$B$1:$B$1991,E$7,Dados!$A$1:$A$1991,$A19)</f>
        <v/>
      </c>
      <c r="F19" s="82">
        <f>SUMIFS(Dados!$I$1:$I$1991,Dados!$B$1:$B$1991,F$7,Dados!$A$1:$A$1991,$A19)</f>
        <v/>
      </c>
      <c r="G19" s="82">
        <f>SUMIFS(Dados!$I$1:$I$1991,Dados!$B$1:$B$1991,G$7,Dados!$A$1:$A$1991,$A19)</f>
        <v/>
      </c>
      <c r="H19" s="82">
        <f>SUMIFS(Dados!$I$1:$I$1991,Dados!$B$1:$B$1991,H$7,Dados!$A$1:$A$1991,$A19)</f>
        <v/>
      </c>
      <c r="I19" s="82">
        <f>SUM(C19:H19)</f>
        <v/>
      </c>
      <c r="J19" s="82">
        <f>ROUND(I19*$L$4,2)</f>
        <v/>
      </c>
      <c r="K19" s="82">
        <f>SUM(I19:J19)</f>
        <v/>
      </c>
      <c r="L19" s="83">
        <f>K19+L18</f>
        <v/>
      </c>
      <c r="N19" s="35" t="n"/>
    </row>
    <row r="20" ht="24" customHeight="1">
      <c r="A20" s="60" t="n">
        <v>44839</v>
      </c>
      <c r="B20" s="84" t="n">
        <v>12</v>
      </c>
      <c r="C20" s="82">
        <f>SUMIFS(Dados!$I$1:$I$1991,Dados!$B$1:$B$1991,C$7,Dados!$A$1:$A$1991,$A20)</f>
        <v/>
      </c>
      <c r="D20" s="82">
        <f>SUMIFS(Dados!$I$1:$I$1991,Dados!$B$1:$B$1991,D$7,Dados!$A$1:$A$1991,$A20)</f>
        <v/>
      </c>
      <c r="E20" s="82">
        <f>SUMIFS(Dados!$I$1:$I$1991,Dados!$B$1:$B$1991,E$7,Dados!$A$1:$A$1991,$A20)</f>
        <v/>
      </c>
      <c r="F20" s="82">
        <f>SUMIFS(Dados!$I$1:$I$1991,Dados!$B$1:$B$1991,F$7,Dados!$A$1:$A$1991,$A20)</f>
        <v/>
      </c>
      <c r="G20" s="82">
        <f>SUMIFS(Dados!$I$1:$I$1991,Dados!$B$1:$B$1991,G$7,Dados!$A$1:$A$1991,$A20)</f>
        <v/>
      </c>
      <c r="H20" s="82">
        <f>SUMIFS(Dados!$I$1:$I$1991,Dados!$B$1:$B$1991,H$7,Dados!$A$1:$A$1991,$A20)</f>
        <v/>
      </c>
      <c r="I20" s="82">
        <f>SUM(C20:H20)</f>
        <v/>
      </c>
      <c r="J20" s="82">
        <f>ROUND(I20*$L$4,2)</f>
        <v/>
      </c>
      <c r="K20" s="82">
        <f>SUM(I20:J20)</f>
        <v/>
      </c>
      <c r="L20" s="83">
        <f>K20+L19</f>
        <v/>
      </c>
      <c r="N20" s="35" t="n"/>
    </row>
    <row r="21" ht="24" customHeight="1">
      <c r="A21" s="60" t="n">
        <v>44854</v>
      </c>
      <c r="B21" s="84" t="n">
        <v>13</v>
      </c>
      <c r="C21" s="82">
        <f>SUMIFS(Dados!$I$1:$I$1991,Dados!$B$1:$B$1991,C$7,Dados!$A$1:$A$1991,$A21)</f>
        <v/>
      </c>
      <c r="D21" s="82">
        <f>SUMIFS(Dados!$I$1:$I$1991,Dados!$B$1:$B$1991,D$7,Dados!$A$1:$A$1991,$A21)</f>
        <v/>
      </c>
      <c r="E21" s="82">
        <f>SUMIFS(Dados!$I$1:$I$1991,Dados!$B$1:$B$1991,E$7,Dados!$A$1:$A$1991,$A21)</f>
        <v/>
      </c>
      <c r="F21" s="82">
        <f>SUMIFS(Dados!$I$1:$I$1991,Dados!$B$1:$B$1991,F$7,Dados!$A$1:$A$1991,$A21)</f>
        <v/>
      </c>
      <c r="G21" s="82">
        <f>SUMIFS(Dados!$I$1:$I$1991,Dados!$B$1:$B$1991,G$7,Dados!$A$1:$A$1991,$A21)</f>
        <v/>
      </c>
      <c r="H21" s="82">
        <f>SUMIFS(Dados!$I$1:$I$1991,Dados!$B$1:$B$1991,H$7,Dados!$A$1:$A$1991,$A21)</f>
        <v/>
      </c>
      <c r="I21" s="82">
        <f>SUM(C21:H21)</f>
        <v/>
      </c>
      <c r="J21" s="82">
        <f>ROUND(I21*$L$4,2)</f>
        <v/>
      </c>
      <c r="K21" s="82">
        <f>SUM(I21:J21)</f>
        <v/>
      </c>
      <c r="L21" s="83">
        <f>K21+L20</f>
        <v/>
      </c>
      <c r="N21" s="35" t="n"/>
    </row>
    <row r="22" ht="24" customHeight="1">
      <c r="A22" s="60" t="n">
        <v>44870</v>
      </c>
      <c r="B22" s="84" t="n">
        <v>14</v>
      </c>
      <c r="C22" s="82">
        <f>SUMIFS(Dados!$I$1:$I$1991,Dados!$B$1:$B$1991,C$7,Dados!$A$1:$A$1991,$A22)</f>
        <v/>
      </c>
      <c r="D22" s="82">
        <f>SUMIFS(Dados!$I$1:$I$1991,Dados!$B$1:$B$1991,D$7,Dados!$A$1:$A$1991,$A22)</f>
        <v/>
      </c>
      <c r="E22" s="82">
        <f>SUMIFS(Dados!$I$1:$I$1991,Dados!$B$1:$B$1991,E$7,Dados!$A$1:$A$1991,$A22)</f>
        <v/>
      </c>
      <c r="F22" s="82">
        <f>SUMIFS(Dados!$I$1:$I$1991,Dados!$B$1:$B$1991,F$7,Dados!$A$1:$A$1991,$A22)</f>
        <v/>
      </c>
      <c r="G22" s="82">
        <f>SUMIFS(Dados!$I$1:$I$1991,Dados!$B$1:$B$1991,G$7,Dados!$A$1:$A$1991,$A22)</f>
        <v/>
      </c>
      <c r="H22" s="82">
        <f>SUMIFS(Dados!$I$1:$I$1991,Dados!$B$1:$B$1991,H$7,Dados!$A$1:$A$1991,$A22)</f>
        <v/>
      </c>
      <c r="I22" s="82">
        <f>SUM(C22:H22)</f>
        <v/>
      </c>
      <c r="J22" s="82">
        <f>ROUND(I22*$L$4,2)</f>
        <v/>
      </c>
      <c r="K22" s="82">
        <f>SUM(I22:J22)</f>
        <v/>
      </c>
      <c r="L22" s="83">
        <f>K22+L21</f>
        <v/>
      </c>
      <c r="N22" s="35" t="n"/>
    </row>
    <row r="23" ht="24" customHeight="1">
      <c r="A23" s="60" t="n">
        <v>44885</v>
      </c>
      <c r="B23" s="84" t="n">
        <v>15</v>
      </c>
      <c r="C23" s="82">
        <f>SUMIFS(Dados!$I$1:$I$1991,Dados!$B$1:$B$1991,C$7,Dados!$A$1:$A$1991,$A23)</f>
        <v/>
      </c>
      <c r="D23" s="82">
        <f>SUMIFS(Dados!$I$1:$I$1991,Dados!$B$1:$B$1991,D$7,Dados!$A$1:$A$1991,$A23)</f>
        <v/>
      </c>
      <c r="E23" s="82">
        <f>SUMIFS(Dados!$I$1:$I$1991,Dados!$B$1:$B$1991,E$7,Dados!$A$1:$A$1991,$A23)</f>
        <v/>
      </c>
      <c r="F23" s="82">
        <f>SUMIFS(Dados!$I$1:$I$1991,Dados!$B$1:$B$1991,F$7,Dados!$A$1:$A$1991,$A23)</f>
        <v/>
      </c>
      <c r="G23" s="82">
        <f>SUMIFS(Dados!$I$1:$I$1991,Dados!$B$1:$B$1991,G$7,Dados!$A$1:$A$1991,$A23)</f>
        <v/>
      </c>
      <c r="H23" s="82">
        <f>SUMIFS(Dados!$I$1:$I$1991,Dados!$B$1:$B$1991,H$7,Dados!$A$1:$A$1991,$A23)</f>
        <v/>
      </c>
      <c r="I23" s="82">
        <f>SUM(C23:H23)</f>
        <v/>
      </c>
      <c r="J23" s="82">
        <f>ROUND(I23*$L$4,2)</f>
        <v/>
      </c>
      <c r="K23" s="82">
        <f>SUM(I23:J23)</f>
        <v/>
      </c>
      <c r="L23" s="83">
        <f>K23+L22</f>
        <v/>
      </c>
      <c r="N23" s="35" t="n"/>
    </row>
    <row r="24" ht="24" customHeight="1">
      <c r="A24" s="60" t="n">
        <v>44900</v>
      </c>
      <c r="B24" s="84" t="n">
        <v>16</v>
      </c>
      <c r="C24" s="82">
        <f>SUMIFS(Dados!$I$1:$I$1991,Dados!$B$1:$B$1991,C$7,Dados!$A$1:$A$1991,$A24)</f>
        <v/>
      </c>
      <c r="D24" s="82">
        <f>SUMIFS(Dados!$I$1:$I$1991,Dados!$B$1:$B$1991,D$7,Dados!$A$1:$A$1991,$A24)</f>
        <v/>
      </c>
      <c r="E24" s="82">
        <f>SUMIFS(Dados!$I$1:$I$1991,Dados!$B$1:$B$1991,E$7,Dados!$A$1:$A$1991,$A24)</f>
        <v/>
      </c>
      <c r="F24" s="82">
        <f>SUMIFS(Dados!$I$1:$I$1991,Dados!$B$1:$B$1991,F$7,Dados!$A$1:$A$1991,$A24)</f>
        <v/>
      </c>
      <c r="G24" s="82">
        <f>SUMIFS(Dados!$I$1:$I$1991,Dados!$B$1:$B$1991,G$7,Dados!$A$1:$A$1991,$A24)</f>
        <v/>
      </c>
      <c r="H24" s="82">
        <f>SUMIFS(Dados!$I$1:$I$1991,Dados!$B$1:$B$1991,H$7,Dados!$A$1:$A$1991,$A24)</f>
        <v/>
      </c>
      <c r="I24" s="82">
        <f>SUM(C24:H24)</f>
        <v/>
      </c>
      <c r="J24" s="82">
        <f>ROUND(I24*$L$4,2)</f>
        <v/>
      </c>
      <c r="K24" s="85">
        <f>SUM(I24:J24)</f>
        <v/>
      </c>
      <c r="L24" s="83">
        <f>K24+L23</f>
        <v/>
      </c>
      <c r="N24" s="35" t="n"/>
    </row>
    <row r="25" ht="24" customHeight="1">
      <c r="A25" s="60" t="n">
        <v>44915</v>
      </c>
      <c r="B25" s="84" t="n">
        <v>17</v>
      </c>
      <c r="C25" s="82">
        <f>SUMIFS(Dados!$I$1:$I$1991,Dados!$B$1:$B$1991,C$7,Dados!$A$1:$A$1991,$A25)</f>
        <v/>
      </c>
      <c r="D25" s="82">
        <f>SUMIFS(Dados!$I$1:$I$1991,Dados!$B$1:$B$1991,D$7,Dados!$A$1:$A$1991,$A25)</f>
        <v/>
      </c>
      <c r="E25" s="82">
        <f>SUMIFS(Dados!$I$1:$I$1991,Dados!$B$1:$B$1991,E$7,Dados!$A$1:$A$1991,$A25)</f>
        <v/>
      </c>
      <c r="F25" s="82">
        <f>SUMIFS(Dados!$I$1:$I$1991,Dados!$B$1:$B$1991,F$7,Dados!$A$1:$A$1991,$A25)</f>
        <v/>
      </c>
      <c r="G25" s="82">
        <f>SUMIFS(Dados!$I$1:$I$1991,Dados!$B$1:$B$1991,G$7,Dados!$A$1:$A$1991,$A25)</f>
        <v/>
      </c>
      <c r="H25" s="82">
        <f>SUMIFS(Dados!$I$1:$I$1991,Dados!$B$1:$B$1991,H$7,Dados!$A$1:$A$1991,$A25)</f>
        <v/>
      </c>
      <c r="I25" s="82">
        <f>SUM(C25:H25)</f>
        <v/>
      </c>
      <c r="J25" s="82">
        <f>ROUND(I25*$L$4,2)</f>
        <v/>
      </c>
      <c r="K25" s="85">
        <f>SUM(I25:J25)</f>
        <v/>
      </c>
      <c r="L25" s="83">
        <f>K25+L24</f>
        <v/>
      </c>
      <c r="N25" s="35" t="n"/>
    </row>
    <row r="26" ht="24" customHeight="1">
      <c r="A26" s="60" t="n">
        <v>44931</v>
      </c>
      <c r="B26" s="84" t="n">
        <v>18</v>
      </c>
      <c r="C26" s="82">
        <f>SUMIFS(Dados!$I$1:$I$1991,Dados!$B$1:$B$1991,C$7,Dados!$A$1:$A$1991,$A26)</f>
        <v/>
      </c>
      <c r="D26" s="82">
        <f>SUMIFS(Dados!$I$1:$I$1991,Dados!$B$1:$B$1991,D$7,Dados!$A$1:$A$1991,$A26)</f>
        <v/>
      </c>
      <c r="E26" s="82">
        <f>SUMIFS(Dados!$I$1:$I$1991,Dados!$B$1:$B$1991,E$7,Dados!$A$1:$A$1991,$A26)</f>
        <v/>
      </c>
      <c r="F26" s="82">
        <f>SUMIFS(Dados!$I$1:$I$1991,Dados!$B$1:$B$1991,F$7,Dados!$A$1:$A$1991,$A26)</f>
        <v/>
      </c>
      <c r="G26" s="82">
        <f>SUMIFS(Dados!$I$1:$I$1991,Dados!$B$1:$B$1991,G$7,Dados!$A$1:$A$1991,$A26)</f>
        <v/>
      </c>
      <c r="H26" s="82">
        <f>SUMIFS(Dados!$I$1:$I$1991,Dados!$B$1:$B$1991,H$7,Dados!$A$1:$A$1991,$A26)</f>
        <v/>
      </c>
      <c r="I26" s="82">
        <f>SUM(C26:H26)</f>
        <v/>
      </c>
      <c r="J26" s="82">
        <f>ROUND(I26*$L$4,2)</f>
        <v/>
      </c>
      <c r="K26" s="85">
        <f>SUM(I26:J26)</f>
        <v/>
      </c>
      <c r="L26" s="83">
        <f>K26+L25</f>
        <v/>
      </c>
      <c r="N26" s="35" t="n"/>
    </row>
    <row r="27" ht="24" customHeight="1">
      <c r="A27" s="60" t="n">
        <v>44946</v>
      </c>
      <c r="B27" s="84" t="n">
        <v>19</v>
      </c>
      <c r="C27" s="82">
        <f>SUMIFS(Dados!$I$1:$I$1991,Dados!$B$1:$B$1991,C$7,Dados!$A$1:$A$1991,$A27)</f>
        <v/>
      </c>
      <c r="D27" s="82">
        <f>SUMIFS(Dados!$I$1:$I$1991,Dados!$B$1:$B$1991,D$7,Dados!$A$1:$A$1991,$A27)</f>
        <v/>
      </c>
      <c r="E27" s="82">
        <f>SUMIFS(Dados!$I$1:$I$1991,Dados!$B$1:$B$1991,E$7,Dados!$A$1:$A$1991,$A27)</f>
        <v/>
      </c>
      <c r="F27" s="82">
        <f>SUMIFS(Dados!$I$1:$I$1991,Dados!$B$1:$B$1991,F$7,Dados!$A$1:$A$1991,$A27)</f>
        <v/>
      </c>
      <c r="G27" s="82">
        <f>SUMIFS(Dados!$I$1:$I$1991,Dados!$B$1:$B$1991,G$7,Dados!$A$1:$A$1991,$A27)</f>
        <v/>
      </c>
      <c r="H27" s="82">
        <f>SUMIFS(Dados!$I$1:$I$1991,Dados!$B$1:$B$1991,H$7,Dados!$A$1:$A$1991,$A27)</f>
        <v/>
      </c>
      <c r="I27" s="82">
        <f>SUM(C27:H27)</f>
        <v/>
      </c>
      <c r="J27" s="82">
        <f>ROUND(I27*$L$4,2)</f>
        <v/>
      </c>
      <c r="K27" s="85">
        <f>SUM(I27:J27)</f>
        <v/>
      </c>
      <c r="L27" s="83">
        <f>K27+L26</f>
        <v/>
      </c>
      <c r="N27" s="35" t="n"/>
    </row>
    <row r="28" ht="24" customHeight="1">
      <c r="A28" s="60" t="n">
        <v>44962</v>
      </c>
      <c r="B28" s="84" t="n">
        <v>20</v>
      </c>
      <c r="C28" s="82">
        <f>SUMIFS(Dados!$I$1:$I$1991,Dados!$B$1:$B$1991,C$7,Dados!$A$1:$A$1991,$A28)</f>
        <v/>
      </c>
      <c r="D28" s="82">
        <f>SUMIFS(Dados!$I$1:$I$1991,Dados!$B$1:$B$1991,D$7,Dados!$A$1:$A$1991,$A28)</f>
        <v/>
      </c>
      <c r="E28" s="82">
        <f>SUMIFS(Dados!$I$1:$I$1991,Dados!$B$1:$B$1991,E$7,Dados!$A$1:$A$1991,$A28)</f>
        <v/>
      </c>
      <c r="F28" s="82">
        <f>SUMIFS(Dados!$I$1:$I$1991,Dados!$B$1:$B$1991,F$7,Dados!$A$1:$A$1991,$A28)</f>
        <v/>
      </c>
      <c r="G28" s="82">
        <f>SUMIFS(Dados!$I$1:$I$1991,Dados!$B$1:$B$1991,G$7,Dados!$A$1:$A$1991,$A28)</f>
        <v/>
      </c>
      <c r="H28" s="82">
        <f>SUMIFS(Dados!$I$1:$I$1991,Dados!$B$1:$B$1991,H$7,Dados!$A$1:$A$1991,$A28)</f>
        <v/>
      </c>
      <c r="I28" s="82">
        <f>SUM(C28:H28)</f>
        <v/>
      </c>
      <c r="J28" s="82">
        <f>ROUND(I28*$L$4,2)</f>
        <v/>
      </c>
      <c r="K28" s="85">
        <f>SUM(I28:J28)</f>
        <v/>
      </c>
      <c r="L28" s="83">
        <f>K28+L27</f>
        <v/>
      </c>
      <c r="N28" s="35" t="n"/>
    </row>
    <row r="29" ht="24" customHeight="1">
      <c r="A29" s="60" t="n">
        <v>44977</v>
      </c>
      <c r="B29" s="84" t="n">
        <v>21</v>
      </c>
      <c r="C29" s="82">
        <f>SUMIFS(Dados!$I$1:$I$1991,Dados!$B$1:$B$1991,C$7,Dados!$A$1:$A$1991,$A29)</f>
        <v/>
      </c>
      <c r="D29" s="82">
        <f>SUMIFS(Dados!$I$1:$I$1991,Dados!$B$1:$B$1991,D$7,Dados!$A$1:$A$1991,$A29)</f>
        <v/>
      </c>
      <c r="E29" s="82">
        <f>SUMIFS(Dados!$I$1:$I$1991,Dados!$B$1:$B$1991,E$7,Dados!$A$1:$A$1991,$A29)</f>
        <v/>
      </c>
      <c r="F29" s="82">
        <f>SUMIFS(Dados!$I$1:$I$1991,Dados!$B$1:$B$1991,F$7,Dados!$A$1:$A$1991,$A29)</f>
        <v/>
      </c>
      <c r="G29" s="82">
        <f>SUMIFS(Dados!$I$1:$I$1991,Dados!$B$1:$B$1991,G$7,Dados!$A$1:$A$1991,$A29)</f>
        <v/>
      </c>
      <c r="H29" s="82">
        <f>SUMIFS(Dados!$I$1:$I$1991,Dados!$B$1:$B$1991,H$7,Dados!$A$1:$A$1991,$A29)</f>
        <v/>
      </c>
      <c r="I29" s="82">
        <f>SUM(C29:H29)</f>
        <v/>
      </c>
      <c r="J29" s="82">
        <f>ROUND(I29*$L$4,2)</f>
        <v/>
      </c>
      <c r="K29" s="85">
        <f>SUM(I29:J29)</f>
        <v/>
      </c>
      <c r="L29" s="83">
        <f>K29+L28</f>
        <v/>
      </c>
      <c r="N29" s="35" t="n"/>
    </row>
    <row r="30" ht="24" customHeight="1">
      <c r="A30" s="60" t="n">
        <v>44990</v>
      </c>
      <c r="B30" s="84" t="n">
        <v>22</v>
      </c>
      <c r="C30" s="82">
        <f>SUMIFS(Dados!$I$1:$I$1991,Dados!$B$1:$B$1991,C$7,Dados!$A$1:$A$1991,$A30)</f>
        <v/>
      </c>
      <c r="D30" s="82">
        <f>SUMIFS(Dados!$I$1:$I$1991,Dados!$B$1:$B$1991,D$7,Dados!$A$1:$A$1991,$A30)</f>
        <v/>
      </c>
      <c r="E30" s="82">
        <f>SUMIFS(Dados!$I$1:$I$1991,Dados!$B$1:$B$1991,E$7,Dados!$A$1:$A$1991,$A30)</f>
        <v/>
      </c>
      <c r="F30" s="82">
        <f>SUMIFS(Dados!$I$1:$I$1991,Dados!$B$1:$B$1991,F$7,Dados!$A$1:$A$1991,$A30)</f>
        <v/>
      </c>
      <c r="G30" s="82">
        <f>SUMIFS(Dados!$I$1:$I$1991,Dados!$B$1:$B$1991,G$7,Dados!$A$1:$A$1991,$A30)</f>
        <v/>
      </c>
      <c r="H30" s="82">
        <f>SUMIFS(Dados!$I$1:$I$1991,Dados!$B$1:$B$1991,H$7,Dados!$A$1:$A$1991,$A30)</f>
        <v/>
      </c>
      <c r="I30" s="82">
        <f>SUM(C30:H30)</f>
        <v/>
      </c>
      <c r="J30" s="82">
        <f>ROUND(I30*$L$4,2)</f>
        <v/>
      </c>
      <c r="K30" s="85">
        <f>SUM(I30:J30)</f>
        <v/>
      </c>
      <c r="L30" s="83">
        <f>K30+L29</f>
        <v/>
      </c>
      <c r="N30" s="35" t="n"/>
    </row>
    <row r="31" ht="24" customHeight="1">
      <c r="A31" s="60" t="n">
        <v>45005</v>
      </c>
      <c r="B31" s="84" t="n">
        <v>23</v>
      </c>
      <c r="C31" s="82">
        <f>SUMIFS(Dados!$I$1:$I$1991,Dados!$B$1:$B$1991,C$7,Dados!$A$1:$A$1991,$A31)</f>
        <v/>
      </c>
      <c r="D31" s="82">
        <f>SUMIFS(Dados!$I$1:$I$1991,Dados!$B$1:$B$1991,D$7,Dados!$A$1:$A$1991,$A31)</f>
        <v/>
      </c>
      <c r="E31" s="82">
        <f>SUMIFS(Dados!$I$1:$I$1991,Dados!$B$1:$B$1991,E$7,Dados!$A$1:$A$1991,$A31)</f>
        <v/>
      </c>
      <c r="F31" s="82">
        <f>SUMIFS(Dados!$I$1:$I$1991,Dados!$B$1:$B$1991,F$7,Dados!$A$1:$A$1991,$A31)</f>
        <v/>
      </c>
      <c r="G31" s="82">
        <f>SUMIFS(Dados!$I$1:$I$1991,Dados!$B$1:$B$1991,G$7,Dados!$A$1:$A$1991,$A31)</f>
        <v/>
      </c>
      <c r="H31" s="82">
        <f>SUMIFS(Dados!$I$1:$I$1991,Dados!$B$1:$B$1991,H$7,Dados!$A$1:$A$1991,$A31)</f>
        <v/>
      </c>
      <c r="I31" s="82">
        <f>SUM(C31:H31)</f>
        <v/>
      </c>
      <c r="J31" s="82">
        <f>ROUND(I31*$L$4,2)</f>
        <v/>
      </c>
      <c r="K31" s="85">
        <f>SUM(I31:J31)</f>
        <v/>
      </c>
      <c r="L31" s="83">
        <f>K31+L30</f>
        <v/>
      </c>
      <c r="N31" s="35" t="n"/>
    </row>
    <row r="32" ht="24" customHeight="1">
      <c r="A32" s="60" t="n">
        <v>45021</v>
      </c>
      <c r="B32" s="84" t="n">
        <v>24</v>
      </c>
      <c r="C32" s="82">
        <f>SUMIFS(Dados!$I$1:$I$1991,Dados!$B$1:$B$1991,C$7,Dados!$A$1:$A$1991,$A32)</f>
        <v/>
      </c>
      <c r="D32" s="82">
        <f>SUMIFS(Dados!$I$1:$I$1991,Dados!$B$1:$B$1991,D$7,Dados!$A$1:$A$1991,$A32)</f>
        <v/>
      </c>
      <c r="E32" s="82">
        <f>SUMIFS(Dados!$I$1:$I$1991,Dados!$B$1:$B$1991,E$7,Dados!$A$1:$A$1991,$A32)</f>
        <v/>
      </c>
      <c r="F32" s="82">
        <f>SUMIFS(Dados!$I$1:$I$1991,Dados!$B$1:$B$1991,F$7,Dados!$A$1:$A$1991,$A32)</f>
        <v/>
      </c>
      <c r="G32" s="82">
        <f>SUMIFS(Dados!$I$1:$I$1991,Dados!$B$1:$B$1991,G$7,Dados!$A$1:$A$1991,$A32)</f>
        <v/>
      </c>
      <c r="H32" s="82">
        <f>SUMIFS(Dados!$I$1:$I$1991,Dados!$B$1:$B$1991,H$7,Dados!$A$1:$A$1991,$A32)</f>
        <v/>
      </c>
      <c r="I32" s="82">
        <f>SUM(C32:H32)</f>
        <v/>
      </c>
      <c r="J32" s="82">
        <f>ROUND(I32*$L$4,2)</f>
        <v/>
      </c>
      <c r="K32" s="85">
        <f>SUM(I32:J32)</f>
        <v/>
      </c>
      <c r="L32" s="83">
        <f>K32+L31</f>
        <v/>
      </c>
      <c r="N32" s="35" t="n"/>
    </row>
    <row r="33" ht="24" customHeight="1">
      <c r="A33" s="60" t="n">
        <v>45036</v>
      </c>
      <c r="B33" s="84" t="n">
        <v>25</v>
      </c>
      <c r="C33" s="82">
        <f>SUMIFS(Dados!$I$1:$I$1991,Dados!$B$1:$B$1991,C$7,Dados!$A$1:$A$1991,$A33)</f>
        <v/>
      </c>
      <c r="D33" s="82">
        <f>SUMIFS(Dados!$I$1:$I$1991,Dados!$B$1:$B$1991,D$7,Dados!$A$1:$A$1991,$A33)</f>
        <v/>
      </c>
      <c r="E33" s="82">
        <f>SUMIFS(Dados!$I$1:$I$1991,Dados!$B$1:$B$1991,E$7,Dados!$A$1:$A$1991,$A33)</f>
        <v/>
      </c>
      <c r="F33" s="82">
        <f>SUMIFS(Dados!$I$1:$I$1991,Dados!$B$1:$B$1991,F$7,Dados!$A$1:$A$1991,$A33)</f>
        <v/>
      </c>
      <c r="G33" s="82">
        <f>SUMIFS(Dados!$I$1:$I$1991,Dados!$B$1:$B$1991,G$7,Dados!$A$1:$A$1991,$A33)</f>
        <v/>
      </c>
      <c r="H33" s="82">
        <f>SUMIFS(Dados!$I$1:$I$1991,Dados!$B$1:$B$1991,H$7,Dados!$A$1:$A$1991,$A33)</f>
        <v/>
      </c>
      <c r="I33" s="82">
        <f>SUM(C33:H33)</f>
        <v/>
      </c>
      <c r="J33" s="82">
        <f>ROUND(I33*$L$4,2)</f>
        <v/>
      </c>
      <c r="K33" s="85">
        <f>SUM(I33:J33)</f>
        <v/>
      </c>
      <c r="L33" s="83">
        <f>K33+L32</f>
        <v/>
      </c>
      <c r="N33" s="35" t="n"/>
    </row>
    <row r="34" ht="24" customHeight="1">
      <c r="A34" s="60" t="n">
        <v>45051</v>
      </c>
      <c r="B34" s="84" t="n">
        <v>26</v>
      </c>
      <c r="C34" s="82">
        <f>SUMIFS(Dados!$I$1:$I$1991,Dados!$B$1:$B$1991,C$7,Dados!$A$1:$A$1991,$A34)</f>
        <v/>
      </c>
      <c r="D34" s="82">
        <f>SUMIFS(Dados!$I$1:$I$1991,Dados!$B$1:$B$1991,D$7,Dados!$A$1:$A$1991,$A34)</f>
        <v/>
      </c>
      <c r="E34" s="82">
        <f>SUMIFS(Dados!$I$1:$I$1991,Dados!$B$1:$B$1991,E$7,Dados!$A$1:$A$1991,$A34)</f>
        <v/>
      </c>
      <c r="F34" s="82">
        <f>SUMIFS(Dados!$I$1:$I$1991,Dados!$B$1:$B$1991,F$7,Dados!$A$1:$A$1991,$A34)</f>
        <v/>
      </c>
      <c r="G34" s="82">
        <f>SUMIFS(Dados!$I$1:$I$1991,Dados!$B$1:$B$1991,G$7,Dados!$A$1:$A$1991,$A34)</f>
        <v/>
      </c>
      <c r="H34" s="82">
        <f>SUMIFS(Dados!$I$1:$I$1991,Dados!$B$1:$B$1991,H$7,Dados!$A$1:$A$1991,$A34)</f>
        <v/>
      </c>
      <c r="I34" s="82">
        <f>SUM(C34:H34)</f>
        <v/>
      </c>
      <c r="J34" s="82">
        <f>ROUND(I34*$L$4,2)</f>
        <v/>
      </c>
      <c r="K34" s="85">
        <f>SUM(I34:J34)</f>
        <v/>
      </c>
      <c r="L34" s="83">
        <f>K34+L33</f>
        <v/>
      </c>
      <c r="N34" s="35" t="n"/>
    </row>
    <row r="35" ht="24" customHeight="1">
      <c r="A35" s="60" t="n">
        <v>45066</v>
      </c>
      <c r="B35" s="84" t="n">
        <v>27</v>
      </c>
      <c r="C35" s="82">
        <f>SUMIFS(Dados!$I$1:$I$1991,Dados!$B$1:$B$1991,C$7,Dados!$A$1:$A$1991,$A35)</f>
        <v/>
      </c>
      <c r="D35" s="82">
        <f>SUMIFS(Dados!$I$1:$I$1991,Dados!$B$1:$B$1991,D$7,Dados!$A$1:$A$1991,$A35)</f>
        <v/>
      </c>
      <c r="E35" s="82">
        <f>SUMIFS(Dados!$I$1:$I$1991,Dados!$B$1:$B$1991,E$7,Dados!$A$1:$A$1991,$A35)</f>
        <v/>
      </c>
      <c r="F35" s="82">
        <f>SUMIFS(Dados!$I$1:$I$1991,Dados!$B$1:$B$1991,F$7,Dados!$A$1:$A$1991,$A35)</f>
        <v/>
      </c>
      <c r="G35" s="82">
        <f>SUMIFS(Dados!$I$1:$I$1991,Dados!$B$1:$B$1991,G$7,Dados!$A$1:$A$1991,$A35)</f>
        <v/>
      </c>
      <c r="H35" s="82">
        <f>SUMIFS(Dados!$I$1:$I$1991,Dados!$B$1:$B$1991,H$7,Dados!$A$1:$A$1991,$A35)</f>
        <v/>
      </c>
      <c r="I35" s="82">
        <f>SUM(C35:H35)</f>
        <v/>
      </c>
      <c r="J35" s="82">
        <f>ROUND(I35*$L$4,2)</f>
        <v/>
      </c>
      <c r="K35" s="85">
        <f>SUM(I35:J35)</f>
        <v/>
      </c>
      <c r="L35" s="83">
        <f>K35+L34</f>
        <v/>
      </c>
      <c r="N35" s="35" t="n"/>
    </row>
    <row r="36" ht="24" customHeight="1">
      <c r="A36" s="60" t="n">
        <v>45082</v>
      </c>
      <c r="B36" s="84" t="n">
        <v>28</v>
      </c>
      <c r="C36" s="82">
        <f>SUMIFS(Dados!$I$1:$I$1991,Dados!$B$1:$B$1991,C$7,Dados!$A$1:$A$1991,$A36)</f>
        <v/>
      </c>
      <c r="D36" s="82">
        <f>SUMIFS(Dados!$I$1:$I$1991,Dados!$B$1:$B$1991,D$7,Dados!$A$1:$A$1991,$A36)</f>
        <v/>
      </c>
      <c r="E36" s="82">
        <f>SUMIFS(Dados!$I$1:$I$1991,Dados!$B$1:$B$1991,E$7,Dados!$A$1:$A$1991,$A36)</f>
        <v/>
      </c>
      <c r="F36" s="82">
        <f>SUMIFS(Dados!$I$1:$I$1991,Dados!$B$1:$B$1991,F$7,Dados!$A$1:$A$1991,$A36)</f>
        <v/>
      </c>
      <c r="G36" s="82">
        <f>SUMIFS(Dados!$I$1:$I$1991,Dados!$B$1:$B$1991,G$7,Dados!$A$1:$A$1991,$A36)</f>
        <v/>
      </c>
      <c r="H36" s="82">
        <f>SUMIFS(Dados!$I$1:$I$1991,Dados!$B$1:$B$1991,H$7,Dados!$A$1:$A$1991,$A36)</f>
        <v/>
      </c>
      <c r="I36" s="82">
        <f>SUM(C36:H36)</f>
        <v/>
      </c>
      <c r="J36" s="82">
        <f>ROUND(I36*$L$4,2)</f>
        <v/>
      </c>
      <c r="K36" s="85">
        <f>SUM(I36:J36)</f>
        <v/>
      </c>
      <c r="L36" s="83">
        <f>K36+L35</f>
        <v/>
      </c>
      <c r="N36" s="35" t="n"/>
    </row>
    <row r="37" ht="24" customHeight="1">
      <c r="A37" s="60" t="n">
        <v>45097</v>
      </c>
      <c r="B37" s="84" t="n">
        <v>29</v>
      </c>
      <c r="C37" s="82">
        <f>SUMIFS(Dados!$I$1:$I$1991,Dados!$B$1:$B$1991,C$7,Dados!$A$1:$A$1991,$A37)</f>
        <v/>
      </c>
      <c r="D37" s="82">
        <f>SUMIFS(Dados!$I$1:$I$1991,Dados!$B$1:$B$1991,D$7,Dados!$A$1:$A$1991,$A37)</f>
        <v/>
      </c>
      <c r="E37" s="82">
        <f>SUMIFS(Dados!$I$1:$I$1991,Dados!$B$1:$B$1991,E$7,Dados!$A$1:$A$1991,$A37)</f>
        <v/>
      </c>
      <c r="F37" s="82">
        <f>SUMIFS(Dados!$I$1:$I$1991,Dados!$B$1:$B$1991,F$7,Dados!$A$1:$A$1991,$A37)</f>
        <v/>
      </c>
      <c r="G37" s="82">
        <f>SUMIFS(Dados!$I$1:$I$1991,Dados!$B$1:$B$1991,G$7,Dados!$A$1:$A$1991,$A37)</f>
        <v/>
      </c>
      <c r="H37" s="82">
        <f>SUMIFS(Dados!$I$1:$I$1991,Dados!$B$1:$B$1991,H$7,Dados!$A$1:$A$1991,$A37)</f>
        <v/>
      </c>
      <c r="I37" s="82">
        <f>SUM(C37:H37)</f>
        <v/>
      </c>
      <c r="J37" s="82">
        <f>ROUND(I37*$L$4,2)</f>
        <v/>
      </c>
      <c r="K37" s="85">
        <f>SUM(I37:J37)</f>
        <v/>
      </c>
      <c r="L37" s="83">
        <f>K37+L36</f>
        <v/>
      </c>
      <c r="N37" s="35" t="n"/>
    </row>
    <row r="38" ht="24" customHeight="1">
      <c r="A38" s="60" t="n">
        <v>45112</v>
      </c>
      <c r="B38" s="84" t="n">
        <v>30</v>
      </c>
      <c r="C38" s="82">
        <f>SUMIFS(Dados!$I$1:$I$1991,Dados!$B$1:$B$1991,C$7,Dados!$A$1:$A$1991,$A38)</f>
        <v/>
      </c>
      <c r="D38" s="82">
        <f>SUMIFS(Dados!$I$1:$I$1991,Dados!$B$1:$B$1991,D$7,Dados!$A$1:$A$1991,$A38)</f>
        <v/>
      </c>
      <c r="E38" s="82">
        <f>SUMIFS(Dados!$I$1:$I$1991,Dados!$B$1:$B$1991,E$7,Dados!$A$1:$A$1991,$A38)</f>
        <v/>
      </c>
      <c r="F38" s="82">
        <f>SUMIFS(Dados!$I$1:$I$1991,Dados!$B$1:$B$1991,F$7,Dados!$A$1:$A$1991,$A38)</f>
        <v/>
      </c>
      <c r="G38" s="82">
        <f>SUMIFS(Dados!$I$1:$I$1991,Dados!$B$1:$B$1991,G$7,Dados!$A$1:$A$1991,$A38)</f>
        <v/>
      </c>
      <c r="H38" s="82">
        <f>SUMIFS(Dados!$I$1:$I$1991,Dados!$B$1:$B$1991,H$7,Dados!$A$1:$A$1991,$A38)</f>
        <v/>
      </c>
      <c r="I38" s="82">
        <f>SUM(C38:H38)</f>
        <v/>
      </c>
      <c r="J38" s="82">
        <f>ROUND(I38*$L$4,2)</f>
        <v/>
      </c>
      <c r="K38" s="85">
        <f>SUM(I38:J38)</f>
        <v/>
      </c>
      <c r="L38" s="83">
        <f>K38+L37</f>
        <v/>
      </c>
      <c r="N38" s="35" t="n"/>
    </row>
    <row r="39" ht="24" customHeight="1">
      <c r="A39" s="60" t="n">
        <v>45127</v>
      </c>
      <c r="B39" s="84" t="n">
        <v>31</v>
      </c>
      <c r="C39" s="82">
        <f>SUMIFS(Dados!$I$1:$I$1991,Dados!$B$1:$B$1991,C$7,Dados!$A$1:$A$1991,$A39)</f>
        <v/>
      </c>
      <c r="D39" s="82">
        <f>SUMIFS(Dados!$I$1:$I$1991,Dados!$B$1:$B$1991,D$7,Dados!$A$1:$A$1991,$A39)</f>
        <v/>
      </c>
      <c r="E39" s="82">
        <f>SUMIFS(Dados!$I$1:$I$1991,Dados!$B$1:$B$1991,E$7,Dados!$A$1:$A$1991,$A39)</f>
        <v/>
      </c>
      <c r="F39" s="82">
        <f>SUMIFS(Dados!$I$1:$I$1991,Dados!$B$1:$B$1991,F$7,Dados!$A$1:$A$1991,$A39)</f>
        <v/>
      </c>
      <c r="G39" s="82">
        <f>SUMIFS(Dados!$I$1:$I$1991,Dados!$B$1:$B$1991,G$7,Dados!$A$1:$A$1991,$A39)</f>
        <v/>
      </c>
      <c r="H39" s="82">
        <f>SUMIFS(Dados!$I$1:$I$1991,Dados!$B$1:$B$1991,H$7,Dados!$A$1:$A$1991,$A39)</f>
        <v/>
      </c>
      <c r="I39" s="82">
        <f>SUM(C39:H39)</f>
        <v/>
      </c>
      <c r="J39" s="82">
        <f>ROUND(I39*$L$4,2)</f>
        <v/>
      </c>
      <c r="K39" s="85">
        <f>SUM(I39:J39)</f>
        <v/>
      </c>
      <c r="L39" s="83">
        <f>K39+L38</f>
        <v/>
      </c>
      <c r="N39" s="35" t="n"/>
    </row>
    <row r="40" ht="24" customHeight="1">
      <c r="A40" s="60" t="n">
        <v>45143</v>
      </c>
      <c r="B40" s="84" t="n">
        <v>32</v>
      </c>
      <c r="C40" s="82">
        <f>SUMIFS(Dados!$I$1:$I$1991,Dados!$B$1:$B$1991,C$7,Dados!$A$1:$A$1991,$A40)</f>
        <v/>
      </c>
      <c r="D40" s="82">
        <f>SUMIFS(Dados!$I$1:$I$1991,Dados!$B$1:$B$1991,D$7,Dados!$A$1:$A$1991,$A40)</f>
        <v/>
      </c>
      <c r="E40" s="82">
        <f>SUMIFS(Dados!$I$1:$I$1991,Dados!$B$1:$B$1991,E$7,Dados!$A$1:$A$1991,$A40)</f>
        <v/>
      </c>
      <c r="F40" s="82">
        <f>SUMIFS(Dados!$I$1:$I$1991,Dados!$B$1:$B$1991,F$7,Dados!$A$1:$A$1991,$A40)</f>
        <v/>
      </c>
      <c r="G40" s="82">
        <f>SUMIFS(Dados!$I$1:$I$1991,Dados!$B$1:$B$1991,G$7,Dados!$A$1:$A$1991,$A40)</f>
        <v/>
      </c>
      <c r="H40" s="82">
        <f>SUMIFS(Dados!$I$1:$I$1991,Dados!$B$1:$B$1991,H$7,Dados!$A$1:$A$1991,$A40)</f>
        <v/>
      </c>
      <c r="I40" s="82">
        <f>SUM(C40:H40)</f>
        <v/>
      </c>
      <c r="J40" s="82">
        <f>ROUND(I40*$L$4,2)</f>
        <v/>
      </c>
      <c r="K40" s="85">
        <f>SUM(I40:J40)</f>
        <v/>
      </c>
      <c r="L40" s="83">
        <f>K40+L39</f>
        <v/>
      </c>
      <c r="N40" s="35" t="n"/>
    </row>
    <row r="41" ht="24" customHeight="1">
      <c r="A41" s="60" t="n">
        <v>45158</v>
      </c>
      <c r="B41" s="84" t="n">
        <v>33</v>
      </c>
      <c r="C41" s="82">
        <f>SUMIFS(Dados!$I$1:$I$1991,Dados!$B$1:$B$1991,C$7,Dados!$A$1:$A$1991,$A41)</f>
        <v/>
      </c>
      <c r="D41" s="82">
        <f>SUMIFS(Dados!$I$1:$I$1991,Dados!$B$1:$B$1991,D$7,Dados!$A$1:$A$1991,$A41)</f>
        <v/>
      </c>
      <c r="E41" s="82">
        <f>SUMIFS(Dados!$I$1:$I$1991,Dados!$B$1:$B$1991,E$7,Dados!$A$1:$A$1991,$A41)</f>
        <v/>
      </c>
      <c r="F41" s="82">
        <f>SUMIFS(Dados!$I$1:$I$1991,Dados!$B$1:$B$1991,F$7,Dados!$A$1:$A$1991,$A41)</f>
        <v/>
      </c>
      <c r="G41" s="82">
        <f>SUMIFS(Dados!$I$1:$I$1991,Dados!$B$1:$B$1991,G$7,Dados!$A$1:$A$1991,$A41)</f>
        <v/>
      </c>
      <c r="H41" s="82">
        <f>SUMIFS(Dados!$I$1:$I$1991,Dados!$B$1:$B$1991,H$7,Dados!$A$1:$A$1991,$A41)</f>
        <v/>
      </c>
      <c r="I41" s="82">
        <f>SUM(C41:H41)</f>
        <v/>
      </c>
      <c r="J41" s="82">
        <f>ROUND(I41*$L$4,2)</f>
        <v/>
      </c>
      <c r="K41" s="85">
        <f>SUM(I41:J41)</f>
        <v/>
      </c>
      <c r="L41" s="83">
        <f>K41+L40</f>
        <v/>
      </c>
      <c r="N41" s="35" t="n"/>
    </row>
    <row r="42" ht="24" customHeight="1">
      <c r="A42" s="60" t="n">
        <v>45174</v>
      </c>
      <c r="B42" s="84" t="n">
        <v>34</v>
      </c>
      <c r="C42" s="82">
        <f>SUMIFS(Dados!$I$1:$I$1991,Dados!$B$1:$B$1991,C$7,Dados!$A$1:$A$1991,$A42)</f>
        <v/>
      </c>
      <c r="D42" s="82">
        <f>SUMIFS(Dados!$I$1:$I$1991,Dados!$B$1:$B$1991,D$7,Dados!$A$1:$A$1991,$A42)</f>
        <v/>
      </c>
      <c r="E42" s="82">
        <f>SUMIFS(Dados!$I$1:$I$1991,Dados!$B$1:$B$1991,E$7,Dados!$A$1:$A$1991,$A42)</f>
        <v/>
      </c>
      <c r="F42" s="82">
        <f>SUMIFS(Dados!$I$1:$I$1991,Dados!$B$1:$B$1991,F$7,Dados!$A$1:$A$1991,$A42)</f>
        <v/>
      </c>
      <c r="G42" s="82">
        <f>SUMIFS(Dados!$I$1:$I$1991,Dados!$B$1:$B$1991,G$7,Dados!$A$1:$A$1991,$A42)</f>
        <v/>
      </c>
      <c r="H42" s="82">
        <f>SUMIFS(Dados!$I$1:$I$1991,Dados!$B$1:$B$1991,H$7,Dados!$A$1:$A$1991,$A42)</f>
        <v/>
      </c>
      <c r="I42" s="82">
        <f>SUM(C42:H42)</f>
        <v/>
      </c>
      <c r="J42" s="82">
        <f>ROUND(I42*$L$4,2)</f>
        <v/>
      </c>
      <c r="K42" s="85">
        <f>SUM(I42:J42)</f>
        <v/>
      </c>
      <c r="L42" s="83">
        <f>K42+L41</f>
        <v/>
      </c>
      <c r="N42" s="35" t="n"/>
    </row>
    <row r="43" ht="24" customHeight="1">
      <c r="A43" s="60" t="n">
        <v>45189</v>
      </c>
      <c r="B43" s="84" t="n">
        <v>35</v>
      </c>
      <c r="C43" s="82">
        <f>SUMIFS(Dados!$I$1:$I$1991,Dados!$B$1:$B$1991,C$7,Dados!$A$1:$A$1991,$A43)</f>
        <v/>
      </c>
      <c r="D43" s="82">
        <f>SUMIFS(Dados!$I$1:$I$1991,Dados!$B$1:$B$1991,D$7,Dados!$A$1:$A$1991,$A43)</f>
        <v/>
      </c>
      <c r="E43" s="82">
        <f>SUMIFS(Dados!$I$1:$I$1991,Dados!$B$1:$B$1991,E$7,Dados!$A$1:$A$1991,$A43)</f>
        <v/>
      </c>
      <c r="F43" s="82">
        <f>SUMIFS(Dados!$I$1:$I$1991,Dados!$B$1:$B$1991,F$7,Dados!$A$1:$A$1991,$A43)</f>
        <v/>
      </c>
      <c r="G43" s="82">
        <f>SUMIFS(Dados!$I$1:$I$1991,Dados!$B$1:$B$1991,G$7,Dados!$A$1:$A$1991,$A43)</f>
        <v/>
      </c>
      <c r="H43" s="82">
        <f>SUMIFS(Dados!$I$1:$I$1991,Dados!$B$1:$B$1991,H$7,Dados!$A$1:$A$1991,$A43)</f>
        <v/>
      </c>
      <c r="I43" s="82">
        <f>SUM(C43:H43)</f>
        <v/>
      </c>
      <c r="J43" s="82">
        <f>ROUND(I43*$L$4,2)</f>
        <v/>
      </c>
      <c r="K43" s="85">
        <f>SUM(I43:J43)</f>
        <v/>
      </c>
      <c r="L43" s="83">
        <f>K43+L42</f>
        <v/>
      </c>
      <c r="N43" s="35" t="n"/>
    </row>
    <row r="44" ht="24" customHeight="1">
      <c r="A44" s="60" t="n">
        <v>45204</v>
      </c>
      <c r="B44" s="84" t="n">
        <v>36</v>
      </c>
      <c r="C44" s="82">
        <f>SUMIFS(Dados!$I$1:$I$1991,Dados!$B$1:$B$1991,C$7,Dados!$A$1:$A$1991,$A44)</f>
        <v/>
      </c>
      <c r="D44" s="82">
        <f>SUMIFS(Dados!$I$1:$I$1991,Dados!$B$1:$B$1991,D$7,Dados!$A$1:$A$1991,$A44)</f>
        <v/>
      </c>
      <c r="E44" s="82">
        <f>SUMIFS(Dados!$I$1:$I$1991,Dados!$B$1:$B$1991,E$7,Dados!$A$1:$A$1991,$A44)</f>
        <v/>
      </c>
      <c r="F44" s="82">
        <f>SUMIFS(Dados!$I$1:$I$1991,Dados!$B$1:$B$1991,F$7,Dados!$A$1:$A$1991,$A44)</f>
        <v/>
      </c>
      <c r="G44" s="82">
        <f>SUMIFS(Dados!$I$1:$I$1991,Dados!$B$1:$B$1991,G$7,Dados!$A$1:$A$1991,$A44)</f>
        <v/>
      </c>
      <c r="H44" s="82">
        <f>SUMIFS(Dados!$I$1:$I$1991,Dados!$B$1:$B$1991,H$7,Dados!$A$1:$A$1991,$A44)</f>
        <v/>
      </c>
      <c r="I44" s="82">
        <f>SUM(C44:H44)</f>
        <v/>
      </c>
      <c r="J44" s="82">
        <f>ROUND(I44*$L$4,2)</f>
        <v/>
      </c>
      <c r="K44" s="85">
        <f>SUM(I44:J44)</f>
        <v/>
      </c>
      <c r="L44" s="83">
        <f>K44+L43</f>
        <v/>
      </c>
      <c r="N44" s="35" t="n"/>
    </row>
    <row r="45" ht="24" customHeight="1">
      <c r="A45" s="60" t="n">
        <v>45219</v>
      </c>
      <c r="B45" s="84" t="n">
        <v>37</v>
      </c>
      <c r="C45" s="82">
        <f>SUMIFS(Dados!$I$1:$I$1991,Dados!$B$1:$B$1991,C$7,Dados!$A$1:$A$1991,$A45)</f>
        <v/>
      </c>
      <c r="D45" s="82">
        <f>SUMIFS(Dados!$I$1:$I$1991,Dados!$B$1:$B$1991,D$7,Dados!$A$1:$A$1991,$A45)</f>
        <v/>
      </c>
      <c r="E45" s="82">
        <f>SUMIFS(Dados!$I$1:$I$1991,Dados!$B$1:$B$1991,E$7,Dados!$A$1:$A$1991,$A45)</f>
        <v/>
      </c>
      <c r="F45" s="82">
        <f>SUMIFS(Dados!$I$1:$I$1991,Dados!$B$1:$B$1991,F$7,Dados!$A$1:$A$1991,$A45)</f>
        <v/>
      </c>
      <c r="G45" s="82">
        <f>SUMIFS(Dados!$I$1:$I$1991,Dados!$B$1:$B$1991,G$7,Dados!$A$1:$A$1991,$A45)</f>
        <v/>
      </c>
      <c r="H45" s="82">
        <f>SUMIFS(Dados!$I$1:$I$1991,Dados!$B$1:$B$1991,H$7,Dados!$A$1:$A$1991,$A45)</f>
        <v/>
      </c>
      <c r="I45" s="82">
        <f>SUM(C45:H45)</f>
        <v/>
      </c>
      <c r="J45" s="82">
        <f>ROUND(I45*$L$4,2)</f>
        <v/>
      </c>
      <c r="K45" s="85">
        <f>SUM(I45:J45)</f>
        <v/>
      </c>
      <c r="L45" s="83">
        <f>K45+L44</f>
        <v/>
      </c>
      <c r="N45" s="35" t="n"/>
    </row>
    <row r="46" ht="24" customHeight="1">
      <c r="A46" s="60" t="n">
        <v>45235</v>
      </c>
      <c r="B46" s="84" t="n">
        <v>38</v>
      </c>
      <c r="C46" s="82">
        <f>SUMIFS(Dados!$I$1:$I$1991,Dados!$B$1:$B$1991,C$7,Dados!$A$1:$A$1991,$A46)</f>
        <v/>
      </c>
      <c r="D46" s="82">
        <f>SUMIFS(Dados!$I$1:$I$1991,Dados!$B$1:$B$1991,D$7,Dados!$A$1:$A$1991,$A46)</f>
        <v/>
      </c>
      <c r="E46" s="82">
        <f>SUMIFS(Dados!$I$1:$I$1991,Dados!$B$1:$B$1991,E$7,Dados!$A$1:$A$1991,$A46)</f>
        <v/>
      </c>
      <c r="F46" s="82">
        <f>SUMIFS(Dados!$I$1:$I$1991,Dados!$B$1:$B$1991,F$7,Dados!$A$1:$A$1991,$A46)</f>
        <v/>
      </c>
      <c r="G46" s="82">
        <f>SUMIFS(Dados!$I$1:$I$1991,Dados!$B$1:$B$1991,G$7,Dados!$A$1:$A$1991,$A46)</f>
        <v/>
      </c>
      <c r="H46" s="82">
        <f>SUMIFS(Dados!$I$1:$I$1991,Dados!$B$1:$B$1991,H$7,Dados!$A$1:$A$1991,$A46)</f>
        <v/>
      </c>
      <c r="I46" s="82">
        <f>SUM(C46:H46)</f>
        <v/>
      </c>
      <c r="J46" s="82">
        <f>ROUND(I46*$L$4,2)</f>
        <v/>
      </c>
      <c r="K46" s="85">
        <f>SUM(I46:J46)</f>
        <v/>
      </c>
      <c r="L46" s="83">
        <f>K46+L45</f>
        <v/>
      </c>
      <c r="N46" s="35" t="n"/>
    </row>
    <row r="47" ht="24" customHeight="1">
      <c r="A47" s="60" t="n">
        <v>45250</v>
      </c>
      <c r="B47" s="84" t="n">
        <v>39</v>
      </c>
      <c r="C47" s="82">
        <f>SUMIFS(Dados!$I$1:$I$1991,Dados!$B$1:$B$1991,C$7,Dados!$A$1:$A$1991,$A47)</f>
        <v/>
      </c>
      <c r="D47" s="82">
        <f>SUMIFS(Dados!$I$1:$I$1991,Dados!$B$1:$B$1991,D$7,Dados!$A$1:$A$1991,$A47)</f>
        <v/>
      </c>
      <c r="E47" s="82">
        <f>SUMIFS(Dados!$I$1:$I$1991,Dados!$B$1:$B$1991,E$7,Dados!$A$1:$A$1991,$A47)</f>
        <v/>
      </c>
      <c r="F47" s="82">
        <f>SUMIFS(Dados!$I$1:$I$1991,Dados!$B$1:$B$1991,F$7,Dados!$A$1:$A$1991,$A47)</f>
        <v/>
      </c>
      <c r="G47" s="82">
        <f>SUMIFS(Dados!$I$1:$I$1991,Dados!$B$1:$B$1991,G$7,Dados!$A$1:$A$1991,$A47)</f>
        <v/>
      </c>
      <c r="H47" s="82">
        <f>SUMIFS(Dados!$I$1:$I$1991,Dados!$B$1:$B$1991,H$7,Dados!$A$1:$A$1991,$A47)</f>
        <v/>
      </c>
      <c r="I47" s="82">
        <f>SUM(C47:H47)</f>
        <v/>
      </c>
      <c r="J47" s="82">
        <f>ROUND(I47*$L$4,2)</f>
        <v/>
      </c>
      <c r="K47" s="85">
        <f>SUM(I47:J47)</f>
        <v/>
      </c>
      <c r="L47" s="83">
        <f>K47+L46</f>
        <v/>
      </c>
      <c r="N47" s="35" t="n"/>
    </row>
    <row r="48" ht="24" customHeight="1">
      <c r="A48" s="60" t="n">
        <v>45265</v>
      </c>
      <c r="B48" s="84" t="n">
        <v>40</v>
      </c>
      <c r="C48" s="82">
        <f>SUMIFS(Dados!$I$1:$I$1991,Dados!$B$1:$B$1991,C$7,Dados!$A$1:$A$1991,$A48)</f>
        <v/>
      </c>
      <c r="D48" s="82">
        <f>SUMIFS(Dados!$I$1:$I$1991,Dados!$B$1:$B$1991,D$7,Dados!$A$1:$A$1991,$A48)</f>
        <v/>
      </c>
      <c r="E48" s="82">
        <f>SUMIFS(Dados!$I$1:$I$1991,Dados!$B$1:$B$1991,E$7,Dados!$A$1:$A$1991,$A48)</f>
        <v/>
      </c>
      <c r="F48" s="82">
        <f>SUMIFS(Dados!$I$1:$I$1991,Dados!$B$1:$B$1991,F$7,Dados!$A$1:$A$1991,$A48)</f>
        <v/>
      </c>
      <c r="G48" s="82">
        <f>SUMIFS(Dados!$I$1:$I$1991,Dados!$B$1:$B$1991,G$7,Dados!$A$1:$A$1991,$A48)</f>
        <v/>
      </c>
      <c r="H48" s="82">
        <f>SUMIFS(Dados!$I$1:$I$1991,Dados!$B$1:$B$1991,H$7,Dados!$A$1:$A$1991,$A48)</f>
        <v/>
      </c>
      <c r="I48" s="82">
        <f>SUM(C48:H48)</f>
        <v/>
      </c>
      <c r="J48" s="82">
        <f>ROUND(I48*$L$4,2)</f>
        <v/>
      </c>
      <c r="K48" s="85">
        <f>SUM(I48:J48)</f>
        <v/>
      </c>
      <c r="L48" s="83">
        <f>K48+L47</f>
        <v/>
      </c>
      <c r="N48" s="35" t="n"/>
    </row>
    <row r="49" ht="24" customHeight="1">
      <c r="A49" s="60" t="n">
        <v>45280</v>
      </c>
      <c r="B49" s="84" t="n">
        <v>41</v>
      </c>
      <c r="C49" s="82">
        <f>SUMIFS(Dados!$I$1:$I$1991,Dados!$B$1:$B$1991,C$7,Dados!$A$1:$A$1991,$A49)</f>
        <v/>
      </c>
      <c r="D49" s="82">
        <f>SUMIFS(Dados!$I$1:$I$1991,Dados!$B$1:$B$1991,D$7,Dados!$A$1:$A$1991,$A49)</f>
        <v/>
      </c>
      <c r="E49" s="82">
        <f>SUMIFS(Dados!$I$1:$I$1991,Dados!$B$1:$B$1991,E$7,Dados!$A$1:$A$1991,$A49)</f>
        <v/>
      </c>
      <c r="F49" s="82">
        <f>SUMIFS(Dados!$I$1:$I$1991,Dados!$B$1:$B$1991,F$7,Dados!$A$1:$A$1991,$A49)</f>
        <v/>
      </c>
      <c r="G49" s="82">
        <f>SUMIFS(Dados!$I$1:$I$1991,Dados!$B$1:$B$1991,G$7,Dados!$A$1:$A$1991,$A49)</f>
        <v/>
      </c>
      <c r="H49" s="82">
        <f>SUMIFS(Dados!$I$1:$I$1991,Dados!$B$1:$B$1991,H$7,Dados!$A$1:$A$1991,$A49)</f>
        <v/>
      </c>
      <c r="I49" s="82">
        <f>SUM(C49:H49)</f>
        <v/>
      </c>
      <c r="J49" s="82">
        <f>ROUND(I49*$L$4,2)</f>
        <v/>
      </c>
      <c r="K49" s="85">
        <f>SUM(I49:J49)</f>
        <v/>
      </c>
      <c r="L49" s="83">
        <f>K49+L48</f>
        <v/>
      </c>
      <c r="N49" s="35" t="n"/>
    </row>
    <row r="50" ht="24" customHeight="1">
      <c r="A50" s="60" t="n">
        <v>45296</v>
      </c>
      <c r="B50" s="84" t="n">
        <v>42</v>
      </c>
      <c r="C50" s="82">
        <f>SUMIFS(Dados!$I$1:$I$1991,Dados!$B$1:$B$1991,C$7,Dados!$A$1:$A$1991,$A50)</f>
        <v/>
      </c>
      <c r="D50" s="82">
        <f>SUMIFS(Dados!$I$1:$I$1991,Dados!$B$1:$B$1991,D$7,Dados!$A$1:$A$1991,$A50)</f>
        <v/>
      </c>
      <c r="E50" s="82">
        <f>SUMIFS(Dados!$I$1:$I$1991,Dados!$B$1:$B$1991,E$7,Dados!$A$1:$A$1991,$A50)</f>
        <v/>
      </c>
      <c r="F50" s="82">
        <f>SUMIFS(Dados!$I$1:$I$1991,Dados!$B$1:$B$1991,F$7,Dados!$A$1:$A$1991,$A50)</f>
        <v/>
      </c>
      <c r="G50" s="82">
        <f>SUMIFS(Dados!$I$1:$I$1991,Dados!$B$1:$B$1991,G$7,Dados!$A$1:$A$1991,$A50)</f>
        <v/>
      </c>
      <c r="H50" s="82">
        <f>SUMIFS(Dados!$I$1:$I$1991,Dados!$B$1:$B$1991,H$7,Dados!$A$1:$A$1991,$A50)</f>
        <v/>
      </c>
      <c r="I50" s="82">
        <f>SUM(C50:H50)</f>
        <v/>
      </c>
      <c r="J50" s="82">
        <f>ROUND(I50*$L$4,2)</f>
        <v/>
      </c>
      <c r="K50" s="85">
        <f>SUM(I50:J50)</f>
        <v/>
      </c>
      <c r="L50" s="83">
        <f>K50+L49</f>
        <v/>
      </c>
      <c r="N50" s="35" t="n"/>
    </row>
    <row r="51" ht="24" customHeight="1">
      <c r="A51" s="60" t="n">
        <v>45311</v>
      </c>
      <c r="B51" s="84" t="n">
        <v>43</v>
      </c>
      <c r="C51" s="82">
        <f>SUMIFS(Dados!$I$1:$I$1991,Dados!$B$1:$B$1991,C$7,Dados!$A$1:$A$1991,$A51)</f>
        <v/>
      </c>
      <c r="D51" s="82">
        <f>SUMIFS(Dados!$I$1:$I$1991,Dados!$B$1:$B$1991,D$7,Dados!$A$1:$A$1991,$A51)</f>
        <v/>
      </c>
      <c r="E51" s="82">
        <f>SUMIFS(Dados!$I$1:$I$1991,Dados!$B$1:$B$1991,E$7,Dados!$A$1:$A$1991,$A51)</f>
        <v/>
      </c>
      <c r="F51" s="82">
        <f>SUMIFS(Dados!$I$1:$I$1991,Dados!$B$1:$B$1991,F$7,Dados!$A$1:$A$1991,$A51)</f>
        <v/>
      </c>
      <c r="G51" s="82">
        <f>SUMIFS(Dados!$I$1:$I$1991,Dados!$B$1:$B$1991,G$7,Dados!$A$1:$A$1991,$A51)</f>
        <v/>
      </c>
      <c r="H51" s="82">
        <f>SUMIFS(Dados!$I$1:$I$1991,Dados!$B$1:$B$1991,H$7,Dados!$A$1:$A$1991,$A51)</f>
        <v/>
      </c>
      <c r="I51" s="82">
        <f>SUM(C51:H51)</f>
        <v/>
      </c>
      <c r="J51" s="82">
        <f>ROUND(I51*$L$4,2)</f>
        <v/>
      </c>
      <c r="K51" s="85">
        <f>SUM(I51:J51)</f>
        <v/>
      </c>
      <c r="L51" s="83">
        <f>K51+L50</f>
        <v/>
      </c>
      <c r="N51" s="35" t="n"/>
    </row>
    <row r="52" ht="24" customHeight="1">
      <c r="A52" s="60" t="n">
        <v>45327</v>
      </c>
      <c r="B52" s="84" t="n">
        <v>44</v>
      </c>
      <c r="C52" s="82">
        <f>SUMIFS(Dados!$I$1:$I$1991,Dados!$B$1:$B$1991,C$7,Dados!$A$1:$A$1991,$A52)</f>
        <v/>
      </c>
      <c r="D52" s="82">
        <f>SUMIFS(Dados!$I$1:$I$1991,Dados!$B$1:$B$1991,D$7,Dados!$A$1:$A$1991,$A52)</f>
        <v/>
      </c>
      <c r="E52" s="82">
        <f>SUMIFS(Dados!$I$1:$I$1991,Dados!$B$1:$B$1991,E$7,Dados!$A$1:$A$1991,$A52)</f>
        <v/>
      </c>
      <c r="F52" s="82">
        <f>SUMIFS(Dados!$I$1:$I$1991,Dados!$B$1:$B$1991,F$7,Dados!$A$1:$A$1991,$A52)</f>
        <v/>
      </c>
      <c r="G52" s="82">
        <f>SUMIFS(Dados!$I$1:$I$1991,Dados!$B$1:$B$1991,G$7,Dados!$A$1:$A$1991,$A52)</f>
        <v/>
      </c>
      <c r="H52" s="82">
        <f>SUMIFS(Dados!$I$1:$I$1991,Dados!$B$1:$B$1991,H$7,Dados!$A$1:$A$1991,$A52)</f>
        <v/>
      </c>
      <c r="I52" s="82">
        <f>SUM(C52:H52)</f>
        <v/>
      </c>
      <c r="J52" s="82">
        <f>ROUND(I52*$L$4,2)</f>
        <v/>
      </c>
      <c r="K52" s="85">
        <f>SUM(I52:J52)</f>
        <v/>
      </c>
      <c r="L52" s="83">
        <f>K52+L51</f>
        <v/>
      </c>
      <c r="N52" s="35" t="n"/>
    </row>
    <row r="53" ht="24" customHeight="1">
      <c r="A53" s="60" t="n">
        <v>45342</v>
      </c>
      <c r="B53" s="84" t="n">
        <v>45</v>
      </c>
      <c r="C53" s="82">
        <f>SUMIFS(Dados!$I$1:$I$1991,Dados!$B$1:$B$1991,C$7,Dados!$A$1:$A$1991,$A53)</f>
        <v/>
      </c>
      <c r="D53" s="82">
        <f>SUMIFS(Dados!$I$1:$I$1991,Dados!$B$1:$B$1991,D$7,Dados!$A$1:$A$1991,$A53)</f>
        <v/>
      </c>
      <c r="E53" s="82">
        <f>SUMIFS(Dados!$I$1:$I$1991,Dados!$B$1:$B$1991,E$7,Dados!$A$1:$A$1991,$A53)</f>
        <v/>
      </c>
      <c r="F53" s="82">
        <f>SUMIFS(Dados!$I$1:$I$1991,Dados!$B$1:$B$1991,F$7,Dados!$A$1:$A$1991,$A53)</f>
        <v/>
      </c>
      <c r="G53" s="82">
        <f>SUMIFS(Dados!$I$1:$I$1991,Dados!$B$1:$B$1991,G$7,Dados!$A$1:$A$1991,$A53)</f>
        <v/>
      </c>
      <c r="H53" s="82">
        <f>SUMIFS(Dados!$I$1:$I$1991,Dados!$B$1:$B$1991,H$7,Dados!$A$1:$A$1991,$A53)</f>
        <v/>
      </c>
      <c r="I53" s="82">
        <f>SUM(C53:H53)</f>
        <v/>
      </c>
      <c r="J53" s="82">
        <f>ROUND(I53*$L$4,2)</f>
        <v/>
      </c>
      <c r="K53" s="85">
        <f>SUM(I53:J53)</f>
        <v/>
      </c>
      <c r="L53" s="83">
        <f>K53+L52</f>
        <v/>
      </c>
      <c r="N53" s="35" t="n"/>
    </row>
    <row r="54" ht="24" customHeight="1">
      <c r="A54" s="60" t="n">
        <v>45356</v>
      </c>
      <c r="B54" s="84" t="n">
        <v>46</v>
      </c>
      <c r="C54" s="82">
        <f>SUMIFS(Dados!$I$1:$I$1991,Dados!$B$1:$B$1991,C$7,Dados!$A$1:$A$1991,$A54)</f>
        <v/>
      </c>
      <c r="D54" s="82">
        <f>SUMIFS(Dados!$I$1:$I$1991,Dados!$B$1:$B$1991,D$7,Dados!$A$1:$A$1991,$A54)</f>
        <v/>
      </c>
      <c r="E54" s="82">
        <f>SUMIFS(Dados!$I$1:$I$1991,Dados!$B$1:$B$1991,E$7,Dados!$A$1:$A$1991,$A54)</f>
        <v/>
      </c>
      <c r="F54" s="82">
        <f>SUMIFS(Dados!$I$1:$I$1991,Dados!$B$1:$B$1991,F$7,Dados!$A$1:$A$1991,$A54)</f>
        <v/>
      </c>
      <c r="G54" s="82">
        <f>SUMIFS(Dados!$I$1:$I$1991,Dados!$B$1:$B$1991,G$7,Dados!$A$1:$A$1991,$A54)</f>
        <v/>
      </c>
      <c r="H54" s="82">
        <f>SUMIFS(Dados!$I$1:$I$1991,Dados!$B$1:$B$1991,H$7,Dados!$A$1:$A$1991,$A54)</f>
        <v/>
      </c>
      <c r="I54" s="82">
        <f>SUM(C54:H54)</f>
        <v/>
      </c>
      <c r="J54" s="82">
        <f>ROUND(I54*$L$4,2)</f>
        <v/>
      </c>
      <c r="K54" s="85">
        <f>SUM(I54:J54)</f>
        <v/>
      </c>
      <c r="L54" s="83">
        <f>K54+L53</f>
        <v/>
      </c>
      <c r="N54" s="35" t="n"/>
    </row>
    <row r="55" ht="24" customHeight="1">
      <c r="A55" s="60" t="n">
        <v>45371</v>
      </c>
      <c r="B55" s="84" t="n">
        <v>47</v>
      </c>
      <c r="C55" s="82">
        <f>SUMIFS(Dados!$I$1:$I$1991,Dados!$B$1:$B$1991,C$7,Dados!$A$1:$A$1991,$A55)</f>
        <v/>
      </c>
      <c r="D55" s="82">
        <f>SUMIFS(Dados!$I$1:$I$1991,Dados!$B$1:$B$1991,D$7,Dados!$A$1:$A$1991,$A55)</f>
        <v/>
      </c>
      <c r="E55" s="82">
        <f>SUMIFS(Dados!$I$1:$I$1991,Dados!$B$1:$B$1991,E$7,Dados!$A$1:$A$1991,$A55)</f>
        <v/>
      </c>
      <c r="F55" s="82">
        <f>SUMIFS(Dados!$I$1:$I$1991,Dados!$B$1:$B$1991,F$7,Dados!$A$1:$A$1991,$A55)</f>
        <v/>
      </c>
      <c r="G55" s="82">
        <f>SUMIFS(Dados!$I$1:$I$1991,Dados!$B$1:$B$1991,G$7,Dados!$A$1:$A$1991,$A55)</f>
        <v/>
      </c>
      <c r="H55" s="82">
        <f>SUMIFS(Dados!$I$1:$I$1991,Dados!$B$1:$B$1991,H$7,Dados!$A$1:$A$1991,$A55)</f>
        <v/>
      </c>
      <c r="I55" s="82">
        <f>SUM(C55:H55)</f>
        <v/>
      </c>
      <c r="J55" s="82">
        <f>ROUND(I55*$L$4,2)</f>
        <v/>
      </c>
      <c r="K55" s="85">
        <f>SUM(I55:J55)</f>
        <v/>
      </c>
      <c r="L55" s="83">
        <f>K55+L54</f>
        <v/>
      </c>
      <c r="N55" s="35" t="n"/>
    </row>
    <row r="56" ht="24" customHeight="1">
      <c r="A56" s="60" t="n">
        <v>45387</v>
      </c>
      <c r="B56" s="84" t="n">
        <v>48</v>
      </c>
      <c r="C56" s="82">
        <f>SUMIFS(Dados!$I$1:$I$1991,Dados!$B$1:$B$1991,C$7,Dados!$A$1:$A$1991,$A56)</f>
        <v/>
      </c>
      <c r="D56" s="82">
        <f>SUMIFS(Dados!$I$1:$I$1991,Dados!$B$1:$B$1991,D$7,Dados!$A$1:$A$1991,$A56)</f>
        <v/>
      </c>
      <c r="E56" s="82">
        <f>SUMIFS(Dados!$I$1:$I$1991,Dados!$B$1:$B$1991,E$7,Dados!$A$1:$A$1991,$A56)</f>
        <v/>
      </c>
      <c r="F56" s="82">
        <f>SUMIFS(Dados!$I$1:$I$1991,Dados!$B$1:$B$1991,F$7,Dados!$A$1:$A$1991,$A56)</f>
        <v/>
      </c>
      <c r="G56" s="82">
        <f>SUMIFS(Dados!$I$1:$I$1991,Dados!$B$1:$B$1991,G$7,Dados!$A$1:$A$1991,$A56)</f>
        <v/>
      </c>
      <c r="H56" s="82">
        <f>SUMIFS(Dados!$I$1:$I$1991,Dados!$B$1:$B$1991,H$7,Dados!$A$1:$A$1991,$A56)</f>
        <v/>
      </c>
      <c r="I56" s="82">
        <f>SUM(C56:H56)</f>
        <v/>
      </c>
      <c r="J56" s="82">
        <f>ROUND(I56*$L$4,2)</f>
        <v/>
      </c>
      <c r="K56" s="85">
        <f>SUM(I56:J56)</f>
        <v/>
      </c>
      <c r="L56" s="83">
        <f>K56+L55</f>
        <v/>
      </c>
      <c r="N56" s="35" t="n"/>
    </row>
    <row r="57" ht="24" customHeight="1">
      <c r="A57" s="60" t="n">
        <v>45402</v>
      </c>
      <c r="B57" s="84" t="n">
        <v>49</v>
      </c>
      <c r="C57" s="82">
        <f>SUMIFS(Dados!$I$1:$I$1991,Dados!$B$1:$B$1991,C$7,Dados!$A$1:$A$1991,$A57)</f>
        <v/>
      </c>
      <c r="D57" s="82">
        <f>SUMIFS(Dados!$I$1:$I$1991,Dados!$B$1:$B$1991,D$7,Dados!$A$1:$A$1991,$A57)</f>
        <v/>
      </c>
      <c r="E57" s="82">
        <f>SUMIFS(Dados!$I$1:$I$1991,Dados!$B$1:$B$1991,E$7,Dados!$A$1:$A$1991,$A57)</f>
        <v/>
      </c>
      <c r="F57" s="82">
        <f>SUMIFS(Dados!$I$1:$I$1991,Dados!$B$1:$B$1991,F$7,Dados!$A$1:$A$1991,$A57)</f>
        <v/>
      </c>
      <c r="G57" s="82">
        <f>SUMIFS(Dados!$I$1:$I$1991,Dados!$B$1:$B$1991,G$7,Dados!$A$1:$A$1991,$A57)</f>
        <v/>
      </c>
      <c r="H57" s="82">
        <f>SUMIFS(Dados!$I$1:$I$1991,Dados!$B$1:$B$1991,H$7,Dados!$A$1:$A$1991,$A57)</f>
        <v/>
      </c>
      <c r="I57" s="82">
        <f>SUM(C57:H57)</f>
        <v/>
      </c>
      <c r="J57" s="82">
        <f>ROUND(I57*$L$4,2)</f>
        <v/>
      </c>
      <c r="K57" s="85">
        <f>SUM(I57:J57)</f>
        <v/>
      </c>
      <c r="L57" s="83">
        <f>K57+L56</f>
        <v/>
      </c>
      <c r="N57" s="35" t="n"/>
    </row>
    <row r="58" ht="24" customHeight="1">
      <c r="A58" s="60" t="n">
        <v>45417</v>
      </c>
      <c r="B58" s="84" t="n">
        <v>50</v>
      </c>
      <c r="C58" s="82">
        <f>SUMIFS(Dados!$I$1:$I$1991,Dados!$B$1:$B$1991,C$7,Dados!$A$1:$A$1991,$A58)</f>
        <v/>
      </c>
      <c r="D58" s="82">
        <f>SUMIFS(Dados!$I$1:$I$1991,Dados!$B$1:$B$1991,D$7,Dados!$A$1:$A$1991,$A58)</f>
        <v/>
      </c>
      <c r="E58" s="82">
        <f>SUMIFS(Dados!$I$1:$I$1991,Dados!$B$1:$B$1991,E$7,Dados!$A$1:$A$1991,$A58)</f>
        <v/>
      </c>
      <c r="F58" s="82">
        <f>SUMIFS(Dados!$I$1:$I$1991,Dados!$B$1:$B$1991,F$7,Dados!$A$1:$A$1991,$A58)</f>
        <v/>
      </c>
      <c r="G58" s="82">
        <f>SUMIFS(Dados!$I$1:$I$1991,Dados!$B$1:$B$1991,G$7,Dados!$A$1:$A$1991,$A58)</f>
        <v/>
      </c>
      <c r="H58" s="82">
        <f>SUMIFS(Dados!$I$1:$I$1991,Dados!$B$1:$B$1991,H$7,Dados!$A$1:$A$1991,$A58)</f>
        <v/>
      </c>
      <c r="I58" s="82">
        <f>SUM(C58:H58)</f>
        <v/>
      </c>
      <c r="J58" s="82">
        <f>ROUND(I58*$L$4,2)</f>
        <v/>
      </c>
      <c r="K58" s="85">
        <f>SUM(I58:J58)</f>
        <v/>
      </c>
      <c r="L58" s="83">
        <f>K58+L57</f>
        <v/>
      </c>
      <c r="N58" s="35" t="n"/>
    </row>
    <row r="59" ht="24" customHeight="1">
      <c r="A59" s="60" t="n">
        <v>45432</v>
      </c>
      <c r="B59" s="84" t="n">
        <v>51</v>
      </c>
      <c r="C59" s="82">
        <f>SUMIFS(Dados!$I$1:$I$1991,Dados!$B$1:$B$1991,C$7,Dados!$A$1:$A$1991,$A59)</f>
        <v/>
      </c>
      <c r="D59" s="82">
        <f>SUMIFS(Dados!$I$1:$I$1991,Dados!$B$1:$B$1991,D$7,Dados!$A$1:$A$1991,$A59)</f>
        <v/>
      </c>
      <c r="E59" s="82">
        <f>SUMIFS(Dados!$I$1:$I$1991,Dados!$B$1:$B$1991,E$7,Dados!$A$1:$A$1991,$A59)</f>
        <v/>
      </c>
      <c r="F59" s="82">
        <f>SUMIFS(Dados!$I$1:$I$1991,Dados!$B$1:$B$1991,F$7,Dados!$A$1:$A$1991,$A59)</f>
        <v/>
      </c>
      <c r="G59" s="82">
        <f>SUMIFS(Dados!$I$1:$I$1991,Dados!$B$1:$B$1991,G$7,Dados!$A$1:$A$1991,$A59)</f>
        <v/>
      </c>
      <c r="H59" s="82">
        <f>SUMIFS(Dados!$I$1:$I$1991,Dados!$B$1:$B$1991,H$7,Dados!$A$1:$A$1991,$A59)</f>
        <v/>
      </c>
      <c r="I59" s="82">
        <f>SUM(C59:H59)</f>
        <v/>
      </c>
      <c r="J59" s="82">
        <f>ROUND(I59*$L$4,2)</f>
        <v/>
      </c>
      <c r="K59" s="85">
        <f>SUM(I59:J59)</f>
        <v/>
      </c>
      <c r="L59" s="83">
        <f>K59+L58</f>
        <v/>
      </c>
      <c r="N59" s="35" t="n"/>
    </row>
    <row r="60" ht="24" customHeight="1">
      <c r="A60" s="60" t="n">
        <v>45448</v>
      </c>
      <c r="B60" s="84" t="n">
        <v>52</v>
      </c>
      <c r="C60" s="82">
        <f>SUMIFS(Dados!$I$1:$I$1991,Dados!$B$1:$B$1991,C$7,Dados!$A$1:$A$1991,$A60)</f>
        <v/>
      </c>
      <c r="D60" s="82">
        <f>SUMIFS(Dados!$I$1:$I$1991,Dados!$B$1:$B$1991,D$7,Dados!$A$1:$A$1991,$A60)</f>
        <v/>
      </c>
      <c r="E60" s="82">
        <f>SUMIFS(Dados!$I$1:$I$1991,Dados!$B$1:$B$1991,E$7,Dados!$A$1:$A$1991,$A60)</f>
        <v/>
      </c>
      <c r="F60" s="82">
        <f>SUMIFS(Dados!$I$1:$I$1991,Dados!$B$1:$B$1991,F$7,Dados!$A$1:$A$1991,$A60)</f>
        <v/>
      </c>
      <c r="G60" s="82">
        <f>SUMIFS(Dados!$I$1:$I$1991,Dados!$B$1:$B$1991,G$7,Dados!$A$1:$A$1991,$A60)</f>
        <v/>
      </c>
      <c r="H60" s="82">
        <f>SUMIFS(Dados!$I$1:$I$1991,Dados!$B$1:$B$1991,H$7,Dados!$A$1:$A$1991,$A60)</f>
        <v/>
      </c>
      <c r="I60" s="82">
        <f>SUM(C60:H60)</f>
        <v/>
      </c>
      <c r="J60" s="82">
        <f>ROUND(I60*$L$4,2)</f>
        <v/>
      </c>
      <c r="K60" s="85">
        <f>SUM(I60:J60)</f>
        <v/>
      </c>
      <c r="L60" s="83">
        <f>K60+L59</f>
        <v/>
      </c>
      <c r="N60" s="35" t="n"/>
    </row>
    <row r="61" ht="24" customHeight="1">
      <c r="A61" s="60" t="n">
        <v>45463</v>
      </c>
      <c r="B61" s="84" t="n">
        <v>53</v>
      </c>
      <c r="C61" s="82">
        <f>SUMIFS(Dados!$I$1:$I$1991,Dados!$B$1:$B$1991,C$7,Dados!$A$1:$A$1991,$A61)</f>
        <v/>
      </c>
      <c r="D61" s="82">
        <f>SUMIFS(Dados!$I$1:$I$1991,Dados!$B$1:$B$1991,D$7,Dados!$A$1:$A$1991,$A61)</f>
        <v/>
      </c>
      <c r="E61" s="82">
        <f>SUMIFS(Dados!$I$1:$I$1991,Dados!$B$1:$B$1991,E$7,Dados!$A$1:$A$1991,$A61)</f>
        <v/>
      </c>
      <c r="F61" s="82">
        <f>SUMIFS(Dados!$I$1:$I$1991,Dados!$B$1:$B$1991,F$7,Dados!$A$1:$A$1991,$A61)</f>
        <v/>
      </c>
      <c r="G61" s="82">
        <f>SUMIFS(Dados!$I$1:$I$1991,Dados!$B$1:$B$1991,G$7,Dados!$A$1:$A$1991,$A61)</f>
        <v/>
      </c>
      <c r="H61" s="82">
        <f>SUMIFS(Dados!$I$1:$I$1991,Dados!$B$1:$B$1991,H$7,Dados!$A$1:$A$1991,$A61)</f>
        <v/>
      </c>
      <c r="I61" s="82">
        <f>SUM(C61:H61)</f>
        <v/>
      </c>
      <c r="J61" s="82">
        <f>ROUND(I61*$L$4,2)</f>
        <v/>
      </c>
      <c r="K61" s="85">
        <f>SUM(I61:J61)</f>
        <v/>
      </c>
      <c r="L61" s="83">
        <f>K61+L60</f>
        <v/>
      </c>
      <c r="N61" s="35" t="n"/>
    </row>
    <row r="62" ht="24" customHeight="1">
      <c r="A62" s="60" t="n">
        <v>45478</v>
      </c>
      <c r="B62" s="84" t="n">
        <v>54</v>
      </c>
      <c r="C62" s="82">
        <f>SUMIFS(Dados!$I$1:$I$1991,Dados!$B$1:$B$1991,C$7,Dados!$A$1:$A$1991,$A62)</f>
        <v/>
      </c>
      <c r="D62" s="82">
        <f>SUMIFS(Dados!$I$1:$I$1991,Dados!$B$1:$B$1991,D$7,Dados!$A$1:$A$1991,$A62)</f>
        <v/>
      </c>
      <c r="E62" s="82">
        <f>SUMIFS(Dados!$I$1:$I$1991,Dados!$B$1:$B$1991,E$7,Dados!$A$1:$A$1991,$A62)</f>
        <v/>
      </c>
      <c r="F62" s="82">
        <f>SUMIFS(Dados!$I$1:$I$1991,Dados!$B$1:$B$1991,F$7,Dados!$A$1:$A$1991,$A62)</f>
        <v/>
      </c>
      <c r="G62" s="82">
        <f>SUMIFS(Dados!$I$1:$I$1991,Dados!$B$1:$B$1991,G$7,Dados!$A$1:$A$1991,$A62)</f>
        <v/>
      </c>
      <c r="H62" s="82">
        <f>SUMIFS(Dados!$I$1:$I$1991,Dados!$B$1:$B$1991,H$7,Dados!$A$1:$A$1991,$A62)</f>
        <v/>
      </c>
      <c r="I62" s="82">
        <f>SUM(C62:H62)</f>
        <v/>
      </c>
      <c r="J62" s="82">
        <f>ROUND(I62*$L$4,2)</f>
        <v/>
      </c>
      <c r="K62" s="85">
        <f>SUM(I62:J62)</f>
        <v/>
      </c>
      <c r="L62" s="83">
        <f>K62+L61</f>
        <v/>
      </c>
      <c r="N62" s="35" t="n"/>
    </row>
    <row r="63" ht="24" customHeight="1">
      <c r="A63" s="60" t="n">
        <v>45493</v>
      </c>
      <c r="B63" s="84" t="n">
        <v>55</v>
      </c>
      <c r="C63" s="82">
        <f>SUMIFS(Dados!$I$1:$I$1991,Dados!$B$1:$B$1991,C$7,Dados!$A$1:$A$1991,$A63)</f>
        <v/>
      </c>
      <c r="D63" s="82">
        <f>SUMIFS(Dados!$I$1:$I$1991,Dados!$B$1:$B$1991,D$7,Dados!$A$1:$A$1991,$A63)</f>
        <v/>
      </c>
      <c r="E63" s="82">
        <f>SUMIFS(Dados!$I$1:$I$1991,Dados!$B$1:$B$1991,E$7,Dados!$A$1:$A$1991,$A63)</f>
        <v/>
      </c>
      <c r="F63" s="82">
        <f>SUMIFS(Dados!$I$1:$I$1991,Dados!$B$1:$B$1991,F$7,Dados!$A$1:$A$1991,$A63)</f>
        <v/>
      </c>
      <c r="G63" s="82">
        <f>SUMIFS(Dados!$I$1:$I$1991,Dados!$B$1:$B$1991,G$7,Dados!$A$1:$A$1991,$A63)</f>
        <v/>
      </c>
      <c r="H63" s="82">
        <f>SUMIFS(Dados!$I$1:$I$1991,Dados!$B$1:$B$1991,H$7,Dados!$A$1:$A$1991,$A63)</f>
        <v/>
      </c>
      <c r="I63" s="82">
        <f>SUM(C63:H63)</f>
        <v/>
      </c>
      <c r="J63" s="82">
        <f>ROUND(I63*$L$4,2)</f>
        <v/>
      </c>
      <c r="K63" s="85">
        <f>SUM(I63:J63)</f>
        <v/>
      </c>
      <c r="L63" s="83">
        <f>K63+L62</f>
        <v/>
      </c>
      <c r="N63" s="35" t="n"/>
    </row>
    <row r="64" ht="24" customHeight="1">
      <c r="A64" s="60" t="n">
        <v>45509</v>
      </c>
      <c r="B64" s="84" t="n">
        <v>56</v>
      </c>
      <c r="C64" s="82">
        <f>SUMIFS(Dados!$I$1:$I$1991,Dados!$B$1:$B$1991,C$7,Dados!$A$1:$A$1991,$A64)</f>
        <v/>
      </c>
      <c r="D64" s="82">
        <f>SUMIFS(Dados!$I$1:$I$1991,Dados!$B$1:$B$1991,D$7,Dados!$A$1:$A$1991,$A64)</f>
        <v/>
      </c>
      <c r="E64" s="82">
        <f>SUMIFS(Dados!$I$1:$I$1991,Dados!$B$1:$B$1991,E$7,Dados!$A$1:$A$1991,$A64)</f>
        <v/>
      </c>
      <c r="F64" s="82">
        <f>SUMIFS(Dados!$I$1:$I$1991,Dados!$B$1:$B$1991,F$7,Dados!$A$1:$A$1991,$A64)</f>
        <v/>
      </c>
      <c r="G64" s="82">
        <f>SUMIFS(Dados!$I$1:$I$1991,Dados!$B$1:$B$1991,G$7,Dados!$A$1:$A$1991,$A64)</f>
        <v/>
      </c>
      <c r="H64" s="82">
        <f>SUMIFS(Dados!$I$1:$I$1991,Dados!$B$1:$B$1991,H$7,Dados!$A$1:$A$1991,$A64)</f>
        <v/>
      </c>
      <c r="I64" s="82">
        <f>SUM(C64:H64)</f>
        <v/>
      </c>
      <c r="J64" s="82">
        <f>ROUND(I64*$L$4,2)</f>
        <v/>
      </c>
      <c r="K64" s="85">
        <f>SUM(I64:J64)</f>
        <v/>
      </c>
      <c r="L64" s="83">
        <f>K64+L63</f>
        <v/>
      </c>
      <c r="N64" s="35" t="n"/>
    </row>
    <row r="65" ht="24" customHeight="1">
      <c r="A65" s="60" t="n">
        <v>45524</v>
      </c>
      <c r="B65" s="84" t="n">
        <v>57</v>
      </c>
      <c r="C65" s="82">
        <f>SUMIFS(Dados!$I$1:$I$1991,Dados!$B$1:$B$1991,C$7,Dados!$A$1:$A$1991,$A65)</f>
        <v/>
      </c>
      <c r="D65" s="82">
        <f>SUMIFS(Dados!$I$1:$I$1991,Dados!$B$1:$B$1991,D$7,Dados!$A$1:$A$1991,$A65)</f>
        <v/>
      </c>
      <c r="E65" s="82">
        <f>SUMIFS(Dados!$I$1:$I$1991,Dados!$B$1:$B$1991,E$7,Dados!$A$1:$A$1991,$A65)</f>
        <v/>
      </c>
      <c r="F65" s="82">
        <f>SUMIFS(Dados!$I$1:$I$1991,Dados!$B$1:$B$1991,F$7,Dados!$A$1:$A$1991,$A65)</f>
        <v/>
      </c>
      <c r="G65" s="82">
        <f>SUMIFS(Dados!$I$1:$I$1991,Dados!$B$1:$B$1991,G$7,Dados!$A$1:$A$1991,$A65)</f>
        <v/>
      </c>
      <c r="H65" s="82">
        <f>SUMIFS(Dados!$I$1:$I$1991,Dados!$B$1:$B$1991,H$7,Dados!$A$1:$A$1991,$A65)</f>
        <v/>
      </c>
      <c r="I65" s="82">
        <f>SUM(C65:H65)</f>
        <v/>
      </c>
      <c r="J65" s="82">
        <f>ROUND(I65*$L$4,2)</f>
        <v/>
      </c>
      <c r="K65" s="85">
        <f>SUM(I65:J65)</f>
        <v/>
      </c>
      <c r="L65" s="83">
        <f>K65+L64</f>
        <v/>
      </c>
      <c r="N65" s="35" t="n"/>
    </row>
    <row r="66" ht="24" customHeight="1">
      <c r="A66" s="60" t="n">
        <v>45540</v>
      </c>
      <c r="B66" s="84" t="n">
        <v>58</v>
      </c>
      <c r="C66" s="82">
        <f>SUMIFS(Dados!$I$1:$I$1991,Dados!$B$1:$B$1991,C$7,Dados!$A$1:$A$1991,$A66)</f>
        <v/>
      </c>
      <c r="D66" s="82">
        <f>SUMIFS(Dados!$I$1:$I$1991,Dados!$B$1:$B$1991,D$7,Dados!$A$1:$A$1991,$A66)</f>
        <v/>
      </c>
      <c r="E66" s="82">
        <f>SUMIFS(Dados!$I$1:$I$1991,Dados!$B$1:$B$1991,E$7,Dados!$A$1:$A$1991,$A66)</f>
        <v/>
      </c>
      <c r="F66" s="82">
        <f>SUMIFS(Dados!$I$1:$I$1991,Dados!$B$1:$B$1991,F$7,Dados!$A$1:$A$1991,$A66)</f>
        <v/>
      </c>
      <c r="G66" s="82">
        <f>SUMIFS(Dados!$I$1:$I$1991,Dados!$B$1:$B$1991,G$7,Dados!$A$1:$A$1991,$A66)</f>
        <v/>
      </c>
      <c r="H66" s="82">
        <f>SUMIFS(Dados!$I$1:$I$1991,Dados!$B$1:$B$1991,H$7,Dados!$A$1:$A$1991,$A66)</f>
        <v/>
      </c>
      <c r="I66" s="82">
        <f>SUM(C66:H66)</f>
        <v/>
      </c>
      <c r="J66" s="82">
        <f>ROUND(I66*$L$4,2)</f>
        <v/>
      </c>
      <c r="K66" s="85">
        <f>SUM(I66:J66)</f>
        <v/>
      </c>
      <c r="L66" s="83">
        <f>K66+L65</f>
        <v/>
      </c>
      <c r="N66" s="35" t="n"/>
    </row>
    <row r="67" ht="24" customHeight="1">
      <c r="A67" s="60" t="n">
        <v>45555</v>
      </c>
      <c r="B67" s="84" t="n">
        <v>59</v>
      </c>
      <c r="C67" s="82">
        <f>SUMIFS(Dados!$I$1:$I$1991,Dados!$B$1:$B$1991,C$7,Dados!$A$1:$A$1991,$A67)</f>
        <v/>
      </c>
      <c r="D67" s="82">
        <f>SUMIFS(Dados!$I$1:$I$1991,Dados!$B$1:$B$1991,D$7,Dados!$A$1:$A$1991,$A67)</f>
        <v/>
      </c>
      <c r="E67" s="82">
        <f>SUMIFS(Dados!$I$1:$I$1991,Dados!$B$1:$B$1991,E$7,Dados!$A$1:$A$1991,$A67)</f>
        <v/>
      </c>
      <c r="F67" s="82">
        <f>SUMIFS(Dados!$I$1:$I$1991,Dados!$B$1:$B$1991,F$7,Dados!$A$1:$A$1991,$A67)</f>
        <v/>
      </c>
      <c r="G67" s="82">
        <f>SUMIFS(Dados!$I$1:$I$1991,Dados!$B$1:$B$1991,G$7,Dados!$A$1:$A$1991,$A67)</f>
        <v/>
      </c>
      <c r="H67" s="82">
        <f>SUMIFS(Dados!$I$1:$I$1991,Dados!$B$1:$B$1991,H$7,Dados!$A$1:$A$1991,$A67)</f>
        <v/>
      </c>
      <c r="I67" s="82">
        <f>SUM(C67:H67)</f>
        <v/>
      </c>
      <c r="J67" s="82">
        <f>ROUND(I67*$L$4,2)</f>
        <v/>
      </c>
      <c r="K67" s="85">
        <f>SUM(I67:J67)</f>
        <v/>
      </c>
      <c r="L67" s="83">
        <f>K67+L66</f>
        <v/>
      </c>
      <c r="N67" s="35" t="n"/>
    </row>
    <row r="68" ht="24" customHeight="1">
      <c r="A68" s="60" t="n">
        <v>45570</v>
      </c>
      <c r="B68" s="84" t="n">
        <v>60</v>
      </c>
      <c r="C68" s="82">
        <f>SUMIFS(Dados!$I$1:$I$1991,Dados!$B$1:$B$1991,C$7,Dados!$A$1:$A$1991,$A68)</f>
        <v/>
      </c>
      <c r="D68" s="82">
        <f>SUMIFS(Dados!$I$1:$I$1991,Dados!$B$1:$B$1991,D$7,Dados!$A$1:$A$1991,$A68)</f>
        <v/>
      </c>
      <c r="E68" s="82">
        <f>SUMIFS(Dados!$I$1:$I$1991,Dados!$B$1:$B$1991,E$7,Dados!$A$1:$A$1991,$A68)</f>
        <v/>
      </c>
      <c r="F68" s="82">
        <f>SUMIFS(Dados!$I$1:$I$1991,Dados!$B$1:$B$1991,F$7,Dados!$A$1:$A$1991,$A68)</f>
        <v/>
      </c>
      <c r="G68" s="82">
        <f>SUMIFS(Dados!$I$1:$I$1991,Dados!$B$1:$B$1991,G$7,Dados!$A$1:$A$1991,$A68)</f>
        <v/>
      </c>
      <c r="H68" s="82">
        <f>SUMIFS(Dados!$I$1:$I$1991,Dados!$B$1:$B$1991,H$7,Dados!$A$1:$A$1991,$A68)</f>
        <v/>
      </c>
      <c r="I68" s="82">
        <f>SUM(C68:H68)</f>
        <v/>
      </c>
      <c r="J68" s="82">
        <f>ROUND(I68*$L$4,2)</f>
        <v/>
      </c>
      <c r="K68" s="85">
        <f>SUM(I68:J68)</f>
        <v/>
      </c>
      <c r="L68" s="83">
        <f>K68+L67</f>
        <v/>
      </c>
      <c r="N68" s="35" t="n"/>
    </row>
    <row r="69" ht="24" customHeight="1">
      <c r="A69" s="60" t="n">
        <v>45585</v>
      </c>
      <c r="B69" s="84" t="n">
        <v>61</v>
      </c>
      <c r="C69" s="82">
        <f>SUMIFS(Dados!$I$1:$I$1991,Dados!$B$1:$B$1991,C$7,Dados!$A$1:$A$1991,$A69)</f>
        <v/>
      </c>
      <c r="D69" s="82">
        <f>SUMIFS(Dados!$I$1:$I$1991,Dados!$B$1:$B$1991,D$7,Dados!$A$1:$A$1991,$A69)</f>
        <v/>
      </c>
      <c r="E69" s="82">
        <f>SUMIFS(Dados!$I$1:$I$1991,Dados!$B$1:$B$1991,E$7,Dados!$A$1:$A$1991,$A69)</f>
        <v/>
      </c>
      <c r="F69" s="82">
        <f>SUMIFS(Dados!$I$1:$I$1991,Dados!$B$1:$B$1991,F$7,Dados!$A$1:$A$1991,$A69)</f>
        <v/>
      </c>
      <c r="G69" s="82">
        <f>SUMIFS(Dados!$I$1:$I$1991,Dados!$B$1:$B$1991,G$7,Dados!$A$1:$A$1991,$A69)</f>
        <v/>
      </c>
      <c r="H69" s="82">
        <f>SUMIFS(Dados!$I$1:$I$1991,Dados!$B$1:$B$1991,H$7,Dados!$A$1:$A$1991,$A69)</f>
        <v/>
      </c>
      <c r="I69" s="82">
        <f>SUM(C69:H69)</f>
        <v/>
      </c>
      <c r="J69" s="82">
        <f>ROUND(I69*$L$4,2)</f>
        <v/>
      </c>
      <c r="K69" s="85">
        <f>SUM(I69:J69)</f>
        <v/>
      </c>
      <c r="L69" s="83">
        <f>K69+L68</f>
        <v/>
      </c>
      <c r="N69" s="35" t="n"/>
    </row>
    <row r="70" ht="24" customHeight="1">
      <c r="A70" s="60" t="n">
        <v>45601</v>
      </c>
      <c r="B70" s="84" t="n">
        <v>62</v>
      </c>
      <c r="C70" s="82">
        <f>SUMIFS(Dados!$I$1:$I$1991,Dados!$B$1:$B$1991,C$7,Dados!$A$1:$A$1991,$A70)</f>
        <v/>
      </c>
      <c r="D70" s="82">
        <f>SUMIFS(Dados!$I$1:$I$1991,Dados!$B$1:$B$1991,D$7,Dados!$A$1:$A$1991,$A70)</f>
        <v/>
      </c>
      <c r="E70" s="82">
        <f>SUMIFS(Dados!$I$1:$I$1991,Dados!$B$1:$B$1991,E$7,Dados!$A$1:$A$1991,$A70)</f>
        <v/>
      </c>
      <c r="F70" s="82">
        <f>SUMIFS(Dados!$I$1:$I$1991,Dados!$B$1:$B$1991,F$7,Dados!$A$1:$A$1991,$A70)</f>
        <v/>
      </c>
      <c r="G70" s="82">
        <f>SUMIFS(Dados!$I$1:$I$1991,Dados!$B$1:$B$1991,G$7,Dados!$A$1:$A$1991,$A70)</f>
        <v/>
      </c>
      <c r="H70" s="82">
        <f>SUMIFS(Dados!$I$1:$I$1991,Dados!$B$1:$B$1991,H$7,Dados!$A$1:$A$1991,$A70)</f>
        <v/>
      </c>
      <c r="I70" s="82">
        <f>SUM(C70:H70)</f>
        <v/>
      </c>
      <c r="J70" s="82">
        <f>ROUND(I70*$L$4,2)</f>
        <v/>
      </c>
      <c r="K70" s="85">
        <f>SUM(I70:J70)</f>
        <v/>
      </c>
      <c r="L70" s="83">
        <f>K70+L69</f>
        <v/>
      </c>
      <c r="N70" s="35" t="n"/>
    </row>
    <row r="71" ht="24" customHeight="1">
      <c r="A71" s="60" t="n">
        <v>45616</v>
      </c>
      <c r="B71" s="84" t="n">
        <v>63</v>
      </c>
      <c r="C71" s="82">
        <f>SUMIFS(Dados!$I$1:$I$1991,Dados!$B$1:$B$1991,C$7,Dados!$A$1:$A$1991,$A71)</f>
        <v/>
      </c>
      <c r="D71" s="82">
        <f>SUMIFS(Dados!$I$1:$I$1991,Dados!$B$1:$B$1991,D$7,Dados!$A$1:$A$1991,$A71)</f>
        <v/>
      </c>
      <c r="E71" s="82">
        <f>SUMIFS(Dados!$I$1:$I$1991,Dados!$B$1:$B$1991,E$7,Dados!$A$1:$A$1991,$A71)</f>
        <v/>
      </c>
      <c r="F71" s="82">
        <f>SUMIFS(Dados!$I$1:$I$1991,Dados!$B$1:$B$1991,F$7,Dados!$A$1:$A$1991,$A71)</f>
        <v/>
      </c>
      <c r="G71" s="82">
        <f>SUMIFS(Dados!$I$1:$I$1991,Dados!$B$1:$B$1991,G$7,Dados!$A$1:$A$1991,$A71)</f>
        <v/>
      </c>
      <c r="H71" s="82">
        <f>SUMIFS(Dados!$I$1:$I$1991,Dados!$B$1:$B$1991,H$7,Dados!$A$1:$A$1991,$A71)</f>
        <v/>
      </c>
      <c r="I71" s="82">
        <f>SUM(C71:H71)</f>
        <v/>
      </c>
      <c r="J71" s="82">
        <f>ROUND(I71*$L$4,2)</f>
        <v/>
      </c>
      <c r="K71" s="85">
        <f>SUM(I71:J71)</f>
        <v/>
      </c>
      <c r="L71" s="83">
        <f>K71+L70</f>
        <v/>
      </c>
      <c r="N71" s="35" t="n"/>
    </row>
    <row r="72" ht="24" customHeight="1">
      <c r="A72" s="60" t="n">
        <v>45631</v>
      </c>
      <c r="B72" s="84" t="n">
        <v>64</v>
      </c>
      <c r="C72" s="82">
        <f>SUMIFS(Dados!$I$1:$I$1991,Dados!$B$1:$B$1991,C$7,Dados!$A$1:$A$1991,$A72)</f>
        <v/>
      </c>
      <c r="D72" s="82">
        <f>SUMIFS(Dados!$I$1:$I$1991,Dados!$B$1:$B$1991,D$7,Dados!$A$1:$A$1991,$A72)</f>
        <v/>
      </c>
      <c r="E72" s="82">
        <f>SUMIFS(Dados!$I$1:$I$1991,Dados!$B$1:$B$1991,E$7,Dados!$A$1:$A$1991,$A72)</f>
        <v/>
      </c>
      <c r="F72" s="82">
        <f>SUMIFS(Dados!$I$1:$I$1991,Dados!$B$1:$B$1991,F$7,Dados!$A$1:$A$1991,$A72)</f>
        <v/>
      </c>
      <c r="G72" s="82">
        <f>SUMIFS(Dados!$I$1:$I$1991,Dados!$B$1:$B$1991,G$7,Dados!$A$1:$A$1991,$A72)</f>
        <v/>
      </c>
      <c r="H72" s="82">
        <f>SUMIFS(Dados!$I$1:$I$1991,Dados!$B$1:$B$1991,H$7,Dados!$A$1:$A$1991,$A72)</f>
        <v/>
      </c>
      <c r="I72" s="82">
        <f>SUM(C72:H72)</f>
        <v/>
      </c>
      <c r="J72" s="82">
        <f>ROUND(I72*$L$4,2)</f>
        <v/>
      </c>
      <c r="K72" s="85">
        <f>SUM(I72:J72)</f>
        <v/>
      </c>
      <c r="L72" s="83">
        <f>K72+L71</f>
        <v/>
      </c>
      <c r="N72" s="35" t="n"/>
    </row>
    <row r="73" ht="24" customHeight="1">
      <c r="A73" s="60" t="n">
        <v>45646</v>
      </c>
      <c r="B73" s="84" t="n">
        <v>65</v>
      </c>
      <c r="C73" s="82">
        <f>SUMIFS(Dados!$I$1:$I$1991,Dados!$B$1:$B$1991,C$7,Dados!$A$1:$A$1991,$A73)</f>
        <v/>
      </c>
      <c r="D73" s="82">
        <f>SUMIFS(Dados!$I$1:$I$1991,Dados!$B$1:$B$1991,D$7,Dados!$A$1:$A$1991,$A73)</f>
        <v/>
      </c>
      <c r="E73" s="82">
        <f>SUMIFS(Dados!$I$1:$I$1991,Dados!$B$1:$B$1991,E$7,Dados!$A$1:$A$1991,$A73)</f>
        <v/>
      </c>
      <c r="F73" s="82">
        <f>SUMIFS(Dados!$I$1:$I$1991,Dados!$B$1:$B$1991,F$7,Dados!$A$1:$A$1991,$A73)</f>
        <v/>
      </c>
      <c r="G73" s="82">
        <f>SUMIFS(Dados!$I$1:$I$1991,Dados!$B$1:$B$1991,G$7,Dados!$A$1:$A$1991,$A73)</f>
        <v/>
      </c>
      <c r="H73" s="82">
        <f>SUMIFS(Dados!$I$1:$I$1991,Dados!$B$1:$B$1991,H$7,Dados!$A$1:$A$1991,$A73)</f>
        <v/>
      </c>
      <c r="I73" s="82">
        <f>SUM(C73:H73)</f>
        <v/>
      </c>
      <c r="J73" s="82">
        <f>ROUND(I73*$L$4,2)</f>
        <v/>
      </c>
      <c r="K73" s="85">
        <f>SUM(I73:J73)</f>
        <v/>
      </c>
      <c r="L73" s="83">
        <f>K73+L72</f>
        <v/>
      </c>
      <c r="N73" s="35" t="n"/>
    </row>
    <row r="74" ht="24" customHeight="1">
      <c r="A74" s="60" t="n">
        <v>45662</v>
      </c>
      <c r="B74" s="84" t="n">
        <v>66</v>
      </c>
      <c r="C74" s="82">
        <f>SUMIFS(Dados!$I$1:$I$1991,Dados!$B$1:$B$1991,C$7,Dados!$A$1:$A$1991,$A74)</f>
        <v/>
      </c>
      <c r="D74" s="82">
        <f>SUMIFS(Dados!$I$1:$I$1991,Dados!$B$1:$B$1991,D$7,Dados!$A$1:$A$1991,$A74)</f>
        <v/>
      </c>
      <c r="E74" s="82">
        <f>SUMIFS(Dados!$I$1:$I$1991,Dados!$B$1:$B$1991,E$7,Dados!$A$1:$A$1991,$A74)</f>
        <v/>
      </c>
      <c r="F74" s="82">
        <f>SUMIFS(Dados!$I$1:$I$1991,Dados!$B$1:$B$1991,F$7,Dados!$A$1:$A$1991,$A74)</f>
        <v/>
      </c>
      <c r="G74" s="82">
        <f>SUMIFS(Dados!$I$1:$I$1991,Dados!$B$1:$B$1991,G$7,Dados!$A$1:$A$1991,$A74)</f>
        <v/>
      </c>
      <c r="H74" s="82">
        <f>SUMIFS(Dados!$I$1:$I$1991,Dados!$B$1:$B$1991,H$7,Dados!$A$1:$A$1991,$A74)</f>
        <v/>
      </c>
      <c r="I74" s="82">
        <f>SUM(C74:H74)</f>
        <v/>
      </c>
      <c r="J74" s="82">
        <f>ROUND(I74*$L$4,2)</f>
        <v/>
      </c>
      <c r="K74" s="85">
        <f>SUM(I74:J74)</f>
        <v/>
      </c>
      <c r="L74" s="83">
        <f>K74+L73</f>
        <v/>
      </c>
      <c r="N74" s="35" t="n"/>
    </row>
    <row r="75" ht="24" customHeight="1">
      <c r="A75" s="60" t="n">
        <v>45677</v>
      </c>
      <c r="B75" s="84" t="n">
        <v>67</v>
      </c>
      <c r="C75" s="82">
        <f>SUMIFS(Dados!$I$1:$I$1991,Dados!$B$1:$B$1991,C$7,Dados!$A$1:$A$1991,$A75)</f>
        <v/>
      </c>
      <c r="D75" s="82">
        <f>SUMIFS(Dados!$I$1:$I$1991,Dados!$B$1:$B$1991,D$7,Dados!$A$1:$A$1991,$A75)</f>
        <v/>
      </c>
      <c r="E75" s="82">
        <f>SUMIFS(Dados!$I$1:$I$1991,Dados!$B$1:$B$1991,E$7,Dados!$A$1:$A$1991,$A75)</f>
        <v/>
      </c>
      <c r="F75" s="82">
        <f>SUMIFS(Dados!$I$1:$I$1991,Dados!$B$1:$B$1991,F$7,Dados!$A$1:$A$1991,$A75)</f>
        <v/>
      </c>
      <c r="G75" s="82">
        <f>SUMIFS(Dados!$I$1:$I$1991,Dados!$B$1:$B$1991,G$7,Dados!$A$1:$A$1991,$A75)</f>
        <v/>
      </c>
      <c r="H75" s="82">
        <f>SUMIFS(Dados!$I$1:$I$1991,Dados!$B$1:$B$1991,H$7,Dados!$A$1:$A$1991,$A75)</f>
        <v/>
      </c>
      <c r="I75" s="82">
        <f>SUM(C75:H75)</f>
        <v/>
      </c>
      <c r="J75" s="82">
        <f>ROUND(I75*$L$4,2)</f>
        <v/>
      </c>
      <c r="K75" s="85">
        <f>SUM(I75:J75)</f>
        <v/>
      </c>
      <c r="L75" s="83">
        <f>K75+L74</f>
        <v/>
      </c>
      <c r="N75" s="35" t="n"/>
    </row>
    <row r="76" ht="24" customHeight="1">
      <c r="A76" s="60" t="n">
        <v>45693</v>
      </c>
      <c r="B76" s="84" t="n">
        <v>68</v>
      </c>
      <c r="C76" s="82">
        <f>SUMIFS(Dados!$I$1:$I$1991,Dados!$B$1:$B$1991,C$7,Dados!$A$1:$A$1991,$A76)</f>
        <v/>
      </c>
      <c r="D76" s="82">
        <f>SUMIFS(Dados!$I$1:$I$1991,Dados!$B$1:$B$1991,D$7,Dados!$A$1:$A$1991,$A76)</f>
        <v/>
      </c>
      <c r="E76" s="82">
        <f>SUMIFS(Dados!$I$1:$I$1991,Dados!$B$1:$B$1991,E$7,Dados!$A$1:$A$1991,$A76)</f>
        <v/>
      </c>
      <c r="F76" s="82">
        <f>SUMIFS(Dados!$I$1:$I$1991,Dados!$B$1:$B$1991,F$7,Dados!$A$1:$A$1991,$A76)</f>
        <v/>
      </c>
      <c r="G76" s="82">
        <f>SUMIFS(Dados!$I$1:$I$1991,Dados!$B$1:$B$1991,G$7,Dados!$A$1:$A$1991,$A76)</f>
        <v/>
      </c>
      <c r="H76" s="82">
        <f>SUMIFS(Dados!$I$1:$I$1991,Dados!$B$1:$B$1991,H$7,Dados!$A$1:$A$1991,$A76)</f>
        <v/>
      </c>
      <c r="I76" s="82">
        <f>SUM(C76:H76)</f>
        <v/>
      </c>
      <c r="J76" s="82">
        <f>ROUND(I76*$L$4,2)</f>
        <v/>
      </c>
      <c r="K76" s="85">
        <f>SUM(I76:J76)</f>
        <v/>
      </c>
      <c r="L76" s="83">
        <f>K76+L75</f>
        <v/>
      </c>
      <c r="N76" s="35" t="n"/>
    </row>
    <row r="77" ht="24" customHeight="1">
      <c r="A77" s="60" t="n">
        <v>45708</v>
      </c>
      <c r="B77" s="84" t="n">
        <v>69</v>
      </c>
      <c r="C77" s="82">
        <f>SUMIFS(Dados!$I$1:$I$1991,Dados!$B$1:$B$1991,C$7,Dados!$A$1:$A$1991,$A77)</f>
        <v/>
      </c>
      <c r="D77" s="82">
        <f>SUMIFS(Dados!$I$1:$I$1991,Dados!$B$1:$B$1991,D$7,Dados!$A$1:$A$1991,$A77)</f>
        <v/>
      </c>
      <c r="E77" s="82">
        <f>SUMIFS(Dados!$I$1:$I$1991,Dados!$B$1:$B$1991,E$7,Dados!$A$1:$A$1991,$A77)</f>
        <v/>
      </c>
      <c r="F77" s="82">
        <f>SUMIFS(Dados!$I$1:$I$1991,Dados!$B$1:$B$1991,F$7,Dados!$A$1:$A$1991,$A77)</f>
        <v/>
      </c>
      <c r="G77" s="82">
        <f>SUMIFS(Dados!$I$1:$I$1991,Dados!$B$1:$B$1991,G$7,Dados!$A$1:$A$1991,$A77)</f>
        <v/>
      </c>
      <c r="H77" s="82">
        <f>SUMIFS(Dados!$I$1:$I$1991,Dados!$B$1:$B$1991,H$7,Dados!$A$1:$A$1991,$A77)</f>
        <v/>
      </c>
      <c r="I77" s="82">
        <f>SUM(C77:H77)</f>
        <v/>
      </c>
      <c r="J77" s="82">
        <f>ROUND(I77*$L$4,2)</f>
        <v/>
      </c>
      <c r="K77" s="85">
        <f>SUM(I77:J77)</f>
        <v/>
      </c>
      <c r="L77" s="83">
        <f>K77+L76</f>
        <v/>
      </c>
      <c r="N77" s="35" t="n"/>
    </row>
    <row r="78" ht="24" customHeight="1">
      <c r="A78" s="60" t="n">
        <v>45721</v>
      </c>
      <c r="B78" s="84" t="n">
        <v>70</v>
      </c>
      <c r="C78" s="82">
        <f>SUMIFS(Dados!$I$1:$I$1991,Dados!$B$1:$B$1991,C$7,Dados!$A$1:$A$1991,$A78)</f>
        <v/>
      </c>
      <c r="D78" s="82">
        <f>SUMIFS(Dados!$I$1:$I$1991,Dados!$B$1:$B$1991,D$7,Dados!$A$1:$A$1991,$A78)</f>
        <v/>
      </c>
      <c r="E78" s="82">
        <f>SUMIFS(Dados!$I$1:$I$1991,Dados!$B$1:$B$1991,E$7,Dados!$A$1:$A$1991,$A78)</f>
        <v/>
      </c>
      <c r="F78" s="82">
        <f>SUMIFS(Dados!$I$1:$I$1991,Dados!$B$1:$B$1991,F$7,Dados!$A$1:$A$1991,$A78)</f>
        <v/>
      </c>
      <c r="G78" s="82">
        <f>SUMIFS(Dados!$I$1:$I$1991,Dados!$B$1:$B$1991,G$7,Dados!$A$1:$A$1991,$A78)</f>
        <v/>
      </c>
      <c r="H78" s="82">
        <f>SUMIFS(Dados!$I$1:$I$1991,Dados!$B$1:$B$1991,H$7,Dados!$A$1:$A$1991,$A78)</f>
        <v/>
      </c>
      <c r="I78" s="82">
        <f>SUM(C78:H78)</f>
        <v/>
      </c>
      <c r="J78" s="82">
        <f>ROUND(I78*$L$4,2)</f>
        <v/>
      </c>
      <c r="K78" s="85">
        <f>SUM(I78:J78)</f>
        <v/>
      </c>
      <c r="L78" s="83">
        <f>K78+L77</f>
        <v/>
      </c>
      <c r="N78" s="35" t="n"/>
    </row>
    <row r="79" ht="24" customHeight="1">
      <c r="A79" s="60" t="n">
        <v>45736</v>
      </c>
      <c r="B79" s="84" t="n">
        <v>71</v>
      </c>
      <c r="C79" s="82">
        <f>SUMIFS(Dados!$I$1:$I$1991,Dados!$B$1:$B$1991,C$7,Dados!$A$1:$A$1991,$A79)</f>
        <v/>
      </c>
      <c r="D79" s="82">
        <f>SUMIFS(Dados!$I$1:$I$1991,Dados!$B$1:$B$1991,D$7,Dados!$A$1:$A$1991,$A79)</f>
        <v/>
      </c>
      <c r="E79" s="82">
        <f>SUMIFS(Dados!$I$1:$I$1991,Dados!$B$1:$B$1991,E$7,Dados!$A$1:$A$1991,$A79)</f>
        <v/>
      </c>
      <c r="F79" s="82">
        <f>SUMIFS(Dados!$I$1:$I$1991,Dados!$B$1:$B$1991,F$7,Dados!$A$1:$A$1991,$A79)</f>
        <v/>
      </c>
      <c r="G79" s="82">
        <f>SUMIFS(Dados!$I$1:$I$1991,Dados!$B$1:$B$1991,G$7,Dados!$A$1:$A$1991,$A79)</f>
        <v/>
      </c>
      <c r="H79" s="82">
        <f>SUMIFS(Dados!$I$1:$I$1991,Dados!$B$1:$B$1991,H$7,Dados!$A$1:$A$1991,$A79)</f>
        <v/>
      </c>
      <c r="I79" s="82">
        <f>SUM(C79:H79)</f>
        <v/>
      </c>
      <c r="J79" s="82">
        <f>ROUND(I79*$L$4,2)</f>
        <v/>
      </c>
      <c r="K79" s="85">
        <f>SUM(I79:J79)</f>
        <v/>
      </c>
      <c r="L79" s="83">
        <f>K79+L78</f>
        <v/>
      </c>
      <c r="N79" s="35" t="n"/>
    </row>
    <row r="80" ht="24" customHeight="1">
      <c r="A80" s="60" t="n">
        <v>45752</v>
      </c>
      <c r="B80" s="84" t="n">
        <v>72</v>
      </c>
      <c r="C80" s="82">
        <f>SUMIFS(Dados!$I$1:$I$1991,Dados!$B$1:$B$1991,C$7,Dados!$A$1:$A$1991,$A80)</f>
        <v/>
      </c>
      <c r="D80" s="82">
        <f>SUMIFS(Dados!$I$1:$I$1991,Dados!$B$1:$B$1991,D$7,Dados!$A$1:$A$1991,$A80)</f>
        <v/>
      </c>
      <c r="E80" s="82">
        <f>SUMIFS(Dados!$I$1:$I$1991,Dados!$B$1:$B$1991,E$7,Dados!$A$1:$A$1991,$A80)</f>
        <v/>
      </c>
      <c r="F80" s="82">
        <f>SUMIFS(Dados!$I$1:$I$1991,Dados!$B$1:$B$1991,F$7,Dados!$A$1:$A$1991,$A80)</f>
        <v/>
      </c>
      <c r="G80" s="82">
        <f>SUMIFS(Dados!$I$1:$I$1991,Dados!$B$1:$B$1991,G$7,Dados!$A$1:$A$1991,$A80)</f>
        <v/>
      </c>
      <c r="H80" s="82">
        <f>SUMIFS(Dados!$I$1:$I$1991,Dados!$B$1:$B$1991,H$7,Dados!$A$1:$A$1991,$A80)</f>
        <v/>
      </c>
      <c r="I80" s="82">
        <f>SUM(C80:H80)</f>
        <v/>
      </c>
      <c r="J80" s="82">
        <f>ROUND(I80*$L$4,2)</f>
        <v/>
      </c>
      <c r="K80" s="85">
        <f>SUM(I80:J80)</f>
        <v/>
      </c>
      <c r="L80" s="83">
        <f>K80+L79</f>
        <v/>
      </c>
      <c r="N80" s="35" t="n"/>
    </row>
    <row r="81" ht="24" customHeight="1">
      <c r="A81" s="60" t="n">
        <v>45767</v>
      </c>
      <c r="B81" s="84" t="n">
        <v>73</v>
      </c>
      <c r="C81" s="82">
        <f>SUMIFS(Dados!$I$1:$I$1991,Dados!$B$1:$B$1991,C$7,Dados!$A$1:$A$1991,$A81)</f>
        <v/>
      </c>
      <c r="D81" s="82">
        <f>SUMIFS(Dados!$I$1:$I$1991,Dados!$B$1:$B$1991,D$7,Dados!$A$1:$A$1991,$A81)</f>
        <v/>
      </c>
      <c r="E81" s="82">
        <f>SUMIFS(Dados!$I$1:$I$1991,Dados!$B$1:$B$1991,E$7,Dados!$A$1:$A$1991,$A81)</f>
        <v/>
      </c>
      <c r="F81" s="82">
        <f>SUMIFS(Dados!$I$1:$I$1991,Dados!$B$1:$B$1991,F$7,Dados!$A$1:$A$1991,$A81)</f>
        <v/>
      </c>
      <c r="G81" s="82">
        <f>SUMIFS(Dados!$I$1:$I$1991,Dados!$B$1:$B$1991,G$7,Dados!$A$1:$A$1991,$A81)</f>
        <v/>
      </c>
      <c r="H81" s="82">
        <f>SUMIFS(Dados!$I$1:$I$1991,Dados!$B$1:$B$1991,H$7,Dados!$A$1:$A$1991,$A81)</f>
        <v/>
      </c>
      <c r="I81" s="82">
        <f>SUM(C81:H81)</f>
        <v/>
      </c>
      <c r="J81" s="82">
        <f>ROUND(I81*$L$4,2)</f>
        <v/>
      </c>
      <c r="K81" s="85">
        <f>SUM(I81:J81)</f>
        <v/>
      </c>
      <c r="L81" s="83">
        <f>K81+L80</f>
        <v/>
      </c>
      <c r="N81" s="35" t="n"/>
    </row>
    <row r="82" ht="24" customHeight="1">
      <c r="A82" s="60" t="n">
        <v>45782</v>
      </c>
      <c r="B82" s="84" t="n">
        <v>74</v>
      </c>
      <c r="C82" s="82">
        <f>SUMIFS(Dados!$I$1:$I$1991,Dados!$B$1:$B$1991,C$7,Dados!$A$1:$A$1991,$A82)</f>
        <v/>
      </c>
      <c r="D82" s="82">
        <f>SUMIFS(Dados!$I$1:$I$1991,Dados!$B$1:$B$1991,D$7,Dados!$A$1:$A$1991,$A82)</f>
        <v/>
      </c>
      <c r="E82" s="82">
        <f>SUMIFS(Dados!$I$1:$I$1991,Dados!$B$1:$B$1991,E$7,Dados!$A$1:$A$1991,$A82)</f>
        <v/>
      </c>
      <c r="F82" s="82">
        <f>SUMIFS(Dados!$I$1:$I$1991,Dados!$B$1:$B$1991,F$7,Dados!$A$1:$A$1991,$A82)</f>
        <v/>
      </c>
      <c r="G82" s="82">
        <f>SUMIFS(Dados!$I$1:$I$1991,Dados!$B$1:$B$1991,G$7,Dados!$A$1:$A$1991,$A82)</f>
        <v/>
      </c>
      <c r="H82" s="82">
        <f>SUMIFS(Dados!$I$1:$I$1991,Dados!$B$1:$B$1991,H$7,Dados!$A$1:$A$1991,$A82)</f>
        <v/>
      </c>
      <c r="I82" s="82">
        <f>SUM(C82:H82)</f>
        <v/>
      </c>
      <c r="J82" s="82">
        <f>ROUND(I82*$L$4,2)</f>
        <v/>
      </c>
      <c r="K82" s="85">
        <f>SUM(I82:J82)</f>
        <v/>
      </c>
      <c r="L82" s="83">
        <f>K82+L81</f>
        <v/>
      </c>
      <c r="N82" s="35" t="n"/>
    </row>
    <row r="83" ht="24" customHeight="1">
      <c r="A83" s="60" t="n">
        <v>45797</v>
      </c>
      <c r="B83" s="84" t="n">
        <v>75</v>
      </c>
      <c r="C83" s="82">
        <f>SUMIFS(Dados!$I$1:$I$1991,Dados!$B$1:$B$1991,C$7,Dados!$A$1:$A$1991,$A83)</f>
        <v/>
      </c>
      <c r="D83" s="82">
        <f>SUMIFS(Dados!$I$1:$I$1991,Dados!$B$1:$B$1991,D$7,Dados!$A$1:$A$1991,$A83)</f>
        <v/>
      </c>
      <c r="E83" s="82">
        <f>SUMIFS(Dados!$I$1:$I$1991,Dados!$B$1:$B$1991,E$7,Dados!$A$1:$A$1991,$A83)</f>
        <v/>
      </c>
      <c r="F83" s="82">
        <f>SUMIFS(Dados!$I$1:$I$1991,Dados!$B$1:$B$1991,F$7,Dados!$A$1:$A$1991,$A83)</f>
        <v/>
      </c>
      <c r="G83" s="82">
        <f>SUMIFS(Dados!$I$1:$I$1991,Dados!$B$1:$B$1991,G$7,Dados!$A$1:$A$1991,$A83)</f>
        <v/>
      </c>
      <c r="H83" s="82">
        <f>SUMIFS(Dados!$I$1:$I$1991,Dados!$B$1:$B$1991,H$7,Dados!$A$1:$A$1991,$A83)</f>
        <v/>
      </c>
      <c r="I83" s="82">
        <f>SUM(C83:H83)</f>
        <v/>
      </c>
      <c r="J83" s="82">
        <f>ROUND(I83*$L$4,2)</f>
        <v/>
      </c>
      <c r="K83" s="85">
        <f>SUM(I83:J83)</f>
        <v/>
      </c>
      <c r="L83" s="83">
        <f>K83+L82</f>
        <v/>
      </c>
      <c r="N83" s="35" t="n"/>
    </row>
    <row r="84" ht="24" customHeight="1">
      <c r="A84" s="60" t="n">
        <v>45813</v>
      </c>
      <c r="B84" s="84" t="n">
        <v>76</v>
      </c>
      <c r="C84" s="82">
        <f>SUMIFS(Dados!$I$1:$I$1991,Dados!$B$1:$B$1991,C$7,Dados!$A$1:$A$1991,$A84)</f>
        <v/>
      </c>
      <c r="D84" s="82">
        <f>SUMIFS(Dados!$I$1:$I$1991,Dados!$B$1:$B$1991,D$7,Dados!$A$1:$A$1991,$A84)</f>
        <v/>
      </c>
      <c r="E84" s="82">
        <f>SUMIFS(Dados!$I$1:$I$1991,Dados!$B$1:$B$1991,E$7,Dados!$A$1:$A$1991,$A84)</f>
        <v/>
      </c>
      <c r="F84" s="82">
        <f>SUMIFS(Dados!$I$1:$I$1991,Dados!$B$1:$B$1991,F$7,Dados!$A$1:$A$1991,$A84)</f>
        <v/>
      </c>
      <c r="G84" s="82">
        <f>SUMIFS(Dados!$I$1:$I$1991,Dados!$B$1:$B$1991,G$7,Dados!$A$1:$A$1991,$A84)</f>
        <v/>
      </c>
      <c r="H84" s="82">
        <f>SUMIFS(Dados!$I$1:$I$1991,Dados!$B$1:$B$1991,H$7,Dados!$A$1:$A$1991,$A84)</f>
        <v/>
      </c>
      <c r="I84" s="82">
        <f>SUM(C84:H84)</f>
        <v/>
      </c>
      <c r="J84" s="82">
        <f>ROUND(I84*$L$4,2)</f>
        <v/>
      </c>
      <c r="K84" s="85">
        <f>SUM(I84:J84)</f>
        <v/>
      </c>
      <c r="L84" s="83">
        <f>K84+L83</f>
        <v/>
      </c>
      <c r="N84" s="35" t="n"/>
    </row>
    <row r="85" ht="24" customHeight="1">
      <c r="A85" s="60" t="n">
        <v>45828</v>
      </c>
      <c r="B85" s="84" t="n">
        <v>77</v>
      </c>
      <c r="C85" s="82">
        <f>SUMIFS(Dados!$I$1:$I$1991,Dados!$B$1:$B$1991,C$7,Dados!$A$1:$A$1991,$A85)</f>
        <v/>
      </c>
      <c r="D85" s="82">
        <f>SUMIFS(Dados!$I$1:$I$1991,Dados!$B$1:$B$1991,D$7,Dados!$A$1:$A$1991,$A85)</f>
        <v/>
      </c>
      <c r="E85" s="82">
        <f>SUMIFS(Dados!$I$1:$I$1991,Dados!$B$1:$B$1991,E$7,Dados!$A$1:$A$1991,$A85)</f>
        <v/>
      </c>
      <c r="F85" s="82">
        <f>SUMIFS(Dados!$I$1:$I$1991,Dados!$B$1:$B$1991,F$7,Dados!$A$1:$A$1991,$A85)</f>
        <v/>
      </c>
      <c r="G85" s="82">
        <f>SUMIFS(Dados!$I$1:$I$1991,Dados!$B$1:$B$1991,G$7,Dados!$A$1:$A$1991,$A85)</f>
        <v/>
      </c>
      <c r="H85" s="82">
        <f>SUMIFS(Dados!$I$1:$I$1991,Dados!$B$1:$B$1991,H$7,Dados!$A$1:$A$1991,$A85)</f>
        <v/>
      </c>
      <c r="I85" s="82">
        <f>SUM(C85:H85)</f>
        <v/>
      </c>
      <c r="J85" s="82">
        <f>ROUND(I85*$L$4,2)</f>
        <v/>
      </c>
      <c r="K85" s="85">
        <f>SUM(I85:J85)</f>
        <v/>
      </c>
      <c r="L85" s="83">
        <f>K85+L84</f>
        <v/>
      </c>
      <c r="N85" s="35" t="n"/>
    </row>
    <row r="86" ht="24" customHeight="1">
      <c r="A86" s="60" t="n">
        <v>45843</v>
      </c>
      <c r="B86" s="84" t="n">
        <v>78</v>
      </c>
      <c r="C86" s="82">
        <f>SUMIFS(Dados!$I$1:$I$1991,Dados!$B$1:$B$1991,C$7,Dados!$A$1:$A$1991,$A86)</f>
        <v/>
      </c>
      <c r="D86" s="82">
        <f>SUMIFS(Dados!$I$1:$I$1991,Dados!$B$1:$B$1991,D$7,Dados!$A$1:$A$1991,$A86)</f>
        <v/>
      </c>
      <c r="E86" s="82">
        <f>SUMIFS(Dados!$I$1:$I$1991,Dados!$B$1:$B$1991,E$7,Dados!$A$1:$A$1991,$A86)</f>
        <v/>
      </c>
      <c r="F86" s="82">
        <f>SUMIFS(Dados!$I$1:$I$1991,Dados!$B$1:$B$1991,F$7,Dados!$A$1:$A$1991,$A86)</f>
        <v/>
      </c>
      <c r="G86" s="82">
        <f>SUMIFS(Dados!$I$1:$I$1991,Dados!$B$1:$B$1991,G$7,Dados!$A$1:$A$1991,$A86)</f>
        <v/>
      </c>
      <c r="H86" s="82">
        <f>SUMIFS(Dados!$I$1:$I$1991,Dados!$B$1:$B$1991,H$7,Dados!$A$1:$A$1991,$A86)</f>
        <v/>
      </c>
      <c r="I86" s="82">
        <f>SUM(C86:H86)</f>
        <v/>
      </c>
      <c r="J86" s="82">
        <f>ROUND(I86*$L$4,2)</f>
        <v/>
      </c>
      <c r="K86" s="85">
        <f>SUM(I86:J86)</f>
        <v/>
      </c>
      <c r="L86" s="83">
        <f>K86+L85</f>
        <v/>
      </c>
      <c r="N86" s="35" t="n"/>
    </row>
    <row r="87" ht="24" customHeight="1">
      <c r="A87" s="60" t="n">
        <v>45858</v>
      </c>
      <c r="B87" s="84" t="n">
        <v>79</v>
      </c>
      <c r="C87" s="82">
        <f>SUMIFS(Dados!$I$1:$I$1991,Dados!$B$1:$B$1991,C$7,Dados!$A$1:$A$1991,$A87)</f>
        <v/>
      </c>
      <c r="D87" s="82">
        <f>SUMIFS(Dados!$I$1:$I$1991,Dados!$B$1:$B$1991,D$7,Dados!$A$1:$A$1991,$A87)</f>
        <v/>
      </c>
      <c r="E87" s="82">
        <f>SUMIFS(Dados!$I$1:$I$1991,Dados!$B$1:$B$1991,E$7,Dados!$A$1:$A$1991,$A87)</f>
        <v/>
      </c>
      <c r="F87" s="82">
        <f>SUMIFS(Dados!$I$1:$I$1991,Dados!$B$1:$B$1991,F$7,Dados!$A$1:$A$1991,$A87)</f>
        <v/>
      </c>
      <c r="G87" s="82">
        <f>SUMIFS(Dados!$I$1:$I$1991,Dados!$B$1:$B$1991,G$7,Dados!$A$1:$A$1991,$A87)</f>
        <v/>
      </c>
      <c r="H87" s="82">
        <f>SUMIFS(Dados!$I$1:$I$1991,Dados!$B$1:$B$1991,H$7,Dados!$A$1:$A$1991,$A87)</f>
        <v/>
      </c>
      <c r="I87" s="82">
        <f>SUM(C87:H87)</f>
        <v/>
      </c>
      <c r="J87" s="82">
        <f>ROUND(I87*$L$4,2)</f>
        <v/>
      </c>
      <c r="K87" s="85">
        <f>SUM(I87:J87)</f>
        <v/>
      </c>
      <c r="L87" s="83">
        <f>K87+L86</f>
        <v/>
      </c>
      <c r="N87" s="35" t="n"/>
    </row>
    <row r="88" ht="24" customHeight="1">
      <c r="A88" s="60" t="n">
        <v>45874</v>
      </c>
      <c r="B88" s="84" t="n">
        <v>80</v>
      </c>
      <c r="C88" s="82">
        <f>SUMIFS(Dados!$I$1:$I$1991,Dados!$B$1:$B$1991,C$7,Dados!$A$1:$A$1991,$A88)</f>
        <v/>
      </c>
      <c r="D88" s="82">
        <f>SUMIFS(Dados!$I$1:$I$1991,Dados!$B$1:$B$1991,D$7,Dados!$A$1:$A$1991,$A88)</f>
        <v/>
      </c>
      <c r="E88" s="82">
        <f>SUMIFS(Dados!$I$1:$I$1991,Dados!$B$1:$B$1991,E$7,Dados!$A$1:$A$1991,$A88)</f>
        <v/>
      </c>
      <c r="F88" s="82">
        <f>SUMIFS(Dados!$I$1:$I$1991,Dados!$B$1:$B$1991,F$7,Dados!$A$1:$A$1991,$A88)</f>
        <v/>
      </c>
      <c r="G88" s="82">
        <f>SUMIFS(Dados!$I$1:$I$1991,Dados!$B$1:$B$1991,G$7,Dados!$A$1:$A$1991,$A88)</f>
        <v/>
      </c>
      <c r="H88" s="82">
        <f>SUMIFS(Dados!$I$1:$I$1991,Dados!$B$1:$B$1991,H$7,Dados!$A$1:$A$1991,$A88)</f>
        <v/>
      </c>
      <c r="I88" s="82">
        <f>SUM(C88:H88)</f>
        <v/>
      </c>
      <c r="J88" s="82">
        <f>ROUND(I88*$L$4,2)</f>
        <v/>
      </c>
      <c r="K88" s="85">
        <f>SUM(I88:J88)</f>
        <v/>
      </c>
      <c r="L88" s="83">
        <f>K88+L87</f>
        <v/>
      </c>
      <c r="N88" s="35" t="n"/>
    </row>
    <row r="89" ht="24" customHeight="1">
      <c r="A89" s="60" t="n">
        <v>45889</v>
      </c>
      <c r="B89" s="84" t="n">
        <v>81</v>
      </c>
      <c r="C89" s="82">
        <f>SUMIFS(Dados!$I$1:$I$1991,Dados!$B$1:$B$1991,C$7,Dados!$A$1:$A$1991,$A89)</f>
        <v/>
      </c>
      <c r="D89" s="82">
        <f>SUMIFS(Dados!$I$1:$I$1991,Dados!$B$1:$B$1991,D$7,Dados!$A$1:$A$1991,$A89)</f>
        <v/>
      </c>
      <c r="E89" s="82">
        <f>SUMIFS(Dados!$I$1:$I$1991,Dados!$B$1:$B$1991,E$7,Dados!$A$1:$A$1991,$A89)</f>
        <v/>
      </c>
      <c r="F89" s="82">
        <f>SUMIFS(Dados!$I$1:$I$1991,Dados!$B$1:$B$1991,F$7,Dados!$A$1:$A$1991,$A89)</f>
        <v/>
      </c>
      <c r="G89" s="82">
        <f>SUMIFS(Dados!$I$1:$I$1991,Dados!$B$1:$B$1991,G$7,Dados!$A$1:$A$1991,$A89)</f>
        <v/>
      </c>
      <c r="H89" s="82">
        <f>SUMIFS(Dados!$I$1:$I$1991,Dados!$B$1:$B$1991,H$7,Dados!$A$1:$A$1991,$A89)</f>
        <v/>
      </c>
      <c r="I89" s="82">
        <f>SUM(C89:H89)</f>
        <v/>
      </c>
      <c r="J89" s="82">
        <f>ROUND(I89*$L$4,2)</f>
        <v/>
      </c>
      <c r="K89" s="85">
        <f>SUM(I89:J89)</f>
        <v/>
      </c>
      <c r="L89" s="83">
        <f>K89+L88</f>
        <v/>
      </c>
      <c r="N89" s="35" t="n"/>
    </row>
    <row r="90" ht="24" customHeight="1">
      <c r="A90" s="60" t="n">
        <v>45905</v>
      </c>
      <c r="B90" s="84" t="n">
        <v>82</v>
      </c>
      <c r="C90" s="82">
        <f>SUMIFS(Dados!$I$1:$I$1991,Dados!$B$1:$B$1991,C$7,Dados!$A$1:$A$1991,$A90)</f>
        <v/>
      </c>
      <c r="D90" s="82">
        <f>SUMIFS(Dados!$I$1:$I$1991,Dados!$B$1:$B$1991,D$7,Dados!$A$1:$A$1991,$A90)</f>
        <v/>
      </c>
      <c r="E90" s="82">
        <f>SUMIFS(Dados!$I$1:$I$1991,Dados!$B$1:$B$1991,E$7,Dados!$A$1:$A$1991,$A90)</f>
        <v/>
      </c>
      <c r="F90" s="82">
        <f>SUMIFS(Dados!$I$1:$I$1991,Dados!$B$1:$B$1991,F$7,Dados!$A$1:$A$1991,$A90)</f>
        <v/>
      </c>
      <c r="G90" s="82">
        <f>SUMIFS(Dados!$I$1:$I$1991,Dados!$B$1:$B$1991,G$7,Dados!$A$1:$A$1991,$A90)</f>
        <v/>
      </c>
      <c r="H90" s="82">
        <f>SUMIFS(Dados!$I$1:$I$1991,Dados!$B$1:$B$1991,H$7,Dados!$A$1:$A$1991,$A90)</f>
        <v/>
      </c>
      <c r="I90" s="82">
        <f>SUM(C90:H90)</f>
        <v/>
      </c>
      <c r="J90" s="82">
        <f>ROUND(I90*$L$4,2)</f>
        <v/>
      </c>
      <c r="K90" s="85">
        <f>SUM(I90:J90)</f>
        <v/>
      </c>
      <c r="L90" s="83">
        <f>K90+L89</f>
        <v/>
      </c>
      <c r="N90" s="35" t="n"/>
    </row>
    <row r="91" ht="24" customHeight="1">
      <c r="A91" s="60" t="n">
        <v>45920</v>
      </c>
      <c r="B91" s="84" t="n">
        <v>83</v>
      </c>
      <c r="C91" s="82">
        <f>SUMIFS(Dados!$I$1:$I$1991,Dados!$B$1:$B$1991,C$7,Dados!$A$1:$A$1991,$A91)</f>
        <v/>
      </c>
      <c r="D91" s="82">
        <f>SUMIFS(Dados!$I$1:$I$1991,Dados!$B$1:$B$1991,D$7,Dados!$A$1:$A$1991,$A91)</f>
        <v/>
      </c>
      <c r="E91" s="82">
        <f>SUMIFS(Dados!$I$1:$I$1991,Dados!$B$1:$B$1991,E$7,Dados!$A$1:$A$1991,$A91)</f>
        <v/>
      </c>
      <c r="F91" s="82">
        <f>SUMIFS(Dados!$I$1:$I$1991,Dados!$B$1:$B$1991,F$7,Dados!$A$1:$A$1991,$A91)</f>
        <v/>
      </c>
      <c r="G91" s="82">
        <f>SUMIFS(Dados!$I$1:$I$1991,Dados!$B$1:$B$1991,G$7,Dados!$A$1:$A$1991,$A91)</f>
        <v/>
      </c>
      <c r="H91" s="82">
        <f>SUMIFS(Dados!$I$1:$I$1991,Dados!$B$1:$B$1991,H$7,Dados!$A$1:$A$1991,$A91)</f>
        <v/>
      </c>
      <c r="I91" s="82">
        <f>SUM(C91:H91)</f>
        <v/>
      </c>
      <c r="J91" s="82">
        <f>ROUND(I91*$L$4,2)</f>
        <v/>
      </c>
      <c r="K91" s="85">
        <f>SUM(I91:J91)</f>
        <v/>
      </c>
      <c r="L91" s="83">
        <f>K91+L90</f>
        <v/>
      </c>
      <c r="N91" s="35" t="n"/>
    </row>
    <row r="92" ht="24" customHeight="1">
      <c r="A92" s="60" t="n">
        <v>45935</v>
      </c>
      <c r="B92" s="84" t="n">
        <v>84</v>
      </c>
      <c r="C92" s="82">
        <f>SUMIFS(Dados!$I$1:$I$1991,Dados!$B$1:$B$1991,C$7,Dados!$A$1:$A$1991,$A92)</f>
        <v/>
      </c>
      <c r="D92" s="82">
        <f>SUMIFS(Dados!$I$1:$I$1991,Dados!$B$1:$B$1991,D$7,Dados!$A$1:$A$1991,$A92)</f>
        <v/>
      </c>
      <c r="E92" s="82">
        <f>SUMIFS(Dados!$I$1:$I$1991,Dados!$B$1:$B$1991,E$7,Dados!$A$1:$A$1991,$A92)</f>
        <v/>
      </c>
      <c r="F92" s="82">
        <f>SUMIFS(Dados!$I$1:$I$1991,Dados!$B$1:$B$1991,F$7,Dados!$A$1:$A$1991,$A92)</f>
        <v/>
      </c>
      <c r="G92" s="82">
        <f>SUMIFS(Dados!$I$1:$I$1991,Dados!$B$1:$B$1991,G$7,Dados!$A$1:$A$1991,$A92)</f>
        <v/>
      </c>
      <c r="H92" s="82">
        <f>SUMIFS(Dados!$I$1:$I$1991,Dados!$B$1:$B$1991,H$7,Dados!$A$1:$A$1991,$A92)</f>
        <v/>
      </c>
      <c r="I92" s="82">
        <f>SUM(C92:H92)</f>
        <v/>
      </c>
      <c r="J92" s="82">
        <f>ROUND(I92*$L$4,2)</f>
        <v/>
      </c>
      <c r="K92" s="85">
        <f>SUM(I92:J92)</f>
        <v/>
      </c>
      <c r="L92" s="83">
        <f>K92+L91</f>
        <v/>
      </c>
      <c r="N92" s="35" t="n"/>
    </row>
    <row r="93" ht="24" customHeight="1">
      <c r="A93" s="60" t="n">
        <v>45950</v>
      </c>
      <c r="B93" s="84" t="n">
        <v>85</v>
      </c>
      <c r="C93" s="82">
        <f>SUMIFS(Dados!$I$1:$I$1991,Dados!$B$1:$B$1991,C$7,Dados!$A$1:$A$1991,$A93)</f>
        <v/>
      </c>
      <c r="D93" s="82">
        <f>SUMIFS(Dados!$I$1:$I$1991,Dados!$B$1:$B$1991,D$7,Dados!$A$1:$A$1991,$A93)</f>
        <v/>
      </c>
      <c r="E93" s="82">
        <f>SUMIFS(Dados!$I$1:$I$1991,Dados!$B$1:$B$1991,E$7,Dados!$A$1:$A$1991,$A93)</f>
        <v/>
      </c>
      <c r="F93" s="82">
        <f>SUMIFS(Dados!$I$1:$I$1991,Dados!$B$1:$B$1991,F$7,Dados!$A$1:$A$1991,$A93)</f>
        <v/>
      </c>
      <c r="G93" s="82">
        <f>SUMIFS(Dados!$I$1:$I$1991,Dados!$B$1:$B$1991,G$7,Dados!$A$1:$A$1991,$A93)</f>
        <v/>
      </c>
      <c r="H93" s="82">
        <f>SUMIFS(Dados!$I$1:$I$1991,Dados!$B$1:$B$1991,H$7,Dados!$A$1:$A$1991,$A93)</f>
        <v/>
      </c>
      <c r="I93" s="82">
        <f>SUM(C93:H93)</f>
        <v/>
      </c>
      <c r="J93" s="82">
        <f>ROUND(I93*$L$4,2)</f>
        <v/>
      </c>
      <c r="K93" s="85">
        <f>SUM(I93:J93)</f>
        <v/>
      </c>
      <c r="L93" s="83">
        <f>K93+L92</f>
        <v/>
      </c>
      <c r="N93" s="35" t="n"/>
    </row>
    <row r="94" ht="24" customHeight="1">
      <c r="A94" s="60" t="n">
        <v>45966</v>
      </c>
      <c r="B94" s="84" t="n">
        <v>86</v>
      </c>
      <c r="C94" s="82">
        <f>SUMIFS(Dados!$I$1:$I$1991,Dados!$B$1:$B$1991,C$7,Dados!$A$1:$A$1991,$A94)</f>
        <v/>
      </c>
      <c r="D94" s="82">
        <f>SUMIFS(Dados!$I$1:$I$1991,Dados!$B$1:$B$1991,D$7,Dados!$A$1:$A$1991,$A94)</f>
        <v/>
      </c>
      <c r="E94" s="82">
        <f>SUMIFS(Dados!$I$1:$I$1991,Dados!$B$1:$B$1991,E$7,Dados!$A$1:$A$1991,$A94)</f>
        <v/>
      </c>
      <c r="F94" s="82">
        <f>SUMIFS(Dados!$I$1:$I$1991,Dados!$B$1:$B$1991,F$7,Dados!$A$1:$A$1991,$A94)</f>
        <v/>
      </c>
      <c r="G94" s="82">
        <f>SUMIFS(Dados!$I$1:$I$1991,Dados!$B$1:$B$1991,G$7,Dados!$A$1:$A$1991,$A94)</f>
        <v/>
      </c>
      <c r="H94" s="82">
        <f>SUMIFS(Dados!$I$1:$I$1991,Dados!$B$1:$B$1991,H$7,Dados!$A$1:$A$1991,$A94)</f>
        <v/>
      </c>
      <c r="I94" s="82">
        <f>SUM(C94:H94)</f>
        <v/>
      </c>
      <c r="J94" s="82">
        <f>ROUND(I94*$L$4,2)</f>
        <v/>
      </c>
      <c r="K94" s="85">
        <f>SUM(I94:J94)</f>
        <v/>
      </c>
      <c r="L94" s="83">
        <f>K94+L93</f>
        <v/>
      </c>
      <c r="N94" s="35" t="n"/>
    </row>
    <row r="95" ht="24" customHeight="1">
      <c r="A95" s="60" t="n">
        <v>45981</v>
      </c>
      <c r="B95" s="84" t="n">
        <v>87</v>
      </c>
      <c r="C95" s="82">
        <f>SUMIFS(Dados!$I$1:$I$1991,Dados!$B$1:$B$1991,C$7,Dados!$A$1:$A$1991,$A95)</f>
        <v/>
      </c>
      <c r="D95" s="82">
        <f>SUMIFS(Dados!$I$1:$I$1991,Dados!$B$1:$B$1991,D$7,Dados!$A$1:$A$1991,$A95)</f>
        <v/>
      </c>
      <c r="E95" s="82">
        <f>SUMIFS(Dados!$I$1:$I$1991,Dados!$B$1:$B$1991,E$7,Dados!$A$1:$A$1991,$A95)</f>
        <v/>
      </c>
      <c r="F95" s="82">
        <f>SUMIFS(Dados!$I$1:$I$1991,Dados!$B$1:$B$1991,F$7,Dados!$A$1:$A$1991,$A95)</f>
        <v/>
      </c>
      <c r="G95" s="82">
        <f>SUMIFS(Dados!$I$1:$I$1991,Dados!$B$1:$B$1991,G$7,Dados!$A$1:$A$1991,$A95)</f>
        <v/>
      </c>
      <c r="H95" s="82">
        <f>SUMIFS(Dados!$I$1:$I$1991,Dados!$B$1:$B$1991,H$7,Dados!$A$1:$A$1991,$A95)</f>
        <v/>
      </c>
      <c r="I95" s="82">
        <f>SUM(C95:H95)</f>
        <v/>
      </c>
      <c r="J95" s="82">
        <f>ROUND(I95*$L$4,2)</f>
        <v/>
      </c>
      <c r="K95" s="85">
        <f>SUM(I95:J95)</f>
        <v/>
      </c>
      <c r="L95" s="83">
        <f>K95+L94</f>
        <v/>
      </c>
      <c r="N95" s="35" t="n"/>
    </row>
    <row r="96" ht="24" customHeight="1">
      <c r="A96" s="60" t="n">
        <v>45996</v>
      </c>
      <c r="B96" s="84" t="n">
        <v>88</v>
      </c>
      <c r="C96" s="82">
        <f>SUMIFS(Dados!$I$1:$I$1991,Dados!$B$1:$B$1991,C$7,Dados!$A$1:$A$1991,$A96)</f>
        <v/>
      </c>
      <c r="D96" s="82">
        <f>SUMIFS(Dados!$I$1:$I$1991,Dados!$B$1:$B$1991,D$7,Dados!$A$1:$A$1991,$A96)</f>
        <v/>
      </c>
      <c r="E96" s="82">
        <f>SUMIFS(Dados!$I$1:$I$1991,Dados!$B$1:$B$1991,E$7,Dados!$A$1:$A$1991,$A96)</f>
        <v/>
      </c>
      <c r="F96" s="82">
        <f>SUMIFS(Dados!$I$1:$I$1991,Dados!$B$1:$B$1991,F$7,Dados!$A$1:$A$1991,$A96)</f>
        <v/>
      </c>
      <c r="G96" s="82">
        <f>SUMIFS(Dados!$I$1:$I$1991,Dados!$B$1:$B$1991,G$7,Dados!$A$1:$A$1991,$A96)</f>
        <v/>
      </c>
      <c r="H96" s="82">
        <f>SUMIFS(Dados!$I$1:$I$1991,Dados!$B$1:$B$1991,H$7,Dados!$A$1:$A$1991,$A96)</f>
        <v/>
      </c>
      <c r="I96" s="82">
        <f>SUM(C96:H96)</f>
        <v/>
      </c>
      <c r="J96" s="82">
        <f>ROUND(I96*$L$4,2)</f>
        <v/>
      </c>
      <c r="K96" s="85">
        <f>SUM(I96:J96)</f>
        <v/>
      </c>
      <c r="L96" s="83">
        <f>K96+L95</f>
        <v/>
      </c>
      <c r="N96" s="35" t="n"/>
    </row>
    <row r="97" ht="24" customHeight="1">
      <c r="A97" s="60" t="n">
        <v>46011</v>
      </c>
      <c r="B97" s="84" t="n">
        <v>89</v>
      </c>
      <c r="C97" s="82">
        <f>SUMIFS(Dados!$I$1:$I$1991,Dados!$B$1:$B$1991,C$7,Dados!$A$1:$A$1991,$A97)</f>
        <v/>
      </c>
      <c r="D97" s="82">
        <f>SUMIFS(Dados!$I$1:$I$1991,Dados!$B$1:$B$1991,D$7,Dados!$A$1:$A$1991,$A97)</f>
        <v/>
      </c>
      <c r="E97" s="82">
        <f>SUMIFS(Dados!$I$1:$I$1991,Dados!$B$1:$B$1991,E$7,Dados!$A$1:$A$1991,$A97)</f>
        <v/>
      </c>
      <c r="F97" s="82">
        <f>SUMIFS(Dados!$I$1:$I$1991,Dados!$B$1:$B$1991,F$7,Dados!$A$1:$A$1991,$A97)</f>
        <v/>
      </c>
      <c r="G97" s="82">
        <f>SUMIFS(Dados!$I$1:$I$1991,Dados!$B$1:$B$1991,G$7,Dados!$A$1:$A$1991,$A97)</f>
        <v/>
      </c>
      <c r="H97" s="82">
        <f>SUMIFS(Dados!$I$1:$I$1991,Dados!$B$1:$B$1991,H$7,Dados!$A$1:$A$1991,$A97)</f>
        <v/>
      </c>
      <c r="I97" s="82">
        <f>SUM(C97:H97)</f>
        <v/>
      </c>
      <c r="J97" s="82">
        <f>ROUND(I97*$L$4,2)</f>
        <v/>
      </c>
      <c r="K97" s="85">
        <f>SUM(I97:J97)</f>
        <v/>
      </c>
      <c r="L97" s="83">
        <f>K97+L96</f>
        <v/>
      </c>
      <c r="N97" s="35" t="n"/>
    </row>
    <row r="98" ht="24" customHeight="1">
      <c r="A98" s="60" t="n">
        <v>46027</v>
      </c>
      <c r="B98" s="84" t="n">
        <v>90</v>
      </c>
      <c r="C98" s="82">
        <f>SUMIFS(Dados!$I$1:$I$1991,Dados!$B$1:$B$1991,C$7,Dados!$A$1:$A$1991,$A98)</f>
        <v/>
      </c>
      <c r="D98" s="82">
        <f>SUMIFS(Dados!$I$1:$I$1991,Dados!$B$1:$B$1991,D$7,Dados!$A$1:$A$1991,$A98)</f>
        <v/>
      </c>
      <c r="E98" s="82">
        <f>SUMIFS(Dados!$I$1:$I$1991,Dados!$B$1:$B$1991,E$7,Dados!$A$1:$A$1991,$A98)</f>
        <v/>
      </c>
      <c r="F98" s="82">
        <f>SUMIFS(Dados!$I$1:$I$1991,Dados!$B$1:$B$1991,F$7,Dados!$A$1:$A$1991,$A98)</f>
        <v/>
      </c>
      <c r="G98" s="82">
        <f>SUMIFS(Dados!$I$1:$I$1991,Dados!$B$1:$B$1991,G$7,Dados!$A$1:$A$1991,$A98)</f>
        <v/>
      </c>
      <c r="H98" s="82">
        <f>SUMIFS(Dados!$I$1:$I$1991,Dados!$B$1:$B$1991,H$7,Dados!$A$1:$A$1991,$A98)</f>
        <v/>
      </c>
      <c r="I98" s="82">
        <f>SUM(C98:H98)</f>
        <v/>
      </c>
      <c r="J98" s="82">
        <f>ROUND(I98*$L$4,2)</f>
        <v/>
      </c>
      <c r="K98" s="85">
        <f>SUM(I98:J98)</f>
        <v/>
      </c>
      <c r="L98" s="83">
        <f>K98+L97</f>
        <v/>
      </c>
      <c r="N98" s="35" t="n"/>
    </row>
    <row r="99" ht="24" customHeight="1">
      <c r="A99" s="60" t="n">
        <v>46042</v>
      </c>
      <c r="B99" s="84" t="n">
        <v>91</v>
      </c>
      <c r="C99" s="82">
        <f>SUMIFS(Dados!$I$1:$I$1991,Dados!$B$1:$B$1991,C$7,Dados!$A$1:$A$1991,$A99)</f>
        <v/>
      </c>
      <c r="D99" s="82">
        <f>SUMIFS(Dados!$I$1:$I$1991,Dados!$B$1:$B$1991,D$7,Dados!$A$1:$A$1991,$A99)</f>
        <v/>
      </c>
      <c r="E99" s="82">
        <f>SUMIFS(Dados!$I$1:$I$1991,Dados!$B$1:$B$1991,E$7,Dados!$A$1:$A$1991,$A99)</f>
        <v/>
      </c>
      <c r="F99" s="82">
        <f>SUMIFS(Dados!$I$1:$I$1991,Dados!$B$1:$B$1991,F$7,Dados!$A$1:$A$1991,$A99)</f>
        <v/>
      </c>
      <c r="G99" s="82">
        <f>SUMIFS(Dados!$I$1:$I$1991,Dados!$B$1:$B$1991,G$7,Dados!$A$1:$A$1991,$A99)</f>
        <v/>
      </c>
      <c r="H99" s="82">
        <f>SUMIFS(Dados!$I$1:$I$1991,Dados!$B$1:$B$1991,H$7,Dados!$A$1:$A$1991,$A99)</f>
        <v/>
      </c>
      <c r="I99" s="82">
        <f>SUM(C99:H99)</f>
        <v/>
      </c>
      <c r="J99" s="82">
        <f>ROUND(I99*$L$4,2)</f>
        <v/>
      </c>
      <c r="K99" s="85">
        <f>SUM(I99:J99)</f>
        <v/>
      </c>
      <c r="L99" s="83">
        <f>K99+L98</f>
        <v/>
      </c>
      <c r="N99" s="35" t="n"/>
    </row>
    <row r="100" ht="24" customHeight="1">
      <c r="A100" s="60" t="n">
        <v>46058</v>
      </c>
      <c r="B100" s="84" t="n">
        <v>92</v>
      </c>
      <c r="C100" s="82">
        <f>SUMIFS(Dados!$I$1:$I$1991,Dados!$B$1:$B$1991,C$7,Dados!$A$1:$A$1991,$A100)</f>
        <v/>
      </c>
      <c r="D100" s="82">
        <f>SUMIFS(Dados!$I$1:$I$1991,Dados!$B$1:$B$1991,D$7,Dados!$A$1:$A$1991,$A100)</f>
        <v/>
      </c>
      <c r="E100" s="82">
        <f>SUMIFS(Dados!$I$1:$I$1991,Dados!$B$1:$B$1991,E$7,Dados!$A$1:$A$1991,$A100)</f>
        <v/>
      </c>
      <c r="F100" s="82">
        <f>SUMIFS(Dados!$I$1:$I$1991,Dados!$B$1:$B$1991,F$7,Dados!$A$1:$A$1991,$A100)</f>
        <v/>
      </c>
      <c r="G100" s="82">
        <f>SUMIFS(Dados!$I$1:$I$1991,Dados!$B$1:$B$1991,G$7,Dados!$A$1:$A$1991,$A100)</f>
        <v/>
      </c>
      <c r="H100" s="82">
        <f>SUMIFS(Dados!$I$1:$I$1991,Dados!$B$1:$B$1991,H$7,Dados!$A$1:$A$1991,$A100)</f>
        <v/>
      </c>
      <c r="I100" s="82">
        <f>SUM(C100:H100)</f>
        <v/>
      </c>
      <c r="J100" s="82">
        <f>ROUND(I100*$L$4,2)</f>
        <v/>
      </c>
      <c r="K100" s="85">
        <f>SUM(I100:J100)</f>
        <v/>
      </c>
      <c r="L100" s="83">
        <f>K100+L99</f>
        <v/>
      </c>
      <c r="N100" s="35" t="n"/>
    </row>
    <row r="101" ht="24" customHeight="1">
      <c r="A101" s="60" t="n">
        <v>46073</v>
      </c>
      <c r="B101" s="84" t="n">
        <v>93</v>
      </c>
      <c r="C101" s="82">
        <f>SUMIFS(Dados!$I$1:$I$1991,Dados!$B$1:$B$1991,C$7,Dados!$A$1:$A$1991,$A101)</f>
        <v/>
      </c>
      <c r="D101" s="82">
        <f>SUMIFS(Dados!$I$1:$I$1991,Dados!$B$1:$B$1991,D$7,Dados!$A$1:$A$1991,$A101)</f>
        <v/>
      </c>
      <c r="E101" s="82">
        <f>SUMIFS(Dados!$I$1:$I$1991,Dados!$B$1:$B$1991,E$7,Dados!$A$1:$A$1991,$A101)</f>
        <v/>
      </c>
      <c r="F101" s="82">
        <f>SUMIFS(Dados!$I$1:$I$1991,Dados!$B$1:$B$1991,F$7,Dados!$A$1:$A$1991,$A101)</f>
        <v/>
      </c>
      <c r="G101" s="82">
        <f>SUMIFS(Dados!$I$1:$I$1991,Dados!$B$1:$B$1991,G$7,Dados!$A$1:$A$1991,$A101)</f>
        <v/>
      </c>
      <c r="H101" s="82">
        <f>SUMIFS(Dados!$I$1:$I$1991,Dados!$B$1:$B$1991,H$7,Dados!$A$1:$A$1991,$A101)</f>
        <v/>
      </c>
      <c r="I101" s="82">
        <f>SUM(C101:H101)</f>
        <v/>
      </c>
      <c r="J101" s="82">
        <f>ROUND(I101*$L$4,2)</f>
        <v/>
      </c>
      <c r="K101" s="85">
        <f>SUM(I101:J101)</f>
        <v/>
      </c>
      <c r="L101" s="83">
        <f>K101+L100</f>
        <v/>
      </c>
      <c r="N101" s="35" t="n"/>
    </row>
    <row r="102" ht="24" customHeight="1">
      <c r="A102" s="60" t="n">
        <v>46086</v>
      </c>
      <c r="B102" s="84" t="n">
        <v>94</v>
      </c>
      <c r="C102" s="82">
        <f>SUMIFS(Dados!$I$1:$I$1991,Dados!$B$1:$B$1991,C$7,Dados!$A$1:$A$1991,$A102)</f>
        <v/>
      </c>
      <c r="D102" s="82">
        <f>SUMIFS(Dados!$I$1:$I$1991,Dados!$B$1:$B$1991,D$7,Dados!$A$1:$A$1991,$A102)</f>
        <v/>
      </c>
      <c r="E102" s="82">
        <f>SUMIFS(Dados!$I$1:$I$1991,Dados!$B$1:$B$1991,E$7,Dados!$A$1:$A$1991,$A102)</f>
        <v/>
      </c>
      <c r="F102" s="82">
        <f>SUMIFS(Dados!$I$1:$I$1991,Dados!$B$1:$B$1991,F$7,Dados!$A$1:$A$1991,$A102)</f>
        <v/>
      </c>
      <c r="G102" s="82">
        <f>SUMIFS(Dados!$I$1:$I$1991,Dados!$B$1:$B$1991,G$7,Dados!$A$1:$A$1991,$A102)</f>
        <v/>
      </c>
      <c r="H102" s="82">
        <f>SUMIFS(Dados!$I$1:$I$1991,Dados!$B$1:$B$1991,H$7,Dados!$A$1:$A$1991,$A102)</f>
        <v/>
      </c>
      <c r="I102" s="82">
        <f>SUM(C102:H102)</f>
        <v/>
      </c>
      <c r="J102" s="82">
        <f>ROUND(I102*$L$4,2)</f>
        <v/>
      </c>
      <c r="K102" s="85">
        <f>SUM(I102:J102)</f>
        <v/>
      </c>
      <c r="L102" s="83">
        <f>K102+L101</f>
        <v/>
      </c>
      <c r="N102" s="35" t="n"/>
    </row>
    <row r="103" ht="24" customHeight="1">
      <c r="A103" s="60" t="n">
        <v>46101</v>
      </c>
      <c r="B103" s="84" t="n">
        <v>95</v>
      </c>
      <c r="C103" s="82">
        <f>SUMIFS(Dados!$I$1:$I$1991,Dados!$B$1:$B$1991,C$7,Dados!$A$1:$A$1991,$A103)</f>
        <v/>
      </c>
      <c r="D103" s="82">
        <f>SUMIFS(Dados!$I$1:$I$1991,Dados!$B$1:$B$1991,D$7,Dados!$A$1:$A$1991,$A103)</f>
        <v/>
      </c>
      <c r="E103" s="82">
        <f>SUMIFS(Dados!$I$1:$I$1991,Dados!$B$1:$B$1991,E$7,Dados!$A$1:$A$1991,$A103)</f>
        <v/>
      </c>
      <c r="F103" s="82">
        <f>SUMIFS(Dados!$I$1:$I$1991,Dados!$B$1:$B$1991,F$7,Dados!$A$1:$A$1991,$A103)</f>
        <v/>
      </c>
      <c r="G103" s="82">
        <f>SUMIFS(Dados!$I$1:$I$1991,Dados!$B$1:$B$1991,G$7,Dados!$A$1:$A$1991,$A103)</f>
        <v/>
      </c>
      <c r="H103" s="82">
        <f>SUMIFS(Dados!$I$1:$I$1991,Dados!$B$1:$B$1991,H$7,Dados!$A$1:$A$1991,$A103)</f>
        <v/>
      </c>
      <c r="I103" s="82">
        <f>SUM(C103:H103)</f>
        <v/>
      </c>
      <c r="J103" s="82">
        <f>ROUND(I103*$L$4,2)</f>
        <v/>
      </c>
      <c r="K103" s="85">
        <f>SUM(I103:J103)</f>
        <v/>
      </c>
      <c r="L103" s="83">
        <f>K103+L102</f>
        <v/>
      </c>
      <c r="N103" s="35" t="n"/>
    </row>
    <row r="104" ht="24" customHeight="1" thickBot="1">
      <c r="A104" s="60" t="n">
        <v>46117</v>
      </c>
      <c r="B104" s="84" t="n">
        <v>96</v>
      </c>
      <c r="C104" s="82">
        <f>SUMIFS(Dados!$I$1:$I$1991,Dados!$B$1:$B$1991,C$7,Dados!$A$1:$A$1991,$A104)</f>
        <v/>
      </c>
      <c r="D104" s="82">
        <f>SUMIFS(Dados!$I$1:$I$1991,Dados!$B$1:$B$1991,D$7,Dados!$A$1:$A$1991,$A104)</f>
        <v/>
      </c>
      <c r="E104" s="82">
        <f>SUMIFS(Dados!$I$1:$I$1991,Dados!$B$1:$B$1991,E$7,Dados!$A$1:$A$1991,$A104)</f>
        <v/>
      </c>
      <c r="F104" s="82">
        <f>SUMIFS(Dados!$I$1:$I$1991,Dados!$B$1:$B$1991,F$7,Dados!$A$1:$A$1991,$A104)</f>
        <v/>
      </c>
      <c r="G104" s="82">
        <f>SUMIFS(Dados!$I$1:$I$1991,Dados!$B$1:$B$1991,G$7,Dados!$A$1:$A$1991,$A104)</f>
        <v/>
      </c>
      <c r="H104" s="82">
        <f>SUMIFS(Dados!$I$1:$I$1991,Dados!$B$1:$B$1991,H$7,Dados!$A$1:$A$1991,$A104)</f>
        <v/>
      </c>
      <c r="I104" s="82">
        <f>SUM(C104:H104)</f>
        <v/>
      </c>
      <c r="J104" s="82">
        <f>ROUND(I104*$L$4,2)</f>
        <v/>
      </c>
      <c r="K104" s="85">
        <f>SUM(I104:J104)</f>
        <v/>
      </c>
      <c r="L104" s="83">
        <f>K104+L103</f>
        <v/>
      </c>
      <c r="N104" s="35" t="n"/>
    </row>
    <row r="105" ht="36" customHeight="1" thickBot="1" thickTop="1">
      <c r="A105" s="86" t="inlineStr">
        <is>
          <t>TOTAL</t>
        </is>
      </c>
      <c r="B105" s="86" t="n"/>
      <c r="C105" s="87">
        <f>SUM(C9:C104)</f>
        <v/>
      </c>
      <c r="D105" s="87">
        <f>SUM(D9:D104)</f>
        <v/>
      </c>
      <c r="E105" s="87">
        <f>SUM(E9:E104)</f>
        <v/>
      </c>
      <c r="F105" s="87">
        <f>SUM(F9:F104)</f>
        <v/>
      </c>
      <c r="G105" s="87">
        <f>SUM(G9:G104)</f>
        <v/>
      </c>
      <c r="H105" s="87">
        <f>SUM(H9:H104)</f>
        <v/>
      </c>
      <c r="I105" s="87">
        <f>SUM(I9:I104)</f>
        <v/>
      </c>
      <c r="J105" s="87">
        <f>SUM(J9:J104)</f>
        <v/>
      </c>
      <c r="K105" s="87">
        <f>SUM(K9:K104)</f>
        <v/>
      </c>
      <c r="L105" s="15" t="n"/>
    </row>
    <row r="106" hidden="1" ht="50.1" customHeight="1">
      <c r="A106" s="88" t="n"/>
      <c r="B106" s="88" t="n"/>
    </row>
    <row r="107" hidden="1" ht="50.1" customHeight="1">
      <c r="A107" s="88" t="n"/>
      <c r="B107" s="88" t="n"/>
    </row>
  </sheetData>
  <mergeCells count="2">
    <mergeCell ref="G1:L1"/>
    <mergeCell ref="P1:T1"/>
  </mergeCells>
  <printOptions horizontalCentered="1"/>
  <pageMargins left="0" right="0" top="0.5905511811023623" bottom="0.1968503937007874" header="0.3149606299212598" footer="0.3149606299212598"/>
  <pageSetup orientation="portrait" paperSize="9" scale="65" fitToHeight="6"/>
  <colBreaks count="1" manualBreakCount="1">
    <brk id="12" min="0" max="1048575" man="1"/>
  </col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Planilha2">
    <outlinePr summaryBelow="1" summaryRight="1"/>
    <pageSetUpPr/>
  </sheetPr>
  <dimension ref="A1:R50"/>
  <sheetViews>
    <sheetView showGridLines="0" zoomScale="80" zoomScaleNormal="80" workbookViewId="0">
      <selection activeCell="C9" sqref="C9"/>
    </sheetView>
  </sheetViews>
  <sheetFormatPr baseColWidth="8" defaultColWidth="8.875" defaultRowHeight="15.75"/>
  <cols>
    <col width="13.875" customWidth="1" style="68" min="1" max="1"/>
    <col width="4.875" customWidth="1" style="68" min="2" max="2"/>
    <col width="15.875" customWidth="1" style="68" min="3" max="9"/>
    <col width="16.875" customWidth="1" style="68" min="10" max="10"/>
    <col width="8.875" customWidth="1" style="68" min="11" max="74"/>
    <col width="8.875" customWidth="1" style="68" min="75" max="16384"/>
  </cols>
  <sheetData>
    <row r="1" ht="69.95" customHeight="1">
      <c r="D1" s="80" t="n"/>
      <c r="E1" s="80" t="n"/>
      <c r="G1" s="67" t="inlineStr">
        <is>
          <t>Rua  Zodiaco, 87  Sala 07 – Santa  Lúcia - Belo Horizonte - MG
(31) 3654-6616 / (31) 99974-1241 /  (31) 98711-1139
rvr.engenharia@gmail.com / vinicius.rinaldi26@gmail.com</t>
        </is>
      </c>
      <c r="L1" s="80" t="n"/>
      <c r="M1" s="80" t="n"/>
      <c r="N1" s="67" t="n"/>
    </row>
    <row r="2" ht="35.1" customHeight="1">
      <c r="D2" s="80" t="n"/>
      <c r="E2" s="80" t="n"/>
      <c r="L2" s="80" t="n"/>
      <c r="M2" s="80" t="n"/>
      <c r="O2" s="80" t="n"/>
    </row>
    <row r="3" ht="35.1" customHeight="1">
      <c r="A3" s="33">
        <f>RESUMO!A3</f>
        <v/>
      </c>
      <c r="B3" s="5" t="n"/>
      <c r="D3" s="80" t="n"/>
      <c r="E3" s="80" t="n"/>
      <c r="K3" s="5" t="n"/>
      <c r="L3" s="80" t="n"/>
      <c r="M3" s="80" t="n"/>
      <c r="O3" s="80" t="n"/>
    </row>
    <row r="4" ht="18.95" customHeight="1">
      <c r="A4" s="34">
        <f>RESUMO!A4</f>
        <v/>
      </c>
      <c r="B4" s="3" t="n"/>
      <c r="D4" s="80" t="n"/>
      <c r="E4" s="80" t="n"/>
      <c r="K4" s="3" t="n"/>
      <c r="L4" s="80" t="n"/>
      <c r="M4" s="80" t="n"/>
      <c r="O4" s="80" t="n"/>
    </row>
    <row r="5" ht="30" customHeight="1"/>
    <row r="6" ht="50.1" customHeight="1" thickBot="1">
      <c r="A6" s="89" t="inlineStr">
        <is>
          <t>RESUMO POR TIPO DE DESPESAS</t>
        </is>
      </c>
      <c r="B6" s="89" t="n"/>
    </row>
    <row r="7" hidden="1" ht="17.1" customHeight="1" thickBot="1">
      <c r="A7" s="88" t="n"/>
      <c r="B7" s="88" t="n"/>
      <c r="C7" s="68" t="inlineStr">
        <is>
          <t>ADM</t>
        </is>
      </c>
      <c r="D7" s="68" t="inlineStr">
        <is>
          <t>DIV</t>
        </is>
      </c>
      <c r="E7" s="68" t="inlineStr">
        <is>
          <t>LOC</t>
        </is>
      </c>
      <c r="F7" s="68" t="inlineStr">
        <is>
          <t>MAT</t>
        </is>
      </c>
      <c r="G7" s="68" t="inlineStr">
        <is>
          <t>MO</t>
        </is>
      </c>
      <c r="H7" s="68" t="inlineStr">
        <is>
          <t>SERV</t>
        </is>
      </c>
      <c r="I7" s="68" t="inlineStr">
        <is>
          <t>TP</t>
        </is>
      </c>
    </row>
    <row r="8" ht="39.95" customHeight="1" thickBot="1">
      <c r="A8" s="90" t="inlineStr">
        <is>
          <t>DATA</t>
        </is>
      </c>
      <c r="B8" s="90" t="n"/>
      <c r="C8" s="16" t="inlineStr">
        <is>
          <t>ADMINISTRATIVO</t>
        </is>
      </c>
      <c r="D8" s="16" t="inlineStr">
        <is>
          <t>DIVERSOS</t>
        </is>
      </c>
      <c r="E8" s="16" t="inlineStr">
        <is>
          <t>LOCAÇAO</t>
        </is>
      </c>
      <c r="F8" s="16" t="inlineStr">
        <is>
          <t>MATERIAL</t>
        </is>
      </c>
      <c r="G8" s="16" t="inlineStr">
        <is>
          <t>MÃO DE OBRA</t>
        </is>
      </c>
      <c r="H8" s="16" t="inlineStr">
        <is>
          <t>SERVIÇOS</t>
        </is>
      </c>
      <c r="I8" s="16" t="inlineStr">
        <is>
          <t>TARIFAS/TRIBUTOS PÚBLICAS</t>
        </is>
      </c>
      <c r="J8" s="17" t="inlineStr">
        <is>
          <t>TOTAL</t>
        </is>
      </c>
    </row>
    <row r="9" ht="27.95" customHeight="1" thickTop="1">
      <c r="A9" s="91">
        <f>DATE(YEAR(RESUMO!A9),MONTH(RESUMO!A9),1)</f>
        <v/>
      </c>
      <c r="B9" s="92" t="n"/>
      <c r="C9" s="85">
        <f>SUMIFS(Dados!$I$1:$I$131,Dados!$K$1:$K$131,Tp.Despesas!C$7,Dados!$A$1:$A$131,"&gt;="&amp;$A9,Dados!$A$1:$A$131,"&lt;="&amp;EOMONTH($A9,0))</f>
        <v/>
      </c>
      <c r="D9" s="85">
        <f>SUMIFS(Dados!$I$1:$I$131,Dados!$K$1:$K$131,Tp.Despesas!D$7,Dados!$A$1:$A$131,"&gt;="&amp;$A9,Dados!$A$1:$A$131,"&lt;="&amp;EOMONTH($A9,0))</f>
        <v/>
      </c>
      <c r="E9" s="85">
        <f>SUMIFS(Dados!$I$1:$I$131,Dados!$K$1:$K$131,Tp.Despesas!E$7,Dados!$A$1:$A$131,"&gt;="&amp;$A9,Dados!$A$1:$A$131,"&lt;="&amp;EOMONTH($A9,0))</f>
        <v/>
      </c>
      <c r="F9" s="85">
        <f>SUMIFS(Dados!$I$1:$I$131,Dados!$K$1:$K$131,Tp.Despesas!F$7,Dados!$A$1:$A$131,"&gt;="&amp;$A9,Dados!$A$1:$A$131,"&lt;="&amp;EOMONTH($A9,0))</f>
        <v/>
      </c>
      <c r="G9" s="85">
        <f>SUMIFS(Dados!$I$1:$I$131,Dados!$K$1:$K$131,Tp.Despesas!G$7,Dados!$A$1:$A$131,"&gt;="&amp;$A9,Dados!$A$1:$A$131,"&lt;="&amp;EOMONTH($A9,0))</f>
        <v/>
      </c>
      <c r="H9" s="85">
        <f>SUMIFS(Dados!$I$1:$I$131,Dados!$K$1:$K$131,Tp.Despesas!H$7,Dados!$A$1:$A$131,"&gt;="&amp;$A9,Dados!$A$1:$A$131,"&lt;="&amp;EOMONTH($A9,0))</f>
        <v/>
      </c>
      <c r="I9" s="85">
        <f>SUMIFS(Dados!$I$1:$I$131,Dados!$K$1:$K$131,Tp.Despesas!I$7,Dados!$A$1:$A$131,"&gt;="&amp;$A9,Dados!$A$1:$A$131,"&lt;="&amp;EOMONTH($A9,0))</f>
        <v/>
      </c>
      <c r="J9" s="93">
        <f>SUM(C9:I9)</f>
        <v/>
      </c>
    </row>
    <row r="10" ht="27.95" customHeight="1">
      <c r="A10" s="91">
        <f>EOMONTH(A9,1)-DAY(EOMONTH(A9,1))+1</f>
        <v/>
      </c>
      <c r="B10" s="94" t="n"/>
      <c r="C10" s="85">
        <f>SUMIFS(Dados!$I$1:$I$1991,Dados!$K$1:$K$1991,Tp.Despesas!C$7,Dados!$J$1:$J$1991,"&gt;="&amp;$A10,Dados!$J$1:$J$1991,"&lt;="&amp;EOMONTH($A10,0))</f>
        <v/>
      </c>
      <c r="D10" s="85">
        <f>SUMIFS(Dados!$I$1:$I$1991,Dados!$K$1:$K$1991,Tp.Despesas!D$7,Dados!$J$1:$J$1991,"&gt;="&amp;$A10,Dados!$J$1:$J$1991,"&lt;="&amp;EOMONTH($A10,0))</f>
        <v/>
      </c>
      <c r="E10" s="85">
        <f>SUMIFS(Dados!$I$1:$I$1991,Dados!$K$1:$K$1991,Tp.Despesas!E$7,Dados!$J$1:$J$1991,"&gt;="&amp;$A10,Dados!$J$1:$J$1991,"&lt;="&amp;EOMONTH($A10,0))</f>
        <v/>
      </c>
      <c r="F10" s="85">
        <f>SUMIFS(Dados!$I$1:$I$1991,Dados!$K$1:$K$1991,Tp.Despesas!F$7,Dados!$J$1:$J$1991,"&gt;="&amp;$A10,Dados!$J$1:$J$1991,"&lt;="&amp;EOMONTH($A10,0))</f>
        <v/>
      </c>
      <c r="G10" s="85">
        <f>SUMIFS(Dados!$I$1:$I$1991,Dados!$K$1:$K$1991,Tp.Despesas!G$7,Dados!$J$1:$J$1991,"&gt;="&amp;$A10,Dados!$J$1:$J$1991,"&lt;="&amp;EOMONTH($A10,0))</f>
        <v/>
      </c>
      <c r="H10" s="85">
        <f>SUMIFS(Dados!$I$1:$I$1991,Dados!$K$1:$K$1991,Tp.Despesas!H$7,Dados!$J$1:$J$1991,"&gt;="&amp;$A10,Dados!$J$1:$J$1991,"&lt;="&amp;EOMONTH($A10,0))</f>
        <v/>
      </c>
      <c r="I10" s="85">
        <f>SUMIFS(Dados!$I$1:$I$1991,Dados!$K$1:$K$1991,Tp.Despesas!I$7,Dados!$J$1:$J$1991,"&gt;="&amp;$A10,Dados!$J$1:$J$1991,"&lt;="&amp;EOMONTH($A10,0))</f>
        <v/>
      </c>
      <c r="J10" s="93">
        <f>SUM(C10:I10)</f>
        <v/>
      </c>
    </row>
    <row r="11" ht="27.95" customHeight="1">
      <c r="A11" s="91">
        <f>EOMONTH(A10,1)-DAY(EOMONTH(A10,1))+1</f>
        <v/>
      </c>
      <c r="B11" s="94" t="n"/>
      <c r="C11" s="85">
        <f>SUMIFS(Dados!$I$1:$I$1991,Dados!$K$1:$K$1991,Tp.Despesas!C$7,Dados!$J$1:$J$1991,"&gt;="&amp;$A11,Dados!$J$1:$J$1991,"&lt;="&amp;EOMONTH($A11,0))</f>
        <v/>
      </c>
      <c r="D11" s="85">
        <f>SUMIFS(Dados!$I$1:$I$1991,Dados!$K$1:$K$1991,Tp.Despesas!D$7,Dados!$J$1:$J$1991,"&gt;="&amp;$A11,Dados!$J$1:$J$1991,"&lt;="&amp;EOMONTH($A11,0))</f>
        <v/>
      </c>
      <c r="E11" s="85">
        <f>SUMIFS(Dados!$I$1:$I$1991,Dados!$K$1:$K$1991,Tp.Despesas!E$7,Dados!$J$1:$J$1991,"&gt;="&amp;$A11,Dados!$J$1:$J$1991,"&lt;="&amp;EOMONTH($A11,0))</f>
        <v/>
      </c>
      <c r="F11" s="85">
        <f>SUMIFS(Dados!$I$1:$I$1991,Dados!$K$1:$K$1991,Tp.Despesas!F$7,Dados!$J$1:$J$1991,"&gt;="&amp;$A11,Dados!$J$1:$J$1991,"&lt;="&amp;EOMONTH($A11,0))</f>
        <v/>
      </c>
      <c r="G11" s="85">
        <f>SUMIFS(Dados!$I$1:$I$1991,Dados!$K$1:$K$1991,Tp.Despesas!G$7,Dados!$J$1:$J$1991,"&gt;="&amp;$A11,Dados!$J$1:$J$1991,"&lt;="&amp;EOMONTH($A11,0))</f>
        <v/>
      </c>
      <c r="H11" s="85">
        <f>SUMIFS(Dados!$I$1:$I$1991,Dados!$K$1:$K$1991,Tp.Despesas!H$7,Dados!$J$1:$J$1991,"&gt;="&amp;$A11,Dados!$J$1:$J$1991,"&lt;="&amp;EOMONTH($A11,0))</f>
        <v/>
      </c>
      <c r="I11" s="85">
        <f>SUMIFS(Dados!$I$1:$I$1991,Dados!$K$1:$K$1991,Tp.Despesas!I$7,Dados!$J$1:$J$1991,"&gt;="&amp;$A11,Dados!$J$1:$J$1991,"&lt;="&amp;EOMONTH($A11,0))</f>
        <v/>
      </c>
      <c r="J11" s="93">
        <f>SUM(C11:I11)</f>
        <v/>
      </c>
    </row>
    <row r="12" ht="27.95" customHeight="1">
      <c r="A12" s="91">
        <f>EOMONTH(A11,1)-DAY(EOMONTH(A11,1))+1</f>
        <v/>
      </c>
      <c r="B12" s="94" t="n"/>
      <c r="C12" s="85">
        <f>SUMIFS(Dados!$I$1:$I$1991,Dados!$K$1:$K$1991,Tp.Despesas!C$7,Dados!$J$1:$J$1991,"&gt;="&amp;$A12,Dados!$J$1:$J$1991,"&lt;="&amp;EOMONTH($A12,0))</f>
        <v/>
      </c>
      <c r="D12" s="85">
        <f>SUMIFS(Dados!$I$1:$I$1991,Dados!$K$1:$K$1991,Tp.Despesas!D$7,Dados!$J$1:$J$1991,"&gt;="&amp;$A12,Dados!$J$1:$J$1991,"&lt;="&amp;EOMONTH($A12,0))</f>
        <v/>
      </c>
      <c r="E12" s="85">
        <f>SUMIFS(Dados!$I$1:$I$1991,Dados!$K$1:$K$1991,Tp.Despesas!E$7,Dados!$J$1:$J$1991,"&gt;="&amp;$A12,Dados!$J$1:$J$1991,"&lt;="&amp;EOMONTH($A12,0))</f>
        <v/>
      </c>
      <c r="F12" s="85">
        <f>SUMIFS(Dados!$I$1:$I$1991,Dados!$K$1:$K$1991,Tp.Despesas!F$7,Dados!$J$1:$J$1991,"&gt;="&amp;$A12,Dados!$J$1:$J$1991,"&lt;="&amp;EOMONTH($A12,0))</f>
        <v/>
      </c>
      <c r="G12" s="85">
        <f>SUMIFS(Dados!$I$1:$I$1991,Dados!$K$1:$K$1991,Tp.Despesas!G$7,Dados!$J$1:$J$1991,"&gt;="&amp;$A12,Dados!$J$1:$J$1991,"&lt;="&amp;EOMONTH($A12,0))</f>
        <v/>
      </c>
      <c r="H12" s="85">
        <f>SUMIFS(Dados!$I$1:$I$1991,Dados!$K$1:$K$1991,Tp.Despesas!H$7,Dados!$J$1:$J$1991,"&gt;="&amp;$A12,Dados!$J$1:$J$1991,"&lt;="&amp;EOMONTH($A12,0))</f>
        <v/>
      </c>
      <c r="I12" s="85">
        <f>SUMIFS(Dados!$I$1:$I$1991,Dados!$K$1:$K$1991,Tp.Despesas!I$7,Dados!$J$1:$J$1991,"&gt;="&amp;$A12,Dados!$J$1:$J$1991,"&lt;="&amp;EOMONTH($A12,0))</f>
        <v/>
      </c>
      <c r="J12" s="93">
        <f>SUM(C12:I12)</f>
        <v/>
      </c>
    </row>
    <row r="13" ht="27.95" customHeight="1">
      <c r="A13" s="91">
        <f>EOMONTH(A12,1)-DAY(EOMONTH(A12,1))+1</f>
        <v/>
      </c>
      <c r="B13" s="94" t="n"/>
      <c r="C13" s="85">
        <f>SUMIFS(Dados!$I$1:$I$1991,Dados!$K$1:$K$1991,Tp.Despesas!C$7,Dados!$J$1:$J$1991,"&gt;="&amp;$A13,Dados!$J$1:$J$1991,"&lt;="&amp;EOMONTH($A13,0))</f>
        <v/>
      </c>
      <c r="D13" s="85">
        <f>SUMIFS(Dados!$I$1:$I$1991,Dados!$K$1:$K$1991,Tp.Despesas!D$7,Dados!$J$1:$J$1991,"&gt;="&amp;$A13,Dados!$J$1:$J$1991,"&lt;="&amp;EOMONTH($A13,0))</f>
        <v/>
      </c>
      <c r="E13" s="85">
        <f>SUMIFS(Dados!$I$1:$I$1991,Dados!$K$1:$K$1991,Tp.Despesas!E$7,Dados!$J$1:$J$1991,"&gt;="&amp;$A13,Dados!$J$1:$J$1991,"&lt;="&amp;EOMONTH($A13,0))</f>
        <v/>
      </c>
      <c r="F13" s="85">
        <f>SUMIFS(Dados!$I$1:$I$1991,Dados!$K$1:$K$1991,Tp.Despesas!F$7,Dados!$J$1:$J$1991,"&gt;="&amp;$A13,Dados!$J$1:$J$1991,"&lt;="&amp;EOMONTH($A13,0))</f>
        <v/>
      </c>
      <c r="G13" s="85">
        <f>SUMIFS(Dados!$I$1:$I$1991,Dados!$K$1:$K$1991,Tp.Despesas!G$7,Dados!$J$1:$J$1991,"&gt;="&amp;$A13,Dados!$J$1:$J$1991,"&lt;="&amp;EOMONTH($A13,0))</f>
        <v/>
      </c>
      <c r="H13" s="85">
        <f>SUMIFS(Dados!$I$1:$I$1991,Dados!$K$1:$K$1991,Tp.Despesas!H$7,Dados!$J$1:$J$1991,"&gt;="&amp;$A13,Dados!$J$1:$J$1991,"&lt;="&amp;EOMONTH($A13,0))</f>
        <v/>
      </c>
      <c r="I13" s="85">
        <f>SUMIFS(Dados!$I$1:$I$1991,Dados!$K$1:$K$1991,Tp.Despesas!I$7,Dados!$J$1:$J$1991,"&gt;="&amp;$A13,Dados!$J$1:$J$1991,"&lt;="&amp;EOMONTH($A13,0))</f>
        <v/>
      </c>
      <c r="J13" s="93">
        <f>SUM(C13:I13)</f>
        <v/>
      </c>
    </row>
    <row r="14" ht="27.95" customHeight="1">
      <c r="A14" s="91">
        <f>EOMONTH(A13,1)-DAY(EOMONTH(A13,1))+1</f>
        <v/>
      </c>
      <c r="B14" s="94" t="n"/>
      <c r="C14" s="85">
        <f>SUMIFS(Dados!$I$1:$I$1991,Dados!$K$1:$K$1991,Tp.Despesas!C$7,Dados!$J$1:$J$1991,"&gt;="&amp;$A14,Dados!$J$1:$J$1991,"&lt;="&amp;EOMONTH($A14,0))</f>
        <v/>
      </c>
      <c r="D14" s="85">
        <f>SUMIFS(Dados!$I$1:$I$1991,Dados!$K$1:$K$1991,Tp.Despesas!D$7,Dados!$J$1:$J$1991,"&gt;="&amp;$A14,Dados!$J$1:$J$1991,"&lt;="&amp;EOMONTH($A14,0))</f>
        <v/>
      </c>
      <c r="E14" s="85">
        <f>SUMIFS(Dados!$I$1:$I$1991,Dados!$K$1:$K$1991,Tp.Despesas!E$7,Dados!$J$1:$J$1991,"&gt;="&amp;$A14,Dados!$J$1:$J$1991,"&lt;="&amp;EOMONTH($A14,0))</f>
        <v/>
      </c>
      <c r="F14" s="85">
        <f>SUMIFS(Dados!$I$1:$I$1991,Dados!$K$1:$K$1991,Tp.Despesas!F$7,Dados!$J$1:$J$1991,"&gt;="&amp;$A14,Dados!$J$1:$J$1991,"&lt;="&amp;EOMONTH($A14,0))</f>
        <v/>
      </c>
      <c r="G14" s="85">
        <f>SUMIFS(Dados!$I$1:$I$1991,Dados!$K$1:$K$1991,Tp.Despesas!G$7,Dados!$J$1:$J$1991,"&gt;="&amp;$A14,Dados!$J$1:$J$1991,"&lt;="&amp;EOMONTH($A14,0))</f>
        <v/>
      </c>
      <c r="H14" s="85">
        <f>SUMIFS(Dados!$I$1:$I$1991,Dados!$K$1:$K$1991,Tp.Despesas!H$7,Dados!$J$1:$J$1991,"&gt;="&amp;$A14,Dados!$J$1:$J$1991,"&lt;="&amp;EOMONTH($A14,0))</f>
        <v/>
      </c>
      <c r="I14" s="85">
        <f>SUMIFS(Dados!$I$1:$I$1991,Dados!$K$1:$K$1991,Tp.Despesas!I$7,Dados!$J$1:$J$1991,"&gt;="&amp;$A14,Dados!$J$1:$J$1991,"&lt;="&amp;EOMONTH($A14,0))</f>
        <v/>
      </c>
      <c r="J14" s="93">
        <f>SUM(C14:I14)</f>
        <v/>
      </c>
    </row>
    <row r="15" ht="27.95" customHeight="1">
      <c r="A15" s="91">
        <f>EOMONTH(A14,1)-DAY(EOMONTH(A14,1))+1</f>
        <v/>
      </c>
      <c r="B15" s="94" t="n"/>
      <c r="C15" s="85">
        <f>SUMIFS(Dados!$I$1:$I$1991,Dados!$K$1:$K$1991,Tp.Despesas!C$7,Dados!$J$1:$J$1991,"&gt;="&amp;$A15,Dados!$J$1:$J$1991,"&lt;="&amp;EOMONTH($A15,0))</f>
        <v/>
      </c>
      <c r="D15" s="85">
        <f>SUMIFS(Dados!$I$1:$I$1991,Dados!$K$1:$K$1991,Tp.Despesas!D$7,Dados!$J$1:$J$1991,"&gt;="&amp;$A15,Dados!$J$1:$J$1991,"&lt;="&amp;EOMONTH($A15,0))</f>
        <v/>
      </c>
      <c r="E15" s="85">
        <f>SUMIFS(Dados!$I$1:$I$1991,Dados!$K$1:$K$1991,Tp.Despesas!E$7,Dados!$J$1:$J$1991,"&gt;="&amp;$A15,Dados!$J$1:$J$1991,"&lt;="&amp;EOMONTH($A15,0))</f>
        <v/>
      </c>
      <c r="F15" s="85">
        <f>SUMIFS(Dados!$I$1:$I$1991,Dados!$K$1:$K$1991,Tp.Despesas!F$7,Dados!$J$1:$J$1991,"&gt;="&amp;$A15,Dados!$J$1:$J$1991,"&lt;="&amp;EOMONTH($A15,0))</f>
        <v/>
      </c>
      <c r="G15" s="85">
        <f>SUMIFS(Dados!$I$1:$I$1991,Dados!$K$1:$K$1991,Tp.Despesas!G$7,Dados!$J$1:$J$1991,"&gt;="&amp;$A15,Dados!$J$1:$J$1991,"&lt;="&amp;EOMONTH($A15,0))</f>
        <v/>
      </c>
      <c r="H15" s="85">
        <f>SUMIFS(Dados!$I$1:$I$1991,Dados!$K$1:$K$1991,Tp.Despesas!H$7,Dados!$J$1:$J$1991,"&gt;="&amp;$A15,Dados!$J$1:$J$1991,"&lt;="&amp;EOMONTH($A15,0))</f>
        <v/>
      </c>
      <c r="I15" s="85">
        <f>SUMIFS(Dados!$I$1:$I$1991,Dados!$K$1:$K$1991,Tp.Despesas!I$7,Dados!$J$1:$J$1991,"&gt;="&amp;$A15,Dados!$J$1:$J$1991,"&lt;="&amp;EOMONTH($A15,0))</f>
        <v/>
      </c>
      <c r="J15" s="93">
        <f>SUM(C15:I15)</f>
        <v/>
      </c>
    </row>
    <row r="16" ht="27.95" customHeight="1">
      <c r="A16" s="91">
        <f>EOMONTH(A15,1)-DAY(EOMONTH(A15,1))+1</f>
        <v/>
      </c>
      <c r="B16" s="94" t="n"/>
      <c r="C16" s="85">
        <f>SUMIFS(Dados!$I$1:$I$1991,Dados!$K$1:$K$1991,Tp.Despesas!C$7,Dados!$J$1:$J$1991,"&gt;="&amp;$A16,Dados!$J$1:$J$1991,"&lt;="&amp;EOMONTH($A16,0))</f>
        <v/>
      </c>
      <c r="D16" s="85">
        <f>SUMIFS(Dados!$I$1:$I$1991,Dados!$K$1:$K$1991,Tp.Despesas!D$7,Dados!$J$1:$J$1991,"&gt;="&amp;$A16,Dados!$J$1:$J$1991,"&lt;="&amp;EOMONTH($A16,0))</f>
        <v/>
      </c>
      <c r="E16" s="85">
        <f>SUMIFS(Dados!$I$1:$I$1991,Dados!$K$1:$K$1991,Tp.Despesas!E$7,Dados!$J$1:$J$1991,"&gt;="&amp;$A16,Dados!$J$1:$J$1991,"&lt;="&amp;EOMONTH($A16,0))</f>
        <v/>
      </c>
      <c r="F16" s="85">
        <f>SUMIFS(Dados!$I$1:$I$1991,Dados!$K$1:$K$1991,Tp.Despesas!F$7,Dados!$J$1:$J$1991,"&gt;="&amp;$A16,Dados!$J$1:$J$1991,"&lt;="&amp;EOMONTH($A16,0))</f>
        <v/>
      </c>
      <c r="G16" s="85">
        <f>SUMIFS(Dados!$I$1:$I$1991,Dados!$K$1:$K$1991,Tp.Despesas!G$7,Dados!$J$1:$J$1991,"&gt;="&amp;$A16,Dados!$J$1:$J$1991,"&lt;="&amp;EOMONTH($A16,0))</f>
        <v/>
      </c>
      <c r="H16" s="85">
        <f>SUMIFS(Dados!$I$1:$I$1991,Dados!$K$1:$K$1991,Tp.Despesas!H$7,Dados!$J$1:$J$1991,"&gt;="&amp;$A16,Dados!$J$1:$J$1991,"&lt;="&amp;EOMONTH($A16,0))</f>
        <v/>
      </c>
      <c r="I16" s="85">
        <f>SUMIFS(Dados!$I$1:$I$1991,Dados!$K$1:$K$1991,Tp.Despesas!I$7,Dados!$J$1:$J$1991,"&gt;="&amp;$A16,Dados!$J$1:$J$1991,"&lt;="&amp;EOMONTH($A16,0))</f>
        <v/>
      </c>
      <c r="J16" s="93">
        <f>SUM(C16:I16)</f>
        <v/>
      </c>
    </row>
    <row r="17" ht="27.95" customHeight="1">
      <c r="A17" s="91">
        <f>EOMONTH(A16,1)-DAY(EOMONTH(A16,1))+1</f>
        <v/>
      </c>
      <c r="B17" s="94" t="n"/>
      <c r="C17" s="85">
        <f>SUMIFS(Dados!$I$1:$I$1991,Dados!$K$1:$K$1991,Tp.Despesas!C$7,Dados!$J$1:$J$1991,"&gt;="&amp;$A17,Dados!$J$1:$J$1991,"&lt;="&amp;EOMONTH($A17,0))</f>
        <v/>
      </c>
      <c r="D17" s="85">
        <f>SUMIFS(Dados!$I$1:$I$1991,Dados!$K$1:$K$1991,Tp.Despesas!D$7,Dados!$J$1:$J$1991,"&gt;="&amp;$A17,Dados!$J$1:$J$1991,"&lt;="&amp;EOMONTH($A17,0))</f>
        <v/>
      </c>
      <c r="E17" s="85">
        <f>SUMIFS(Dados!$I$1:$I$1991,Dados!$K$1:$K$1991,Tp.Despesas!E$7,Dados!$J$1:$J$1991,"&gt;="&amp;$A17,Dados!$J$1:$J$1991,"&lt;="&amp;EOMONTH($A17,0))</f>
        <v/>
      </c>
      <c r="F17" s="85">
        <f>SUMIFS(Dados!$I$1:$I$1991,Dados!$K$1:$K$1991,Tp.Despesas!F$7,Dados!$J$1:$J$1991,"&gt;="&amp;$A17,Dados!$J$1:$J$1991,"&lt;="&amp;EOMONTH($A17,0))</f>
        <v/>
      </c>
      <c r="G17" s="85">
        <f>SUMIFS(Dados!$I$1:$I$1991,Dados!$K$1:$K$1991,Tp.Despesas!G$7,Dados!$J$1:$J$1991,"&gt;="&amp;$A17,Dados!$J$1:$J$1991,"&lt;="&amp;EOMONTH($A17,0))</f>
        <v/>
      </c>
      <c r="H17" s="85">
        <f>SUMIFS(Dados!$I$1:$I$1991,Dados!$K$1:$K$1991,Tp.Despesas!H$7,Dados!$J$1:$J$1991,"&gt;="&amp;$A17,Dados!$J$1:$J$1991,"&lt;="&amp;EOMONTH($A17,0))</f>
        <v/>
      </c>
      <c r="I17" s="85">
        <f>SUMIFS(Dados!$I$1:$I$1991,Dados!$K$1:$K$1991,Tp.Despesas!I$7,Dados!$J$1:$J$1991,"&gt;="&amp;$A17,Dados!$J$1:$J$1991,"&lt;="&amp;EOMONTH($A17,0))</f>
        <v/>
      </c>
      <c r="J17" s="93">
        <f>SUM(C17:I17)</f>
        <v/>
      </c>
    </row>
    <row r="18" ht="27.95" customHeight="1">
      <c r="A18" s="91">
        <f>EOMONTH(A17,1)-DAY(EOMONTH(A17,1))+1</f>
        <v/>
      </c>
      <c r="B18" s="94" t="n"/>
      <c r="C18" s="85">
        <f>SUMIFS(Dados!$I$1:$I$1991,Dados!$K$1:$K$1991,Tp.Despesas!C$7,Dados!$J$1:$J$1991,"&gt;="&amp;$A18,Dados!$J$1:$J$1991,"&lt;="&amp;EOMONTH($A18,0))</f>
        <v/>
      </c>
      <c r="D18" s="85">
        <f>SUMIFS(Dados!$I$1:$I$1991,Dados!$K$1:$K$1991,Tp.Despesas!D$7,Dados!$J$1:$J$1991,"&gt;="&amp;$A18,Dados!$J$1:$J$1991,"&lt;="&amp;EOMONTH($A18,0))</f>
        <v/>
      </c>
      <c r="E18" s="85">
        <f>SUMIFS(Dados!$I$1:$I$1991,Dados!$K$1:$K$1991,Tp.Despesas!E$7,Dados!$J$1:$J$1991,"&gt;="&amp;$A18,Dados!$J$1:$J$1991,"&lt;="&amp;EOMONTH($A18,0))</f>
        <v/>
      </c>
      <c r="F18" s="85">
        <f>SUMIFS(Dados!$I$1:$I$1991,Dados!$K$1:$K$1991,Tp.Despesas!F$7,Dados!$J$1:$J$1991,"&gt;="&amp;$A18,Dados!$J$1:$J$1991,"&lt;="&amp;EOMONTH($A18,0))</f>
        <v/>
      </c>
      <c r="G18" s="85">
        <f>SUMIFS(Dados!$I$1:$I$1991,Dados!$K$1:$K$1991,Tp.Despesas!G$7,Dados!$J$1:$J$1991,"&gt;="&amp;$A18,Dados!$J$1:$J$1991,"&lt;="&amp;EOMONTH($A18,0))</f>
        <v/>
      </c>
      <c r="H18" s="85">
        <f>SUMIFS(Dados!$I$1:$I$1991,Dados!$K$1:$K$1991,Tp.Despesas!H$7,Dados!$J$1:$J$1991,"&gt;="&amp;$A18,Dados!$J$1:$J$1991,"&lt;="&amp;EOMONTH($A18,0))</f>
        <v/>
      </c>
      <c r="I18" s="85">
        <f>SUMIFS(Dados!$I$1:$I$1991,Dados!$K$1:$K$1991,Tp.Despesas!I$7,Dados!$J$1:$J$1991,"&gt;="&amp;$A18,Dados!$J$1:$J$1991,"&lt;="&amp;EOMONTH($A18,0))</f>
        <v/>
      </c>
      <c r="J18" s="93">
        <f>SUM(C18:I18)</f>
        <v/>
      </c>
    </row>
    <row r="19" ht="27.95" customHeight="1">
      <c r="A19" s="91">
        <f>EOMONTH(A18,1)-DAY(EOMONTH(A18,1))+1</f>
        <v/>
      </c>
      <c r="B19" s="94" t="n"/>
      <c r="C19" s="85">
        <f>SUMIFS(Dados!$I$1:$I$1991,Dados!$K$1:$K$1991,Tp.Despesas!C$7,Dados!$J$1:$J$1991,"&gt;="&amp;$A19,Dados!$J$1:$J$1991,"&lt;="&amp;EOMONTH($A19,0))</f>
        <v/>
      </c>
      <c r="D19" s="85">
        <f>SUMIFS(Dados!$I$1:$I$1991,Dados!$K$1:$K$1991,Tp.Despesas!D$7,Dados!$J$1:$J$1991,"&gt;="&amp;$A19,Dados!$J$1:$J$1991,"&lt;="&amp;EOMONTH($A19,0))</f>
        <v/>
      </c>
      <c r="E19" s="85">
        <f>SUMIFS(Dados!$I$1:$I$1991,Dados!$K$1:$K$1991,Tp.Despesas!E$7,Dados!$J$1:$J$1991,"&gt;="&amp;$A19,Dados!$J$1:$J$1991,"&lt;="&amp;EOMONTH($A19,0))</f>
        <v/>
      </c>
      <c r="F19" s="85">
        <f>SUMIFS(Dados!$I$1:$I$1991,Dados!$K$1:$K$1991,Tp.Despesas!F$7,Dados!$J$1:$J$1991,"&gt;="&amp;$A19,Dados!$J$1:$J$1991,"&lt;="&amp;EOMONTH($A19,0))</f>
        <v/>
      </c>
      <c r="G19" s="85">
        <f>SUMIFS(Dados!$I$1:$I$1991,Dados!$K$1:$K$1991,Tp.Despesas!G$7,Dados!$J$1:$J$1991,"&gt;="&amp;$A19,Dados!$J$1:$J$1991,"&lt;="&amp;EOMONTH($A19,0))</f>
        <v/>
      </c>
      <c r="H19" s="85">
        <f>SUMIFS(Dados!$I$1:$I$1991,Dados!$K$1:$K$1991,Tp.Despesas!H$7,Dados!$J$1:$J$1991,"&gt;="&amp;$A19,Dados!$J$1:$J$1991,"&lt;="&amp;EOMONTH($A19,0))</f>
        <v/>
      </c>
      <c r="I19" s="85">
        <f>SUMIFS(Dados!$I$1:$I$1991,Dados!$K$1:$K$1991,Tp.Despesas!I$7,Dados!$J$1:$J$1991,"&gt;="&amp;$A19,Dados!$J$1:$J$1991,"&lt;="&amp;EOMONTH($A19,0))</f>
        <v/>
      </c>
      <c r="J19" s="93">
        <f>SUM(C19:I19)</f>
        <v/>
      </c>
    </row>
    <row r="20" ht="27.95" customHeight="1">
      <c r="A20" s="91">
        <f>EOMONTH(A19,1)-DAY(EOMONTH(A19,1))+1</f>
        <v/>
      </c>
      <c r="B20" s="94" t="n"/>
      <c r="C20" s="85">
        <f>SUMIFS(Dados!$I$1:$I$1991,Dados!$K$1:$K$1991,Tp.Despesas!C$7,Dados!$J$1:$J$1991,"&gt;="&amp;$A20,Dados!$J$1:$J$1991,"&lt;="&amp;EOMONTH($A20,0))</f>
        <v/>
      </c>
      <c r="D20" s="85">
        <f>SUMIFS(Dados!$I$1:$I$1991,Dados!$K$1:$K$1991,Tp.Despesas!D$7,Dados!$J$1:$J$1991,"&gt;="&amp;$A20,Dados!$J$1:$J$1991,"&lt;="&amp;EOMONTH($A20,0))</f>
        <v/>
      </c>
      <c r="E20" s="85">
        <f>SUMIFS(Dados!$I$1:$I$1991,Dados!$K$1:$K$1991,Tp.Despesas!E$7,Dados!$J$1:$J$1991,"&gt;="&amp;$A20,Dados!$J$1:$J$1991,"&lt;="&amp;EOMONTH($A20,0))</f>
        <v/>
      </c>
      <c r="F20" s="85">
        <f>SUMIFS(Dados!$I$1:$I$1991,Dados!$K$1:$K$1991,Tp.Despesas!F$7,Dados!$J$1:$J$1991,"&gt;="&amp;$A20,Dados!$J$1:$J$1991,"&lt;="&amp;EOMONTH($A20,0))</f>
        <v/>
      </c>
      <c r="G20" s="85">
        <f>SUMIFS(Dados!$I$1:$I$1991,Dados!$K$1:$K$1991,Tp.Despesas!G$7,Dados!$J$1:$J$1991,"&gt;="&amp;$A20,Dados!$J$1:$J$1991,"&lt;="&amp;EOMONTH($A20,0))</f>
        <v/>
      </c>
      <c r="H20" s="85">
        <f>SUMIFS(Dados!$I$1:$I$1991,Dados!$K$1:$K$1991,Tp.Despesas!H$7,Dados!$J$1:$J$1991,"&gt;="&amp;$A20,Dados!$J$1:$J$1991,"&lt;="&amp;EOMONTH($A20,0))</f>
        <v/>
      </c>
      <c r="I20" s="85">
        <f>SUMIFS(Dados!$I$1:$I$1991,Dados!$K$1:$K$1991,Tp.Despesas!I$7,Dados!$J$1:$J$1991,"&gt;="&amp;$A20,Dados!$J$1:$J$1991,"&lt;="&amp;EOMONTH($A20,0))</f>
        <v/>
      </c>
      <c r="J20" s="93">
        <f>SUM(C20:I20)</f>
        <v/>
      </c>
    </row>
    <row r="21" ht="27.95" customHeight="1">
      <c r="A21" s="91">
        <f>EOMONTH(A20,1)-DAY(EOMONTH(A20,1))+1</f>
        <v/>
      </c>
      <c r="B21" s="95" t="n"/>
      <c r="C21" s="85">
        <f>SUMIFS(Dados!$I$1:$I$1991,Dados!$K$1:$K$1991,Tp.Despesas!C$7,Dados!$J$1:$J$1991,"&gt;="&amp;$A21,Dados!$J$1:$J$1991,"&lt;="&amp;EOMONTH($A21,0))</f>
        <v/>
      </c>
      <c r="D21" s="85">
        <f>SUMIFS(Dados!$I$1:$I$1991,Dados!$K$1:$K$1991,Tp.Despesas!D$7,Dados!$J$1:$J$1991,"&gt;="&amp;$A21,Dados!$J$1:$J$1991,"&lt;="&amp;EOMONTH($A21,0))</f>
        <v/>
      </c>
      <c r="E21" s="85">
        <f>SUMIFS(Dados!$I$1:$I$1991,Dados!$K$1:$K$1991,Tp.Despesas!E$7,Dados!$J$1:$J$1991,"&gt;="&amp;$A21,Dados!$J$1:$J$1991,"&lt;="&amp;EOMONTH($A21,0))</f>
        <v/>
      </c>
      <c r="F21" s="85">
        <f>SUMIFS(Dados!$I$1:$I$1991,Dados!$K$1:$K$1991,Tp.Despesas!F$7,Dados!$J$1:$J$1991,"&gt;="&amp;$A21,Dados!$J$1:$J$1991,"&lt;="&amp;EOMONTH($A21,0))</f>
        <v/>
      </c>
      <c r="G21" s="85">
        <f>SUMIFS(Dados!$I$1:$I$1991,Dados!$K$1:$K$1991,Tp.Despesas!G$7,Dados!$J$1:$J$1991,"&gt;="&amp;$A21,Dados!$J$1:$J$1991,"&lt;="&amp;EOMONTH($A21,0))</f>
        <v/>
      </c>
      <c r="H21" s="85">
        <f>SUMIFS(Dados!$I$1:$I$1991,Dados!$K$1:$K$1991,Tp.Despesas!H$7,Dados!$J$1:$J$1991,"&gt;="&amp;$A21,Dados!$J$1:$J$1991,"&lt;="&amp;EOMONTH($A21,0))</f>
        <v/>
      </c>
      <c r="I21" s="85">
        <f>SUMIFS(Dados!$I$1:$I$1991,Dados!$K$1:$K$1991,Tp.Despesas!I$7,Dados!$J$1:$J$1991,"&gt;="&amp;$A21,Dados!$J$1:$J$1991,"&lt;="&amp;EOMONTH($A21,0))</f>
        <v/>
      </c>
      <c r="J21" s="96">
        <f>SUM(C21:I21)</f>
        <v/>
      </c>
    </row>
    <row r="22" ht="27.95" customHeight="1">
      <c r="A22" s="91">
        <f>EOMONTH(A21,1)-DAY(EOMONTH(A21,1))+1</f>
        <v/>
      </c>
      <c r="B22" s="95" t="n"/>
      <c r="C22" s="85">
        <f>SUMIFS(Dados!$I$1:$I$1991,Dados!$K$1:$K$1991,Tp.Despesas!C$7,Dados!$J$1:$J$1991,"&gt;="&amp;$A22,Dados!$J$1:$J$1991,"&lt;="&amp;EOMONTH($A22,0))</f>
        <v/>
      </c>
      <c r="D22" s="85">
        <f>SUMIFS(Dados!$I$1:$I$1991,Dados!$K$1:$K$1991,Tp.Despesas!D$7,Dados!$J$1:$J$1991,"&gt;="&amp;$A22,Dados!$J$1:$J$1991,"&lt;="&amp;EOMONTH($A22,0))</f>
        <v/>
      </c>
      <c r="E22" s="85">
        <f>SUMIFS(Dados!$I$1:$I$1991,Dados!$K$1:$K$1991,Tp.Despesas!E$7,Dados!$J$1:$J$1991,"&gt;="&amp;$A22,Dados!$J$1:$J$1991,"&lt;="&amp;EOMONTH($A22,0))</f>
        <v/>
      </c>
      <c r="F22" s="85">
        <f>SUMIFS(Dados!$I$1:$I$1991,Dados!$K$1:$K$1991,Tp.Despesas!F$7,Dados!$J$1:$J$1991,"&gt;="&amp;$A22,Dados!$J$1:$J$1991,"&lt;="&amp;EOMONTH($A22,0))</f>
        <v/>
      </c>
      <c r="G22" s="85">
        <f>SUMIFS(Dados!$I$1:$I$1991,Dados!$K$1:$K$1991,Tp.Despesas!G$7,Dados!$J$1:$J$1991,"&gt;="&amp;$A22,Dados!$J$1:$J$1991,"&lt;="&amp;EOMONTH($A22,0))</f>
        <v/>
      </c>
      <c r="H22" s="85">
        <f>SUMIFS(Dados!$I$1:$I$1991,Dados!$K$1:$K$1991,Tp.Despesas!H$7,Dados!$J$1:$J$1991,"&gt;="&amp;$A22,Dados!$J$1:$J$1991,"&lt;="&amp;EOMONTH($A22,0))</f>
        <v/>
      </c>
      <c r="I22" s="85">
        <f>SUMIFS(Dados!$I$1:$I$1991,Dados!$K$1:$K$1991,Tp.Despesas!I$7,Dados!$J$1:$J$1991,"&gt;="&amp;$A22,Dados!$J$1:$J$1991,"&lt;="&amp;EOMONTH($A22,0))</f>
        <v/>
      </c>
      <c r="J22" s="93">
        <f>SUM(C22:I22)</f>
        <v/>
      </c>
    </row>
    <row r="23" ht="27.95" customHeight="1">
      <c r="A23" s="91">
        <f>EOMONTH(A22,1)-DAY(EOMONTH(A22,1))+1</f>
        <v/>
      </c>
      <c r="B23" s="95" t="n"/>
      <c r="C23" s="85">
        <f>SUMIFS(Dados!$I$1:$I$1991,Dados!$K$1:$K$1991,Tp.Despesas!C$7,Dados!$J$1:$J$1991,"&gt;="&amp;$A23,Dados!$J$1:$J$1991,"&lt;="&amp;EOMONTH($A23,0))</f>
        <v/>
      </c>
      <c r="D23" s="85">
        <f>SUMIFS(Dados!$I$1:$I$1991,Dados!$K$1:$K$1991,Tp.Despesas!D$7,Dados!$J$1:$J$1991,"&gt;="&amp;$A23,Dados!$J$1:$J$1991,"&lt;="&amp;EOMONTH($A23,0))</f>
        <v/>
      </c>
      <c r="E23" s="85">
        <f>SUMIFS(Dados!$I$1:$I$1991,Dados!$K$1:$K$1991,Tp.Despesas!E$7,Dados!$J$1:$J$1991,"&gt;="&amp;$A23,Dados!$J$1:$J$1991,"&lt;="&amp;EOMONTH($A23,0))</f>
        <v/>
      </c>
      <c r="F23" s="85">
        <f>SUMIFS(Dados!$I$1:$I$1991,Dados!$K$1:$K$1991,Tp.Despesas!F$7,Dados!$J$1:$J$1991,"&gt;="&amp;$A23,Dados!$J$1:$J$1991,"&lt;="&amp;EOMONTH($A23,0))</f>
        <v/>
      </c>
      <c r="G23" s="85">
        <f>SUMIFS(Dados!$I$1:$I$1991,Dados!$K$1:$K$1991,Tp.Despesas!G$7,Dados!$J$1:$J$1991,"&gt;="&amp;$A23,Dados!$J$1:$J$1991,"&lt;="&amp;EOMONTH($A23,0))</f>
        <v/>
      </c>
      <c r="H23" s="85">
        <f>SUMIFS(Dados!$I$1:$I$1991,Dados!$K$1:$K$1991,Tp.Despesas!H$7,Dados!$J$1:$J$1991,"&gt;="&amp;$A23,Dados!$J$1:$J$1991,"&lt;="&amp;EOMONTH($A23,0))</f>
        <v/>
      </c>
      <c r="I23" s="85">
        <f>SUMIFS(Dados!$I$1:$I$1991,Dados!$K$1:$K$1991,Tp.Despesas!I$7,Dados!$J$1:$J$1991,"&gt;="&amp;$A23,Dados!$J$1:$J$1991,"&lt;="&amp;EOMONTH($A23,0))</f>
        <v/>
      </c>
      <c r="J23" s="93">
        <f>SUM(C23:I23)</f>
        <v/>
      </c>
    </row>
    <row r="24" ht="27.95" customHeight="1">
      <c r="A24" s="91">
        <f>EOMONTH(A23,1)-DAY(EOMONTH(A23,1))+1</f>
        <v/>
      </c>
      <c r="B24" s="95" t="n"/>
      <c r="C24" s="85">
        <f>SUMIFS(Dados!$I$1:$I$1991,Dados!$K$1:$K$1991,Tp.Despesas!C$7,Dados!$J$1:$J$1991,"&gt;="&amp;$A24,Dados!$J$1:$J$1991,"&lt;="&amp;EOMONTH($A24,0))</f>
        <v/>
      </c>
      <c r="D24" s="85">
        <f>SUMIFS(Dados!$I$1:$I$1991,Dados!$K$1:$K$1991,Tp.Despesas!D$7,Dados!$J$1:$J$1991,"&gt;="&amp;$A24,Dados!$J$1:$J$1991,"&lt;="&amp;EOMONTH($A24,0))</f>
        <v/>
      </c>
      <c r="E24" s="85">
        <f>SUMIFS(Dados!$I$1:$I$1991,Dados!$K$1:$K$1991,Tp.Despesas!E$7,Dados!$J$1:$J$1991,"&gt;="&amp;$A24,Dados!$J$1:$J$1991,"&lt;="&amp;EOMONTH($A24,0))</f>
        <v/>
      </c>
      <c r="F24" s="85">
        <f>SUMIFS(Dados!$I$1:$I$1991,Dados!$K$1:$K$1991,Tp.Despesas!F$7,Dados!$J$1:$J$1991,"&gt;="&amp;$A24,Dados!$J$1:$J$1991,"&lt;="&amp;EOMONTH($A24,0))</f>
        <v/>
      </c>
      <c r="G24" s="85">
        <f>SUMIFS(Dados!$I$1:$I$1991,Dados!$K$1:$K$1991,Tp.Despesas!G$7,Dados!$J$1:$J$1991,"&gt;="&amp;$A24,Dados!$J$1:$J$1991,"&lt;="&amp;EOMONTH($A24,0))</f>
        <v/>
      </c>
      <c r="H24" s="85">
        <f>SUMIFS(Dados!$I$1:$I$1991,Dados!$K$1:$K$1991,Tp.Despesas!H$7,Dados!$J$1:$J$1991,"&gt;="&amp;$A24,Dados!$J$1:$J$1991,"&lt;="&amp;EOMONTH($A24,0))</f>
        <v/>
      </c>
      <c r="I24" s="85">
        <f>SUMIFS(Dados!$I$1:$I$1991,Dados!$K$1:$K$1991,Tp.Despesas!I$7,Dados!$J$1:$J$1991,"&gt;="&amp;$A24,Dados!$J$1:$J$1991,"&lt;="&amp;EOMONTH($A24,0))</f>
        <v/>
      </c>
      <c r="J24" s="93">
        <f>SUM(C24:I24)</f>
        <v/>
      </c>
    </row>
    <row r="25" ht="27.95" customHeight="1">
      <c r="A25" s="91">
        <f>EOMONTH(A24,1)-DAY(EOMONTH(A24,1))+1</f>
        <v/>
      </c>
      <c r="B25" s="95" t="n"/>
      <c r="C25" s="85">
        <f>SUMIFS(Dados!$I$1:$I$1991,Dados!$K$1:$K$1991,Tp.Despesas!C$7,Dados!$J$1:$J$1991,"&gt;="&amp;$A25,Dados!$J$1:$J$1991,"&lt;="&amp;EOMONTH($A25,0))</f>
        <v/>
      </c>
      <c r="D25" s="85">
        <f>SUMIFS(Dados!$I$1:$I$1991,Dados!$K$1:$K$1991,Tp.Despesas!D$7,Dados!$J$1:$J$1991,"&gt;="&amp;$A25,Dados!$J$1:$J$1991,"&lt;="&amp;EOMONTH($A25,0))</f>
        <v/>
      </c>
      <c r="E25" s="85">
        <f>SUMIFS(Dados!$I$1:$I$1991,Dados!$K$1:$K$1991,Tp.Despesas!E$7,Dados!$J$1:$J$1991,"&gt;="&amp;$A25,Dados!$J$1:$J$1991,"&lt;="&amp;EOMONTH($A25,0))</f>
        <v/>
      </c>
      <c r="F25" s="85">
        <f>SUMIFS(Dados!$I$1:$I$1991,Dados!$K$1:$K$1991,Tp.Despesas!F$7,Dados!$J$1:$J$1991,"&gt;="&amp;$A25,Dados!$J$1:$J$1991,"&lt;="&amp;EOMONTH($A25,0))</f>
        <v/>
      </c>
      <c r="G25" s="85">
        <f>SUMIFS(Dados!$I$1:$I$1991,Dados!$K$1:$K$1991,Tp.Despesas!G$7,Dados!$J$1:$J$1991,"&gt;="&amp;$A25,Dados!$J$1:$J$1991,"&lt;="&amp;EOMONTH($A25,0))</f>
        <v/>
      </c>
      <c r="H25" s="85">
        <f>SUMIFS(Dados!$I$1:$I$1991,Dados!$K$1:$K$1991,Tp.Despesas!H$7,Dados!$J$1:$J$1991,"&gt;="&amp;$A25,Dados!$J$1:$J$1991,"&lt;="&amp;EOMONTH($A25,0))</f>
        <v/>
      </c>
      <c r="I25" s="85">
        <f>SUMIFS(Dados!$I$1:$I$1991,Dados!$K$1:$K$1991,Tp.Despesas!I$7,Dados!$J$1:$J$1991,"&gt;="&amp;$A25,Dados!$J$1:$J$1991,"&lt;="&amp;EOMONTH($A25,0))</f>
        <v/>
      </c>
      <c r="J25" s="93">
        <f>SUM(C25:I25)</f>
        <v/>
      </c>
    </row>
    <row r="26" ht="27.95" customHeight="1">
      <c r="A26" s="91">
        <f>EOMONTH(A25,1)-DAY(EOMONTH(A25,1))+1</f>
        <v/>
      </c>
      <c r="B26" s="95" t="n"/>
      <c r="C26" s="85">
        <f>SUMIFS(Dados!$I$1:$I$1991,Dados!$K$1:$K$1991,Tp.Despesas!C$7,Dados!$J$1:$J$1991,"&gt;="&amp;$A26,Dados!$J$1:$J$1991,"&lt;="&amp;EOMONTH($A26,0))</f>
        <v/>
      </c>
      <c r="D26" s="85">
        <f>SUMIFS(Dados!$I$1:$I$1991,Dados!$K$1:$K$1991,Tp.Despesas!D$7,Dados!$J$1:$J$1991,"&gt;="&amp;$A26,Dados!$J$1:$J$1991,"&lt;="&amp;EOMONTH($A26,0))</f>
        <v/>
      </c>
      <c r="E26" s="85">
        <f>SUMIFS(Dados!$I$1:$I$1991,Dados!$K$1:$K$1991,Tp.Despesas!E$7,Dados!$J$1:$J$1991,"&gt;="&amp;$A26,Dados!$J$1:$J$1991,"&lt;="&amp;EOMONTH($A26,0))</f>
        <v/>
      </c>
      <c r="F26" s="85">
        <f>SUMIFS(Dados!$I$1:$I$1991,Dados!$K$1:$K$1991,Tp.Despesas!F$7,Dados!$J$1:$J$1991,"&gt;="&amp;$A26,Dados!$J$1:$J$1991,"&lt;="&amp;EOMONTH($A26,0))</f>
        <v/>
      </c>
      <c r="G26" s="85">
        <f>SUMIFS(Dados!$I$1:$I$1991,Dados!$K$1:$K$1991,Tp.Despesas!G$7,Dados!$J$1:$J$1991,"&gt;="&amp;$A26,Dados!$J$1:$J$1991,"&lt;="&amp;EOMONTH($A26,0))</f>
        <v/>
      </c>
      <c r="H26" s="85">
        <f>SUMIFS(Dados!$I$1:$I$1991,Dados!$K$1:$K$1991,Tp.Despesas!H$7,Dados!$J$1:$J$1991,"&gt;="&amp;$A26,Dados!$J$1:$J$1991,"&lt;="&amp;EOMONTH($A26,0))</f>
        <v/>
      </c>
      <c r="I26" s="85">
        <f>SUMIFS(Dados!$I$1:$I$1991,Dados!$K$1:$K$1991,Tp.Despesas!I$7,Dados!$J$1:$J$1991,"&gt;="&amp;$A26,Dados!$J$1:$J$1991,"&lt;="&amp;EOMONTH($A26,0))</f>
        <v/>
      </c>
      <c r="J26" s="93">
        <f>SUM(C26:I26)</f>
        <v/>
      </c>
    </row>
    <row r="27" ht="27.95" customHeight="1">
      <c r="A27" s="91">
        <f>EOMONTH(A26,1)-DAY(EOMONTH(A26,1))+1</f>
        <v/>
      </c>
      <c r="B27" s="95" t="n"/>
      <c r="C27" s="85">
        <f>SUMIFS(Dados!$I$1:$I$1991,Dados!$K$1:$K$1991,Tp.Despesas!C$7,Dados!$J$1:$J$1991,"&gt;="&amp;$A27,Dados!$J$1:$J$1991,"&lt;="&amp;EOMONTH($A27,0))</f>
        <v/>
      </c>
      <c r="D27" s="85">
        <f>SUMIFS(Dados!$I$1:$I$1991,Dados!$K$1:$K$1991,Tp.Despesas!D$7,Dados!$J$1:$J$1991,"&gt;="&amp;$A27,Dados!$J$1:$J$1991,"&lt;="&amp;EOMONTH($A27,0))</f>
        <v/>
      </c>
      <c r="E27" s="85">
        <f>SUMIFS(Dados!$I$1:$I$1991,Dados!$K$1:$K$1991,Tp.Despesas!E$7,Dados!$J$1:$J$1991,"&gt;="&amp;$A27,Dados!$J$1:$J$1991,"&lt;="&amp;EOMONTH($A27,0))</f>
        <v/>
      </c>
      <c r="F27" s="85">
        <f>SUMIFS(Dados!$I$1:$I$1991,Dados!$K$1:$K$1991,Tp.Despesas!F$7,Dados!$J$1:$J$1991,"&gt;="&amp;$A27,Dados!$J$1:$J$1991,"&lt;="&amp;EOMONTH($A27,0))</f>
        <v/>
      </c>
      <c r="G27" s="85">
        <f>SUMIFS(Dados!$I$1:$I$1991,Dados!$K$1:$K$1991,Tp.Despesas!G$7,Dados!$J$1:$J$1991,"&gt;="&amp;$A27,Dados!$J$1:$J$1991,"&lt;="&amp;EOMONTH($A27,0))</f>
        <v/>
      </c>
      <c r="H27" s="85">
        <f>SUMIFS(Dados!$I$1:$I$1991,Dados!$K$1:$K$1991,Tp.Despesas!H$7,Dados!$J$1:$J$1991,"&gt;="&amp;$A27,Dados!$J$1:$J$1991,"&lt;="&amp;EOMONTH($A27,0))</f>
        <v/>
      </c>
      <c r="I27" s="85">
        <f>SUMIFS(Dados!$I$1:$I$1991,Dados!$K$1:$K$1991,Tp.Despesas!I$7,Dados!$J$1:$J$1991,"&gt;="&amp;$A27,Dados!$J$1:$J$1991,"&lt;="&amp;EOMONTH($A27,0))</f>
        <v/>
      </c>
      <c r="J27" s="93">
        <f>SUM(C27:I27)</f>
        <v/>
      </c>
    </row>
    <row r="28" ht="27.95" customHeight="1">
      <c r="A28" s="91">
        <f>EOMONTH(A27,1)-DAY(EOMONTH(A27,1))+1</f>
        <v/>
      </c>
      <c r="B28" s="95" t="n"/>
      <c r="C28" s="85">
        <f>SUMIFS(Dados!$I$1:$I$1991,Dados!$K$1:$K$1991,Tp.Despesas!C$7,Dados!$J$1:$J$1991,"&gt;="&amp;$A28,Dados!$J$1:$J$1991,"&lt;="&amp;EOMONTH($A28,0))</f>
        <v/>
      </c>
      <c r="D28" s="85">
        <f>SUMIFS(Dados!$I$1:$I$1991,Dados!$K$1:$K$1991,Tp.Despesas!D$7,Dados!$J$1:$J$1991,"&gt;="&amp;$A28,Dados!$J$1:$J$1991,"&lt;="&amp;EOMONTH($A28,0))</f>
        <v/>
      </c>
      <c r="E28" s="85">
        <f>SUMIFS(Dados!$I$1:$I$1991,Dados!$K$1:$K$1991,Tp.Despesas!E$7,Dados!$J$1:$J$1991,"&gt;="&amp;$A28,Dados!$J$1:$J$1991,"&lt;="&amp;EOMONTH($A28,0))</f>
        <v/>
      </c>
      <c r="F28" s="85">
        <f>SUMIFS(Dados!$I$1:$I$1991,Dados!$K$1:$K$1991,Tp.Despesas!F$7,Dados!$J$1:$J$1991,"&gt;="&amp;$A28,Dados!$J$1:$J$1991,"&lt;="&amp;EOMONTH($A28,0))</f>
        <v/>
      </c>
      <c r="G28" s="85">
        <f>SUMIFS(Dados!$I$1:$I$1991,Dados!$K$1:$K$1991,Tp.Despesas!G$7,Dados!$J$1:$J$1991,"&gt;="&amp;$A28,Dados!$J$1:$J$1991,"&lt;="&amp;EOMONTH($A28,0))</f>
        <v/>
      </c>
      <c r="H28" s="85">
        <f>SUMIFS(Dados!$I$1:$I$1991,Dados!$K$1:$K$1991,Tp.Despesas!H$7,Dados!$J$1:$J$1991,"&gt;="&amp;$A28,Dados!$J$1:$J$1991,"&lt;="&amp;EOMONTH($A28,0))</f>
        <v/>
      </c>
      <c r="I28" s="85">
        <f>SUMIFS(Dados!$I$1:$I$1991,Dados!$K$1:$K$1991,Tp.Despesas!I$7,Dados!$J$1:$J$1991,"&gt;="&amp;$A28,Dados!$J$1:$J$1991,"&lt;="&amp;EOMONTH($A28,0))</f>
        <v/>
      </c>
      <c r="J28" s="93">
        <f>SUM(C28:I28)</f>
        <v/>
      </c>
    </row>
    <row r="29" ht="27.95" customHeight="1">
      <c r="A29" s="91">
        <f>EOMONTH(A28,1)-DAY(EOMONTH(A28,1))+1</f>
        <v/>
      </c>
      <c r="B29" s="95" t="n"/>
      <c r="C29" s="85">
        <f>SUMIFS(Dados!$I$1:$I$1991,Dados!$K$1:$K$1991,Tp.Despesas!C$7,Dados!$J$1:$J$1991,"&gt;="&amp;$A29,Dados!$J$1:$J$1991,"&lt;="&amp;EOMONTH($A29,0))</f>
        <v/>
      </c>
      <c r="D29" s="85">
        <f>SUMIFS(Dados!$I$1:$I$1991,Dados!$K$1:$K$1991,Tp.Despesas!D$7,Dados!$J$1:$J$1991,"&gt;="&amp;$A29,Dados!$J$1:$J$1991,"&lt;="&amp;EOMONTH($A29,0))</f>
        <v/>
      </c>
      <c r="E29" s="85">
        <f>SUMIFS(Dados!$I$1:$I$1991,Dados!$K$1:$K$1991,Tp.Despesas!E$7,Dados!$J$1:$J$1991,"&gt;="&amp;$A29,Dados!$J$1:$J$1991,"&lt;="&amp;EOMONTH($A29,0))</f>
        <v/>
      </c>
      <c r="F29" s="85">
        <f>SUMIFS(Dados!$I$1:$I$1991,Dados!$K$1:$K$1991,Tp.Despesas!F$7,Dados!$J$1:$J$1991,"&gt;="&amp;$A29,Dados!$J$1:$J$1991,"&lt;="&amp;EOMONTH($A29,0))</f>
        <v/>
      </c>
      <c r="G29" s="85">
        <f>SUMIFS(Dados!$I$1:$I$1991,Dados!$K$1:$K$1991,Tp.Despesas!G$7,Dados!$J$1:$J$1991,"&gt;="&amp;$A29,Dados!$J$1:$J$1991,"&lt;="&amp;EOMONTH($A29,0))</f>
        <v/>
      </c>
      <c r="H29" s="85">
        <f>SUMIFS(Dados!$I$1:$I$1991,Dados!$K$1:$K$1991,Tp.Despesas!H$7,Dados!$J$1:$J$1991,"&gt;="&amp;$A29,Dados!$J$1:$J$1991,"&lt;="&amp;EOMONTH($A29,0))</f>
        <v/>
      </c>
      <c r="I29" s="85">
        <f>SUMIFS(Dados!$I$1:$I$1991,Dados!$K$1:$K$1991,Tp.Despesas!I$7,Dados!$J$1:$J$1991,"&gt;="&amp;$A29,Dados!$J$1:$J$1991,"&lt;="&amp;EOMONTH($A29,0))</f>
        <v/>
      </c>
      <c r="J29" s="96">
        <f>SUM(C29:I29)</f>
        <v/>
      </c>
    </row>
    <row r="30" ht="27.95" customHeight="1">
      <c r="A30" s="91">
        <f>EOMONTH(A29,1)-DAY(EOMONTH(A29,1))+1</f>
        <v/>
      </c>
      <c r="B30" s="95" t="n"/>
      <c r="C30" s="85">
        <f>SUMIFS(Dados!$I$1:$I$1991,Dados!$K$1:$K$1991,Tp.Despesas!C$7,Dados!$J$1:$J$1991,"&gt;="&amp;$A30,Dados!$J$1:$J$1991,"&lt;="&amp;EOMONTH($A30,0))</f>
        <v/>
      </c>
      <c r="D30" s="85">
        <f>SUMIFS(Dados!$I$1:$I$1991,Dados!$K$1:$K$1991,Tp.Despesas!D$7,Dados!$J$1:$J$1991,"&gt;="&amp;$A30,Dados!$J$1:$J$1991,"&lt;="&amp;EOMONTH($A30,0))</f>
        <v/>
      </c>
      <c r="E30" s="85">
        <f>SUMIFS(Dados!$I$1:$I$1991,Dados!$K$1:$K$1991,Tp.Despesas!E$7,Dados!$J$1:$J$1991,"&gt;="&amp;$A30,Dados!$J$1:$J$1991,"&lt;="&amp;EOMONTH($A30,0))</f>
        <v/>
      </c>
      <c r="F30" s="85">
        <f>SUMIFS(Dados!$I$1:$I$1991,Dados!$K$1:$K$1991,Tp.Despesas!F$7,Dados!$J$1:$J$1991,"&gt;="&amp;$A30,Dados!$J$1:$J$1991,"&lt;="&amp;EOMONTH($A30,0))</f>
        <v/>
      </c>
      <c r="G30" s="85">
        <f>SUMIFS(Dados!$I$1:$I$1991,Dados!$K$1:$K$1991,Tp.Despesas!G$7,Dados!$J$1:$J$1991,"&gt;="&amp;$A30,Dados!$J$1:$J$1991,"&lt;="&amp;EOMONTH($A30,0))</f>
        <v/>
      </c>
      <c r="H30" s="85">
        <f>SUMIFS(Dados!$I$1:$I$1991,Dados!$K$1:$K$1991,Tp.Despesas!H$7,Dados!$J$1:$J$1991,"&gt;="&amp;$A30,Dados!$J$1:$J$1991,"&lt;="&amp;EOMONTH($A30,0))</f>
        <v/>
      </c>
      <c r="I30" s="85">
        <f>SUMIFS(Dados!$I$1:$I$1991,Dados!$K$1:$K$1991,Tp.Despesas!I$7,Dados!$J$1:$J$1991,"&gt;="&amp;$A30,Dados!$J$1:$J$1991,"&lt;="&amp;EOMONTH($A30,0))</f>
        <v/>
      </c>
      <c r="J30" s="93">
        <f>SUM(C30:I30)</f>
        <v/>
      </c>
    </row>
    <row r="31" ht="27.95" customHeight="1">
      <c r="A31" s="91">
        <f>EOMONTH(A30,1)-DAY(EOMONTH(A30,1))+1</f>
        <v/>
      </c>
      <c r="B31" s="95" t="n"/>
      <c r="C31" s="85">
        <f>SUMIFS(Dados!$I$1:$I$1991,Dados!$K$1:$K$1991,Tp.Despesas!C$7,Dados!$J$1:$J$1991,"&gt;="&amp;$A31,Dados!$J$1:$J$1991,"&lt;="&amp;EOMONTH($A31,0))</f>
        <v/>
      </c>
      <c r="D31" s="85">
        <f>SUMIFS(Dados!$I$1:$I$1991,Dados!$K$1:$K$1991,Tp.Despesas!D$7,Dados!$J$1:$J$1991,"&gt;="&amp;$A31,Dados!$J$1:$J$1991,"&lt;="&amp;EOMONTH($A31,0))</f>
        <v/>
      </c>
      <c r="E31" s="85">
        <f>SUMIFS(Dados!$I$1:$I$1991,Dados!$K$1:$K$1991,Tp.Despesas!E$7,Dados!$J$1:$J$1991,"&gt;="&amp;$A31,Dados!$J$1:$J$1991,"&lt;="&amp;EOMONTH($A31,0))</f>
        <v/>
      </c>
      <c r="F31" s="85">
        <f>SUMIFS(Dados!$I$1:$I$1991,Dados!$K$1:$K$1991,Tp.Despesas!F$7,Dados!$J$1:$J$1991,"&gt;="&amp;$A31,Dados!$J$1:$J$1991,"&lt;="&amp;EOMONTH($A31,0))</f>
        <v/>
      </c>
      <c r="G31" s="85">
        <f>SUMIFS(Dados!$I$1:$I$1991,Dados!$K$1:$K$1991,Tp.Despesas!G$7,Dados!$J$1:$J$1991,"&gt;="&amp;$A31,Dados!$J$1:$J$1991,"&lt;="&amp;EOMONTH($A31,0))</f>
        <v/>
      </c>
      <c r="H31" s="85">
        <f>SUMIFS(Dados!$I$1:$I$1991,Dados!$K$1:$K$1991,Tp.Despesas!H$7,Dados!$J$1:$J$1991,"&gt;="&amp;$A31,Dados!$J$1:$J$1991,"&lt;="&amp;EOMONTH($A31,0))</f>
        <v/>
      </c>
      <c r="I31" s="85">
        <f>SUMIFS(Dados!$I$1:$I$1991,Dados!$K$1:$K$1991,Tp.Despesas!I$7,Dados!$J$1:$J$1991,"&gt;="&amp;$A31,Dados!$J$1:$J$1991,"&lt;="&amp;EOMONTH($A31,0))</f>
        <v/>
      </c>
      <c r="J31" s="93">
        <f>SUM(C31:I31)</f>
        <v/>
      </c>
    </row>
    <row r="32" ht="27.95" customHeight="1">
      <c r="A32" s="91">
        <f>EOMONTH(A31,1)-DAY(EOMONTH(A31,1))+1</f>
        <v/>
      </c>
      <c r="B32" s="95" t="n"/>
      <c r="C32" s="85">
        <f>SUMIFS(Dados!$I$1:$I$1991,Dados!$K$1:$K$1991,Tp.Despesas!C$7,Dados!$J$1:$J$1991,"&gt;="&amp;$A32,Dados!$J$1:$J$1991,"&lt;="&amp;EOMONTH($A32,0))</f>
        <v/>
      </c>
      <c r="D32" s="85">
        <f>SUMIFS(Dados!$I$1:$I$1991,Dados!$K$1:$K$1991,Tp.Despesas!D$7,Dados!$J$1:$J$1991,"&gt;="&amp;$A32,Dados!$J$1:$J$1991,"&lt;="&amp;EOMONTH($A32,0))</f>
        <v/>
      </c>
      <c r="E32" s="85">
        <f>SUMIFS(Dados!$I$1:$I$1991,Dados!$K$1:$K$1991,Tp.Despesas!E$7,Dados!$J$1:$J$1991,"&gt;="&amp;$A32,Dados!$J$1:$J$1991,"&lt;="&amp;EOMONTH($A32,0))</f>
        <v/>
      </c>
      <c r="F32" s="85">
        <f>SUMIFS(Dados!$I$1:$I$1991,Dados!$K$1:$K$1991,Tp.Despesas!F$7,Dados!$J$1:$J$1991,"&gt;="&amp;$A32,Dados!$J$1:$J$1991,"&lt;="&amp;EOMONTH($A32,0))</f>
        <v/>
      </c>
      <c r="G32" s="85">
        <f>SUMIFS(Dados!$I$1:$I$1991,Dados!$K$1:$K$1991,Tp.Despesas!G$7,Dados!$J$1:$J$1991,"&gt;="&amp;$A32,Dados!$J$1:$J$1991,"&lt;="&amp;EOMONTH($A32,0))</f>
        <v/>
      </c>
      <c r="H32" s="85">
        <f>SUMIFS(Dados!$I$1:$I$1991,Dados!$K$1:$K$1991,Tp.Despesas!H$7,Dados!$J$1:$J$1991,"&gt;="&amp;$A32,Dados!$J$1:$J$1991,"&lt;="&amp;EOMONTH($A32,0))</f>
        <v/>
      </c>
      <c r="I32" s="85">
        <f>SUMIFS(Dados!$I$1:$I$1991,Dados!$K$1:$K$1991,Tp.Despesas!I$7,Dados!$J$1:$J$1991,"&gt;="&amp;$A32,Dados!$J$1:$J$1991,"&lt;="&amp;EOMONTH($A32,0))</f>
        <v/>
      </c>
      <c r="J32" s="93">
        <f>SUM(C32:I32)</f>
        <v/>
      </c>
    </row>
    <row r="33" ht="27.95" customHeight="1">
      <c r="A33" s="91">
        <f>EOMONTH(A32,1)-DAY(EOMONTH(A32,1))+1</f>
        <v/>
      </c>
      <c r="B33" s="95" t="n"/>
      <c r="C33" s="85">
        <f>SUMIFS(Dados!$I$1:$I$1991,Dados!$K$1:$K$1991,Tp.Despesas!C$7,Dados!$J$1:$J$1991,"&gt;="&amp;$A33,Dados!$J$1:$J$1991,"&lt;="&amp;EOMONTH($A33,0))</f>
        <v/>
      </c>
      <c r="D33" s="85">
        <f>SUMIFS(Dados!$I$1:$I$1991,Dados!$K$1:$K$1991,Tp.Despesas!D$7,Dados!$J$1:$J$1991,"&gt;="&amp;$A33,Dados!$J$1:$J$1991,"&lt;="&amp;EOMONTH($A33,0))</f>
        <v/>
      </c>
      <c r="E33" s="85">
        <f>SUMIFS(Dados!$I$1:$I$1991,Dados!$K$1:$K$1991,Tp.Despesas!E$7,Dados!$J$1:$J$1991,"&gt;="&amp;$A33,Dados!$J$1:$J$1991,"&lt;="&amp;EOMONTH($A33,0))</f>
        <v/>
      </c>
      <c r="F33" s="85">
        <f>SUMIFS(Dados!$I$1:$I$1991,Dados!$K$1:$K$1991,Tp.Despesas!F$7,Dados!$J$1:$J$1991,"&gt;="&amp;$A33,Dados!$J$1:$J$1991,"&lt;="&amp;EOMONTH($A33,0))</f>
        <v/>
      </c>
      <c r="G33" s="85">
        <f>SUMIFS(Dados!$I$1:$I$1991,Dados!$K$1:$K$1991,Tp.Despesas!G$7,Dados!$J$1:$J$1991,"&gt;="&amp;$A33,Dados!$J$1:$J$1991,"&lt;="&amp;EOMONTH($A33,0))</f>
        <v/>
      </c>
      <c r="H33" s="85">
        <f>SUMIFS(Dados!$I$1:$I$1991,Dados!$K$1:$K$1991,Tp.Despesas!H$7,Dados!$J$1:$J$1991,"&gt;="&amp;$A33,Dados!$J$1:$J$1991,"&lt;="&amp;EOMONTH($A33,0))</f>
        <v/>
      </c>
      <c r="I33" s="85">
        <f>SUMIFS(Dados!$I$1:$I$1991,Dados!$K$1:$K$1991,Tp.Despesas!I$7,Dados!$J$1:$J$1991,"&gt;="&amp;$A33,Dados!$J$1:$J$1991,"&lt;="&amp;EOMONTH($A33,0))</f>
        <v/>
      </c>
      <c r="J33" s="96">
        <f>SUM(C33:I33)</f>
        <v/>
      </c>
    </row>
    <row r="34" ht="27.95" customHeight="1">
      <c r="A34" s="91">
        <f>EOMONTH(A33,1)-DAY(EOMONTH(A33,1))+1</f>
        <v/>
      </c>
      <c r="B34" s="95" t="n"/>
      <c r="C34" s="85">
        <f>SUMIFS(Dados!$I$1:$I$1991,Dados!$K$1:$K$1991,Tp.Despesas!C$7,Dados!$J$1:$J$1991,"&gt;="&amp;$A34,Dados!$J$1:$J$1991,"&lt;="&amp;EOMONTH($A34,0))</f>
        <v/>
      </c>
      <c r="D34" s="85">
        <f>SUMIFS(Dados!$I$1:$I$1991,Dados!$K$1:$K$1991,Tp.Despesas!D$7,Dados!$J$1:$J$1991,"&gt;="&amp;$A34,Dados!$J$1:$J$1991,"&lt;="&amp;EOMONTH($A34,0))</f>
        <v/>
      </c>
      <c r="E34" s="85">
        <f>SUMIFS(Dados!$I$1:$I$1991,Dados!$K$1:$K$1991,Tp.Despesas!E$7,Dados!$J$1:$J$1991,"&gt;="&amp;$A34,Dados!$J$1:$J$1991,"&lt;="&amp;EOMONTH($A34,0))</f>
        <v/>
      </c>
      <c r="F34" s="85">
        <f>SUMIFS(Dados!$I$1:$I$1991,Dados!$K$1:$K$1991,Tp.Despesas!F$7,Dados!$J$1:$J$1991,"&gt;="&amp;$A34,Dados!$J$1:$J$1991,"&lt;="&amp;EOMONTH($A34,0))</f>
        <v/>
      </c>
      <c r="G34" s="85">
        <f>SUMIFS(Dados!$I$1:$I$1991,Dados!$K$1:$K$1991,Tp.Despesas!G$7,Dados!$J$1:$J$1991,"&gt;="&amp;$A34,Dados!$J$1:$J$1991,"&lt;="&amp;EOMONTH($A34,0))</f>
        <v/>
      </c>
      <c r="H34" s="85">
        <f>SUMIFS(Dados!$I$1:$I$1991,Dados!$K$1:$K$1991,Tp.Despesas!H$7,Dados!$J$1:$J$1991,"&gt;="&amp;$A34,Dados!$J$1:$J$1991,"&lt;="&amp;EOMONTH($A34,0))</f>
        <v/>
      </c>
      <c r="I34" s="85">
        <f>SUMIFS(Dados!$I$1:$I$1991,Dados!$K$1:$K$1991,Tp.Despesas!I$7,Dados!$J$1:$J$1991,"&gt;="&amp;$A34,Dados!$J$1:$J$1991,"&lt;="&amp;EOMONTH($A34,0))</f>
        <v/>
      </c>
      <c r="J34" s="93">
        <f>SUM(C34:I34)</f>
        <v/>
      </c>
    </row>
    <row r="35" ht="27.95" customHeight="1">
      <c r="A35" s="91">
        <f>EOMONTH(A34,1)-DAY(EOMONTH(A34,1))+1</f>
        <v/>
      </c>
      <c r="B35" s="95" t="n"/>
      <c r="C35" s="85">
        <f>SUMIFS(Dados!$I$1:$I$1991,Dados!$K$1:$K$1991,Tp.Despesas!C$7,Dados!$J$1:$J$1991,"&gt;="&amp;$A35,Dados!$J$1:$J$1991,"&lt;="&amp;EOMONTH($A35,0))</f>
        <v/>
      </c>
      <c r="D35" s="85">
        <f>SUMIFS(Dados!$I$1:$I$1991,Dados!$K$1:$K$1991,Tp.Despesas!D$7,Dados!$J$1:$J$1991,"&gt;="&amp;$A35,Dados!$J$1:$J$1991,"&lt;="&amp;EOMONTH($A35,0))</f>
        <v/>
      </c>
      <c r="E35" s="85">
        <f>SUMIFS(Dados!$I$1:$I$1991,Dados!$K$1:$K$1991,Tp.Despesas!E$7,Dados!$J$1:$J$1991,"&gt;="&amp;$A35,Dados!$J$1:$J$1991,"&lt;="&amp;EOMONTH($A35,0))</f>
        <v/>
      </c>
      <c r="F35" s="85">
        <f>SUMIFS(Dados!$I$1:$I$1991,Dados!$K$1:$K$1991,Tp.Despesas!F$7,Dados!$J$1:$J$1991,"&gt;="&amp;$A35,Dados!$J$1:$J$1991,"&lt;="&amp;EOMONTH($A35,0))</f>
        <v/>
      </c>
      <c r="G35" s="85">
        <f>SUMIFS(Dados!$I$1:$I$1991,Dados!$K$1:$K$1991,Tp.Despesas!G$7,Dados!$J$1:$J$1991,"&gt;="&amp;$A35,Dados!$J$1:$J$1991,"&lt;="&amp;EOMONTH($A35,0))</f>
        <v/>
      </c>
      <c r="H35" s="85">
        <f>SUMIFS(Dados!$I$1:$I$1991,Dados!$K$1:$K$1991,Tp.Despesas!H$7,Dados!$J$1:$J$1991,"&gt;="&amp;$A35,Dados!$J$1:$J$1991,"&lt;="&amp;EOMONTH($A35,0))</f>
        <v/>
      </c>
      <c r="I35" s="85">
        <f>SUMIFS(Dados!$I$1:$I$1991,Dados!$K$1:$K$1991,Tp.Despesas!I$7,Dados!$J$1:$J$1991,"&gt;="&amp;$A35,Dados!$J$1:$J$1991,"&lt;="&amp;EOMONTH($A35,0))</f>
        <v/>
      </c>
      <c r="J35" s="93">
        <f>SUM(C35:I35)</f>
        <v/>
      </c>
    </row>
    <row r="36" ht="27.95" customHeight="1">
      <c r="A36" s="91">
        <f>EOMONTH(A35,1)-DAY(EOMONTH(A35,1))+1</f>
        <v/>
      </c>
      <c r="B36" s="95" t="n"/>
      <c r="C36" s="85">
        <f>SUMIFS(Dados!$I$1:$I$1991,Dados!$K$1:$K$1991,Tp.Despesas!C$7,Dados!$J$1:$J$1991,"&gt;="&amp;$A36,Dados!$J$1:$J$1991,"&lt;="&amp;EOMONTH($A36,0))</f>
        <v/>
      </c>
      <c r="D36" s="85">
        <f>SUMIFS(Dados!$I$1:$I$1991,Dados!$K$1:$K$1991,Tp.Despesas!D$7,Dados!$J$1:$J$1991,"&gt;="&amp;$A36,Dados!$J$1:$J$1991,"&lt;="&amp;EOMONTH($A36,0))</f>
        <v/>
      </c>
      <c r="E36" s="85">
        <f>SUMIFS(Dados!$I$1:$I$1991,Dados!$K$1:$K$1991,Tp.Despesas!E$7,Dados!$J$1:$J$1991,"&gt;="&amp;$A36,Dados!$J$1:$J$1991,"&lt;="&amp;EOMONTH($A36,0))</f>
        <v/>
      </c>
      <c r="F36" s="85">
        <f>SUMIFS(Dados!$I$1:$I$1991,Dados!$K$1:$K$1991,Tp.Despesas!F$7,Dados!$J$1:$J$1991,"&gt;="&amp;$A36,Dados!$J$1:$J$1991,"&lt;="&amp;EOMONTH($A36,0))</f>
        <v/>
      </c>
      <c r="G36" s="85">
        <f>SUMIFS(Dados!$I$1:$I$1991,Dados!$K$1:$K$1991,Tp.Despesas!G$7,Dados!$J$1:$J$1991,"&gt;="&amp;$A36,Dados!$J$1:$J$1991,"&lt;="&amp;EOMONTH($A36,0))</f>
        <v/>
      </c>
      <c r="H36" s="85">
        <f>SUMIFS(Dados!$I$1:$I$1991,Dados!$K$1:$K$1991,Tp.Despesas!H$7,Dados!$J$1:$J$1991,"&gt;="&amp;$A36,Dados!$J$1:$J$1991,"&lt;="&amp;EOMONTH($A36,0))</f>
        <v/>
      </c>
      <c r="I36" s="85">
        <f>SUMIFS(Dados!$I$1:$I$1991,Dados!$K$1:$K$1991,Tp.Despesas!I$7,Dados!$J$1:$J$1991,"&gt;="&amp;$A36,Dados!$J$1:$J$1991,"&lt;="&amp;EOMONTH($A36,0))</f>
        <v/>
      </c>
      <c r="J36" s="93">
        <f>SUM(C36:I36)</f>
        <v/>
      </c>
    </row>
    <row r="37" ht="27.95" customHeight="1">
      <c r="A37" s="91">
        <f>EOMONTH(A36,1)-DAY(EOMONTH(A36,1))+1</f>
        <v/>
      </c>
      <c r="B37" s="95" t="n"/>
      <c r="C37" s="85">
        <f>SUMIFS(Dados!$I$1:$I$1991,Dados!$K$1:$K$1991,Tp.Despesas!C$7,Dados!$J$1:$J$1991,"&gt;="&amp;$A37,Dados!$J$1:$J$1991,"&lt;="&amp;EOMONTH($A37,0))</f>
        <v/>
      </c>
      <c r="D37" s="85">
        <f>SUMIFS(Dados!$I$1:$I$1991,Dados!$K$1:$K$1991,Tp.Despesas!D$7,Dados!$J$1:$J$1991,"&gt;="&amp;$A37,Dados!$J$1:$J$1991,"&lt;="&amp;EOMONTH($A37,0))</f>
        <v/>
      </c>
      <c r="E37" s="85">
        <f>SUMIFS(Dados!$I$1:$I$1991,Dados!$K$1:$K$1991,Tp.Despesas!E$7,Dados!$J$1:$J$1991,"&gt;="&amp;$A37,Dados!$J$1:$J$1991,"&lt;="&amp;EOMONTH($A37,0))</f>
        <v/>
      </c>
      <c r="F37" s="85">
        <f>SUMIFS(Dados!$I$1:$I$1991,Dados!$K$1:$K$1991,Tp.Despesas!F$7,Dados!$J$1:$J$1991,"&gt;="&amp;$A37,Dados!$J$1:$J$1991,"&lt;="&amp;EOMONTH($A37,0))</f>
        <v/>
      </c>
      <c r="G37" s="85">
        <f>SUMIFS(Dados!$I$1:$I$1991,Dados!$K$1:$K$1991,Tp.Despesas!G$7,Dados!$J$1:$J$1991,"&gt;="&amp;$A37,Dados!$J$1:$J$1991,"&lt;="&amp;EOMONTH($A37,0))</f>
        <v/>
      </c>
      <c r="H37" s="85">
        <f>SUMIFS(Dados!$I$1:$I$1991,Dados!$K$1:$K$1991,Tp.Despesas!H$7,Dados!$J$1:$J$1991,"&gt;="&amp;$A37,Dados!$J$1:$J$1991,"&lt;="&amp;EOMONTH($A37,0))</f>
        <v/>
      </c>
      <c r="I37" s="85">
        <f>SUMIFS(Dados!$I$1:$I$1991,Dados!$K$1:$K$1991,Tp.Despesas!I$7,Dados!$J$1:$J$1991,"&gt;="&amp;$A37,Dados!$J$1:$J$1991,"&lt;="&amp;EOMONTH($A37,0))</f>
        <v/>
      </c>
      <c r="J37" s="93">
        <f>SUM(C37:I37)</f>
        <v/>
      </c>
    </row>
    <row r="38" ht="27.95" customHeight="1">
      <c r="A38" s="91">
        <f>EOMONTH(A37,1)-DAY(EOMONTH(A37,1))+1</f>
        <v/>
      </c>
      <c r="B38" s="95" t="n"/>
      <c r="C38" s="85">
        <f>SUMIFS(Dados!$I$1:$I$1991,Dados!$K$1:$K$1991,Tp.Despesas!C$7,Dados!$J$1:$J$1991,"&gt;="&amp;$A38,Dados!$J$1:$J$1991,"&lt;="&amp;EOMONTH($A38,0))</f>
        <v/>
      </c>
      <c r="D38" s="85">
        <f>SUMIFS(Dados!$I$1:$I$1991,Dados!$K$1:$K$1991,Tp.Despesas!D$7,Dados!$J$1:$J$1991,"&gt;="&amp;$A38,Dados!$J$1:$J$1991,"&lt;="&amp;EOMONTH($A38,0))</f>
        <v/>
      </c>
      <c r="E38" s="85">
        <f>SUMIFS(Dados!$I$1:$I$1991,Dados!$K$1:$K$1991,Tp.Despesas!E$7,Dados!$J$1:$J$1991,"&gt;="&amp;$A38,Dados!$J$1:$J$1991,"&lt;="&amp;EOMONTH($A38,0))</f>
        <v/>
      </c>
      <c r="F38" s="85">
        <f>SUMIFS(Dados!$I$1:$I$1991,Dados!$K$1:$K$1991,Tp.Despesas!F$7,Dados!$J$1:$J$1991,"&gt;="&amp;$A38,Dados!$J$1:$J$1991,"&lt;="&amp;EOMONTH($A38,0))</f>
        <v/>
      </c>
      <c r="G38" s="85">
        <f>SUMIFS(Dados!$I$1:$I$1991,Dados!$K$1:$K$1991,Tp.Despesas!G$7,Dados!$J$1:$J$1991,"&gt;="&amp;$A38,Dados!$J$1:$J$1991,"&lt;="&amp;EOMONTH($A38,0))</f>
        <v/>
      </c>
      <c r="H38" s="85">
        <f>SUMIFS(Dados!$I$1:$I$1991,Dados!$K$1:$K$1991,Tp.Despesas!H$7,Dados!$J$1:$J$1991,"&gt;="&amp;$A38,Dados!$J$1:$J$1991,"&lt;="&amp;EOMONTH($A38,0))</f>
        <v/>
      </c>
      <c r="I38" s="85">
        <f>SUMIFS(Dados!$I$1:$I$1991,Dados!$K$1:$K$1991,Tp.Despesas!I$7,Dados!$J$1:$J$1991,"&gt;="&amp;$A38,Dados!$J$1:$J$1991,"&lt;="&amp;EOMONTH($A38,0))</f>
        <v/>
      </c>
      <c r="J38" s="93">
        <f>SUM(C38:I38)</f>
        <v/>
      </c>
    </row>
    <row r="39" ht="27.95" customHeight="1">
      <c r="A39" s="91">
        <f>EOMONTH(A38,1)-DAY(EOMONTH(A38,1))+1</f>
        <v/>
      </c>
      <c r="B39" s="95" t="n"/>
      <c r="C39" s="85">
        <f>SUMIFS(Dados!$I$1:$I$1991,Dados!$K$1:$K$1991,Tp.Despesas!C$7,Dados!$J$1:$J$1991,"&gt;="&amp;$A39,Dados!$J$1:$J$1991,"&lt;="&amp;EOMONTH($A39,0))</f>
        <v/>
      </c>
      <c r="D39" s="85">
        <f>SUMIFS(Dados!$I$1:$I$1991,Dados!$K$1:$K$1991,Tp.Despesas!D$7,Dados!$J$1:$J$1991,"&gt;="&amp;$A39,Dados!$J$1:$J$1991,"&lt;="&amp;EOMONTH($A39,0))</f>
        <v/>
      </c>
      <c r="E39" s="85">
        <f>SUMIFS(Dados!$I$1:$I$1991,Dados!$K$1:$K$1991,Tp.Despesas!E$7,Dados!$J$1:$J$1991,"&gt;="&amp;$A39,Dados!$J$1:$J$1991,"&lt;="&amp;EOMONTH($A39,0))</f>
        <v/>
      </c>
      <c r="F39" s="85">
        <f>SUMIFS(Dados!$I$1:$I$1991,Dados!$K$1:$K$1991,Tp.Despesas!F$7,Dados!$J$1:$J$1991,"&gt;="&amp;$A39,Dados!$J$1:$J$1991,"&lt;="&amp;EOMONTH($A39,0))</f>
        <v/>
      </c>
      <c r="G39" s="85">
        <f>SUMIFS(Dados!$I$1:$I$1991,Dados!$K$1:$K$1991,Tp.Despesas!G$7,Dados!$J$1:$J$1991,"&gt;="&amp;$A39,Dados!$J$1:$J$1991,"&lt;="&amp;EOMONTH($A39,0))</f>
        <v/>
      </c>
      <c r="H39" s="85">
        <f>SUMIFS(Dados!$I$1:$I$1991,Dados!$K$1:$K$1991,Tp.Despesas!H$7,Dados!$J$1:$J$1991,"&gt;="&amp;$A39,Dados!$J$1:$J$1991,"&lt;="&amp;EOMONTH($A39,0))</f>
        <v/>
      </c>
      <c r="I39" s="85">
        <f>SUMIFS(Dados!$I$1:$I$1991,Dados!$K$1:$K$1991,Tp.Despesas!I$7,Dados!$J$1:$J$1991,"&gt;="&amp;$A39,Dados!$J$1:$J$1991,"&lt;="&amp;EOMONTH($A39,0))</f>
        <v/>
      </c>
      <c r="J39" s="93">
        <f>SUM(C39:I39)</f>
        <v/>
      </c>
    </row>
    <row r="40" ht="27.95" customHeight="1">
      <c r="A40" s="91">
        <f>EOMONTH(A39,1)-DAY(EOMONTH(A39,1))+1</f>
        <v/>
      </c>
      <c r="B40" s="95" t="n"/>
      <c r="C40" s="85">
        <f>SUMIFS(Dados!$I$1:$I$1991,Dados!$K$1:$K$1991,Tp.Despesas!C$7,Dados!$J$1:$J$1991,"&gt;="&amp;$A40,Dados!$J$1:$J$1991,"&lt;="&amp;EOMONTH($A40,0))</f>
        <v/>
      </c>
      <c r="D40" s="85">
        <f>SUMIFS(Dados!$I$1:$I$1991,Dados!$K$1:$K$1991,Tp.Despesas!D$7,Dados!$J$1:$J$1991,"&gt;="&amp;$A40,Dados!$J$1:$J$1991,"&lt;="&amp;EOMONTH($A40,0))</f>
        <v/>
      </c>
      <c r="E40" s="85">
        <f>SUMIFS(Dados!$I$1:$I$1991,Dados!$K$1:$K$1991,Tp.Despesas!E$7,Dados!$J$1:$J$1991,"&gt;="&amp;$A40,Dados!$J$1:$J$1991,"&lt;="&amp;EOMONTH($A40,0))</f>
        <v/>
      </c>
      <c r="F40" s="85">
        <f>SUMIFS(Dados!$I$1:$I$1991,Dados!$K$1:$K$1991,Tp.Despesas!F$7,Dados!$J$1:$J$1991,"&gt;="&amp;$A40,Dados!$J$1:$J$1991,"&lt;="&amp;EOMONTH($A40,0))</f>
        <v/>
      </c>
      <c r="G40" s="85">
        <f>SUMIFS(Dados!$I$1:$I$1991,Dados!$K$1:$K$1991,Tp.Despesas!G$7,Dados!$J$1:$J$1991,"&gt;="&amp;$A40,Dados!$J$1:$J$1991,"&lt;="&amp;EOMONTH($A40,0))</f>
        <v/>
      </c>
      <c r="H40" s="85">
        <f>SUMIFS(Dados!$I$1:$I$1991,Dados!$K$1:$K$1991,Tp.Despesas!H$7,Dados!$J$1:$J$1991,"&gt;="&amp;$A40,Dados!$J$1:$J$1991,"&lt;="&amp;EOMONTH($A40,0))</f>
        <v/>
      </c>
      <c r="I40" s="85">
        <f>SUMIFS(Dados!$I$1:$I$1991,Dados!$K$1:$K$1991,Tp.Despesas!I$7,Dados!$J$1:$J$1991,"&gt;="&amp;$A40,Dados!$J$1:$J$1991,"&lt;="&amp;EOMONTH($A40,0))</f>
        <v/>
      </c>
      <c r="J40" s="93">
        <f>SUM(C40:I40)</f>
        <v/>
      </c>
    </row>
    <row r="41" ht="27.95" customHeight="1">
      <c r="A41" s="91">
        <f>EOMONTH(A40,1)-DAY(EOMONTH(A40,1))+1</f>
        <v/>
      </c>
      <c r="B41" s="95" t="n"/>
      <c r="C41" s="85">
        <f>SUMIFS(Dados!$I$1:$I$1991,Dados!$K$1:$K$1991,Tp.Despesas!C$7,Dados!$J$1:$J$1991,"&gt;="&amp;$A41,Dados!$J$1:$J$1991,"&lt;="&amp;EOMONTH($A41,0))</f>
        <v/>
      </c>
      <c r="D41" s="85">
        <f>SUMIFS(Dados!$I$1:$I$1991,Dados!$K$1:$K$1991,Tp.Despesas!D$7,Dados!$J$1:$J$1991,"&gt;="&amp;$A41,Dados!$J$1:$J$1991,"&lt;="&amp;EOMONTH($A41,0))</f>
        <v/>
      </c>
      <c r="E41" s="85">
        <f>SUMIFS(Dados!$I$1:$I$1991,Dados!$K$1:$K$1991,Tp.Despesas!E$7,Dados!$J$1:$J$1991,"&gt;="&amp;$A41,Dados!$J$1:$J$1991,"&lt;="&amp;EOMONTH($A41,0))</f>
        <v/>
      </c>
      <c r="F41" s="85">
        <f>SUMIFS(Dados!$I$1:$I$1991,Dados!$K$1:$K$1991,Tp.Despesas!F$7,Dados!$J$1:$J$1991,"&gt;="&amp;$A41,Dados!$J$1:$J$1991,"&lt;="&amp;EOMONTH($A41,0))</f>
        <v/>
      </c>
      <c r="G41" s="85">
        <f>SUMIFS(Dados!$I$1:$I$1991,Dados!$K$1:$K$1991,Tp.Despesas!G$7,Dados!$J$1:$J$1991,"&gt;="&amp;$A41,Dados!$J$1:$J$1991,"&lt;="&amp;EOMONTH($A41,0))</f>
        <v/>
      </c>
      <c r="H41" s="85">
        <f>SUMIFS(Dados!$I$1:$I$1991,Dados!$K$1:$K$1991,Tp.Despesas!H$7,Dados!$J$1:$J$1991,"&gt;="&amp;$A41,Dados!$J$1:$J$1991,"&lt;="&amp;EOMONTH($A41,0))</f>
        <v/>
      </c>
      <c r="I41" s="85">
        <f>SUMIFS(Dados!$I$1:$I$1991,Dados!$K$1:$K$1991,Tp.Despesas!I$7,Dados!$J$1:$J$1991,"&gt;="&amp;$A41,Dados!$J$1:$J$1991,"&lt;="&amp;EOMONTH($A41,0))</f>
        <v/>
      </c>
      <c r="J41" s="96">
        <f>SUM(C41:I41)</f>
        <v/>
      </c>
    </row>
    <row r="42" ht="27.95" customHeight="1">
      <c r="A42" s="91">
        <f>EOMONTH(A41,1)-DAY(EOMONTH(A41,1))+1</f>
        <v/>
      </c>
      <c r="B42" s="95" t="n"/>
      <c r="C42" s="85">
        <f>SUMIFS(Dados!$I$1:$I$1991,Dados!$K$1:$K$1991,Tp.Despesas!C$7,Dados!$J$1:$J$1991,"&gt;="&amp;$A42,Dados!$J$1:$J$1991,"&lt;="&amp;EOMONTH($A42,0))</f>
        <v/>
      </c>
      <c r="D42" s="85">
        <f>SUMIFS(Dados!$I$1:$I$1991,Dados!$K$1:$K$1991,Tp.Despesas!D$7,Dados!$J$1:$J$1991,"&gt;="&amp;$A42,Dados!$J$1:$J$1991,"&lt;="&amp;EOMONTH($A42,0))</f>
        <v/>
      </c>
      <c r="E42" s="85">
        <f>SUMIFS(Dados!$I$1:$I$1991,Dados!$K$1:$K$1991,Tp.Despesas!E$7,Dados!$J$1:$J$1991,"&gt;="&amp;$A42,Dados!$J$1:$J$1991,"&lt;="&amp;EOMONTH($A42,0))</f>
        <v/>
      </c>
      <c r="F42" s="85">
        <f>SUMIFS(Dados!$I$1:$I$1991,Dados!$K$1:$K$1991,Tp.Despesas!F$7,Dados!$J$1:$J$1991,"&gt;="&amp;$A42,Dados!$J$1:$J$1991,"&lt;="&amp;EOMONTH($A42,0))</f>
        <v/>
      </c>
      <c r="G42" s="85">
        <f>SUMIFS(Dados!$I$1:$I$1991,Dados!$K$1:$K$1991,Tp.Despesas!G$7,Dados!$J$1:$J$1991,"&gt;="&amp;$A42,Dados!$J$1:$J$1991,"&lt;="&amp;EOMONTH($A42,0))</f>
        <v/>
      </c>
      <c r="H42" s="85">
        <f>SUMIFS(Dados!$I$1:$I$1991,Dados!$K$1:$K$1991,Tp.Despesas!H$7,Dados!$J$1:$J$1991,"&gt;="&amp;$A42,Dados!$J$1:$J$1991,"&lt;="&amp;EOMONTH($A42,0))</f>
        <v/>
      </c>
      <c r="I42" s="85">
        <f>SUMIFS(Dados!$I$1:$I$1991,Dados!$K$1:$K$1991,Tp.Despesas!I$7,Dados!$J$1:$J$1991,"&gt;="&amp;$A42,Dados!$J$1:$J$1991,"&lt;="&amp;EOMONTH($A42,0))</f>
        <v/>
      </c>
      <c r="J42" s="93">
        <f>SUM(C42:I42)</f>
        <v/>
      </c>
    </row>
    <row r="43" ht="27.95" customHeight="1">
      <c r="A43" s="91">
        <f>EOMONTH(A42,1)-DAY(EOMONTH(A42,1))+1</f>
        <v/>
      </c>
      <c r="B43" s="95" t="n"/>
      <c r="C43" s="85">
        <f>SUMIFS(Dados!$I$1:$I$1991,Dados!$K$1:$K$1991,Tp.Despesas!C$7,Dados!$J$1:$J$1991,"&gt;="&amp;$A43,Dados!$J$1:$J$1991,"&lt;="&amp;EOMONTH($A43,0))</f>
        <v/>
      </c>
      <c r="D43" s="85">
        <f>SUMIFS(Dados!$I$1:$I$1991,Dados!$K$1:$K$1991,Tp.Despesas!D$7,Dados!$J$1:$J$1991,"&gt;="&amp;$A43,Dados!$J$1:$J$1991,"&lt;="&amp;EOMONTH($A43,0))</f>
        <v/>
      </c>
      <c r="E43" s="85">
        <f>SUMIFS(Dados!$I$1:$I$1991,Dados!$K$1:$K$1991,Tp.Despesas!E$7,Dados!$J$1:$J$1991,"&gt;="&amp;$A43,Dados!$J$1:$J$1991,"&lt;="&amp;EOMONTH($A43,0))</f>
        <v/>
      </c>
      <c r="F43" s="85">
        <f>SUMIFS(Dados!$I$1:$I$1991,Dados!$K$1:$K$1991,Tp.Despesas!F$7,Dados!$J$1:$J$1991,"&gt;="&amp;$A43,Dados!$J$1:$J$1991,"&lt;="&amp;EOMONTH($A43,0))</f>
        <v/>
      </c>
      <c r="G43" s="85">
        <f>SUMIFS(Dados!$I$1:$I$1991,Dados!$K$1:$K$1991,Tp.Despesas!G$7,Dados!$J$1:$J$1991,"&gt;="&amp;$A43,Dados!$J$1:$J$1991,"&lt;="&amp;EOMONTH($A43,0))</f>
        <v/>
      </c>
      <c r="H43" s="85">
        <f>SUMIFS(Dados!$I$1:$I$1991,Dados!$K$1:$K$1991,Tp.Despesas!H$7,Dados!$J$1:$J$1991,"&gt;="&amp;$A43,Dados!$J$1:$J$1991,"&lt;="&amp;EOMONTH($A43,0))</f>
        <v/>
      </c>
      <c r="I43" s="85">
        <f>SUMIFS(Dados!$I$1:$I$1991,Dados!$K$1:$K$1991,Tp.Despesas!I$7,Dados!$J$1:$J$1991,"&gt;="&amp;$A43,Dados!$J$1:$J$1991,"&lt;="&amp;EOMONTH($A43,0))</f>
        <v/>
      </c>
      <c r="J43" s="93">
        <f>SUM(C43:I43)</f>
        <v/>
      </c>
    </row>
    <row r="44" ht="27.95" customHeight="1" thickBot="1">
      <c r="A44" s="91">
        <f>EOMONTH(A43,1)-DAY(EOMONTH(A43,1))+1</f>
        <v/>
      </c>
      <c r="B44" s="95" t="n"/>
      <c r="C44" s="85">
        <f>SUMIFS(Dados!$I$1:$I$1991,Dados!$K$1:$K$1991,Tp.Despesas!C$7,Dados!$J$1:$J$1991,"&gt;="&amp;$A44,Dados!$J$1:$J$1991,"&lt;="&amp;EOMONTH($A44,0))</f>
        <v/>
      </c>
      <c r="D44" s="85">
        <f>SUMIFS(Dados!$I$1:$I$1991,Dados!$K$1:$K$1991,Tp.Despesas!D$7,Dados!$J$1:$J$1991,"&gt;="&amp;$A44,Dados!$J$1:$J$1991,"&lt;="&amp;EOMONTH($A44,0))</f>
        <v/>
      </c>
      <c r="E44" s="85">
        <f>SUMIFS(Dados!$I$1:$I$1991,Dados!$K$1:$K$1991,Tp.Despesas!E$7,Dados!$J$1:$J$1991,"&gt;="&amp;$A44,Dados!$J$1:$J$1991,"&lt;="&amp;EOMONTH($A44,0))</f>
        <v/>
      </c>
      <c r="F44" s="85">
        <f>SUMIFS(Dados!$I$1:$I$1991,Dados!$K$1:$K$1991,Tp.Despesas!F$7,Dados!$J$1:$J$1991,"&gt;="&amp;$A44,Dados!$J$1:$J$1991,"&lt;="&amp;EOMONTH($A44,0))</f>
        <v/>
      </c>
      <c r="G44" s="85">
        <f>SUMIFS(Dados!$I$1:$I$1991,Dados!$K$1:$K$1991,Tp.Despesas!G$7,Dados!$J$1:$J$1991,"&gt;="&amp;$A44,Dados!$J$1:$J$1991,"&lt;="&amp;EOMONTH($A44,0))</f>
        <v/>
      </c>
      <c r="H44" s="85">
        <f>SUMIFS(Dados!$I$1:$I$1991,Dados!$K$1:$K$1991,Tp.Despesas!H$7,Dados!$J$1:$J$1991,"&gt;="&amp;$A44,Dados!$J$1:$J$1991,"&lt;="&amp;EOMONTH($A44,0))</f>
        <v/>
      </c>
      <c r="I44" s="85">
        <f>SUMIFS(Dados!$I$1:$I$1991,Dados!$K$1:$K$1991,Tp.Despesas!I$7,Dados!$J$1:$J$1991,"&gt;="&amp;$A44,Dados!$J$1:$J$1991,"&lt;="&amp;EOMONTH($A44,0))</f>
        <v/>
      </c>
      <c r="J44" s="93">
        <f>SUM(C44:I44)</f>
        <v/>
      </c>
    </row>
    <row r="45" ht="33.95" customHeight="1" thickBot="1" thickTop="1">
      <c r="A45" s="69" t="inlineStr">
        <is>
          <t>TOTAL GERAL</t>
        </is>
      </c>
      <c r="B45" s="70" t="n"/>
      <c r="C45" s="97">
        <f>SUM(C9:C44)</f>
        <v/>
      </c>
      <c r="D45" s="97">
        <f>SUM(D9:D44)</f>
        <v/>
      </c>
      <c r="E45" s="97">
        <f>SUM(E9:E44)</f>
        <v/>
      </c>
      <c r="F45" s="97">
        <f>SUM(F9:F44)</f>
        <v/>
      </c>
      <c r="G45" s="97">
        <f>SUM(G9:G44)</f>
        <v/>
      </c>
      <c r="H45" s="97">
        <f>SUM(H9:H44)</f>
        <v/>
      </c>
      <c r="I45" s="97">
        <f>SUM(I9:I44)</f>
        <v/>
      </c>
      <c r="J45" s="98">
        <f>SUM(J9:J44)</f>
        <v/>
      </c>
    </row>
    <row r="46" ht="17.1" customHeight="1" thickBot="1">
      <c r="A46" s="71" t="n"/>
      <c r="B46" s="72" t="n"/>
      <c r="C46" s="99">
        <f>C45/$J$45</f>
        <v/>
      </c>
      <c r="D46" s="99">
        <f>D45/$J$45</f>
        <v/>
      </c>
      <c r="E46" s="99">
        <f>E45/$J$45</f>
        <v/>
      </c>
      <c r="F46" s="99">
        <f>F45/$J$45</f>
        <v/>
      </c>
      <c r="G46" s="99">
        <f>G45/$J$45</f>
        <v/>
      </c>
      <c r="H46" s="99">
        <f>H45/$J$45</f>
        <v/>
      </c>
      <c r="I46" s="99">
        <f>I45/$J$45</f>
        <v/>
      </c>
      <c r="J46" s="29">
        <f>J45/$J$45</f>
        <v/>
      </c>
    </row>
    <row r="48">
      <c r="J48" s="80">
        <f>RESUMO!L104</f>
        <v/>
      </c>
    </row>
    <row r="49">
      <c r="J49" s="100">
        <f>J48-J45</f>
        <v/>
      </c>
    </row>
    <row r="50">
      <c r="J50" s="32" t="n"/>
    </row>
  </sheetData>
  <mergeCells count="3">
    <mergeCell ref="A45:B46"/>
    <mergeCell ref="G1:J1"/>
    <mergeCell ref="N1:R1"/>
  </mergeCells>
  <printOptions horizontalCentered="1"/>
  <pageMargins left="0" right="0" top="0.5905511811023623" bottom="0.1968503937007874" header="0.3149606299212598" footer="0.3149606299212598"/>
  <pageSetup orientation="portrait" paperSize="9" scale="65" fitToHeight="6"/>
  <rowBreaks count="1" manualBreakCount="1">
    <brk id="5" min="0" max="16383" man="1"/>
  </rowBreaks>
  <colBreaks count="1" manualBreakCount="1">
    <brk id="10" min="0" max="1048575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2"/>
  <sheetViews>
    <sheetView workbookViewId="0">
      <selection activeCell="A1" sqref="A1"/>
    </sheetView>
  </sheetViews>
  <sheetFormatPr baseColWidth="8" defaultRowHeight="15.75"/>
  <cols>
    <col width="15" customWidth="1" min="1" max="32"/>
  </cols>
  <sheetData>
    <row r="1">
      <c r="A1" t="inlineStr">
        <is>
          <t>CONTRATOS</t>
        </is>
      </c>
      <c r="G1" t="inlineStr">
        <is>
          <t>ADMINISTRADORES_CONTRATO</t>
        </is>
      </c>
      <c r="N1" t="inlineStr">
        <is>
          <t>ADITIVOS</t>
        </is>
      </c>
      <c r="R1" t="inlineStr">
        <is>
          <t>ADMINISTRADORES_ADITIVO</t>
        </is>
      </c>
      <c r="Y1" t="inlineStr">
        <is>
          <t>PARCELAS</t>
        </is>
      </c>
    </row>
    <row r="2">
      <c r="A2" s="61" t="inlineStr">
        <is>
          <t>Nº Contrato</t>
        </is>
      </c>
      <c r="B2" s="61" t="inlineStr">
        <is>
          <t>Data Início</t>
        </is>
      </c>
      <c r="C2" s="61" t="inlineStr">
        <is>
          <t>Data Fim</t>
        </is>
      </c>
      <c r="D2" s="61" t="inlineStr">
        <is>
          <t>Status</t>
        </is>
      </c>
      <c r="E2" s="61" t="inlineStr">
        <is>
          <t>Observações</t>
        </is>
      </c>
      <c r="F2" s="61" t="n"/>
      <c r="G2" s="61" t="inlineStr">
        <is>
          <t>Nº Contrato</t>
        </is>
      </c>
      <c r="H2" s="61" t="inlineStr">
        <is>
          <t>CNPJ/CPF</t>
        </is>
      </c>
      <c r="I2" s="61" t="inlineStr">
        <is>
          <t>Nome/Razão Social</t>
        </is>
      </c>
      <c r="J2" s="61" t="inlineStr">
        <is>
          <t>Tipo</t>
        </is>
      </c>
      <c r="K2" s="61" t="inlineStr">
        <is>
          <t>Valor/Percentual</t>
        </is>
      </c>
      <c r="L2" s="61" t="inlineStr">
        <is>
          <t>Valor Total</t>
        </is>
      </c>
      <c r="M2" s="61" t="inlineStr">
        <is>
          <t>Nº Parcelas</t>
        </is>
      </c>
      <c r="N2" s="61" t="inlineStr">
        <is>
          <t>Nº Contrato</t>
        </is>
      </c>
      <c r="O2" s="61" t="inlineStr">
        <is>
          <t>Nº Aditivo</t>
        </is>
      </c>
      <c r="P2" s="61" t="inlineStr">
        <is>
          <t>Data Início</t>
        </is>
      </c>
      <c r="Q2" s="61" t="inlineStr">
        <is>
          <t>Data Fim</t>
        </is>
      </c>
      <c r="R2" s="61" t="inlineStr">
        <is>
          <t>Nº Contrato</t>
        </is>
      </c>
      <c r="S2" s="61" t="inlineStr">
        <is>
          <t>Nº Aditivo</t>
        </is>
      </c>
      <c r="T2" s="61" t="inlineStr">
        <is>
          <t>CNPJ/CPF</t>
        </is>
      </c>
      <c r="U2" s="61" t="inlineStr">
        <is>
          <t>Nome/Razão Social</t>
        </is>
      </c>
      <c r="V2" s="61" t="inlineStr">
        <is>
          <t>Tipo</t>
        </is>
      </c>
      <c r="W2" s="61" t="inlineStr">
        <is>
          <t>Valor/Percentual</t>
        </is>
      </c>
      <c r="X2" s="61" t="inlineStr">
        <is>
          <t>Valor Total</t>
        </is>
      </c>
      <c r="Y2" s="61" t="inlineStr">
        <is>
          <t>Referência</t>
        </is>
      </c>
      <c r="Z2" s="61" t="inlineStr">
        <is>
          <t>Número</t>
        </is>
      </c>
      <c r="AA2" s="61" t="inlineStr">
        <is>
          <t>CNPJ/CPF</t>
        </is>
      </c>
      <c r="AB2" s="61" t="inlineStr">
        <is>
          <t>Nome</t>
        </is>
      </c>
      <c r="AC2" s="61" t="inlineStr">
        <is>
          <t>Data Vencimento</t>
        </is>
      </c>
      <c r="AD2" s="61" t="inlineStr">
        <is>
          <t>Valor</t>
        </is>
      </c>
      <c r="AE2" s="61" t="inlineStr">
        <is>
          <t>Status</t>
        </is>
      </c>
      <c r="AF2" s="61" t="inlineStr">
        <is>
          <t>Data Pagamento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emilia.mga@gmail.com</dc:creator>
  <dcterms:created xsi:type="dcterms:W3CDTF">2024-03-28T14:12:47Z</dcterms:created>
  <dcterms:modified xsi:type="dcterms:W3CDTF">2025-02-21T12:13:27Z</dcterms:modified>
  <cp:lastModifiedBy>Obras</cp:lastModifiedBy>
  <cp:lastPrinted>2024-10-16T15:05:30Z</cp:lastPrinted>
</cp:coreProperties>
</file>