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0dcde3489bdf7a84/Documents/"/>
    </mc:Choice>
  </mc:AlternateContent>
  <xr:revisionPtr revIDLastSave="1242" documentId="8_{B16804C1-5F3D-4DC7-8E71-788FE45E1A42}" xr6:coauthVersionLast="47" xr6:coauthVersionMax="47" xr10:uidLastSave="{8A1E734E-0C3A-4FBE-9AB6-3EAB09F253F1}"/>
  <bookViews>
    <workbookView xWindow="-98" yWindow="-98" windowWidth="19396" windowHeight="12196" firstSheet="1" activeTab="5" xr2:uid="{50A52C62-C5C6-AC4F-BEEE-D2475E48E4D7}"/>
  </bookViews>
  <sheets>
    <sheet name="EmergencyFund" sheetId="5" r:id="rId1"/>
    <sheet name="Linechart" sheetId="6" r:id="rId2"/>
    <sheet name="KPI" sheetId="7" r:id="rId3"/>
    <sheet name="FinancialSatisfaction" sheetId="8" r:id="rId4"/>
    <sheet name="StatsCalc" sheetId="4" r:id="rId5"/>
    <sheet name="Dashboard1" sheetId="1" r:id="rId6"/>
    <sheet name="Sheet2" sheetId="2" r:id="rId7"/>
  </sheets>
  <definedNames>
    <definedName name="_xlchart.v5.0" hidden="1">FinancialSatisfaction!$D$1</definedName>
    <definedName name="_xlchart.v5.1" hidden="1">FinancialSatisfaction!$D$2:$D$52</definedName>
    <definedName name="_xlchart.v5.2" hidden="1">FinancialSatisfaction!$E$1</definedName>
    <definedName name="_xlchart.v5.3" hidden="1">FinancialSatisfaction!$E$2:$E$52</definedName>
    <definedName name="_xlchart.v5.4" hidden="1">FinancialSatisfaction!$F$2:$F$52</definedName>
    <definedName name="Slicer_EmploymentStatusLabel">#N/A</definedName>
    <definedName name="Slicer_IncomeLabel">#N/A</definedName>
    <definedName name="Slicer_Year">#N/A</definedName>
  </definedNames>
  <calcPr calcId="191028" calcMode="autoNoTable"/>
  <pivotCaches>
    <pivotCache cacheId="0" r:id="rId8"/>
    <pivotCache cacheId="1" r:id="rId9"/>
    <pivotCache cacheId="2" r:id="rId10"/>
    <pivotCache cacheId="3" r:id="rId11"/>
    <pivotCache cacheId="4" r:id="rId12"/>
    <pivotCache cacheId="5" r:id="rId13"/>
    <pivotCache cacheId="6" r:id="rId14"/>
  </pivotCaches>
  <extLst>
    <ext xmlns:x14="http://schemas.microsoft.com/office/spreadsheetml/2009/9/main" uri="{876F7934-8845-4945-9796-88D515C7AA90}">
      <x14:pivotCaches>
        <pivotCache cacheId="7" r:id="rId15"/>
        <pivotCache cacheId="8"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FCS_Master_Clean1_3ae2c5f2-296e-439b-bafd-897b793368ef" name="NFCS_Master_Clean1" connection="Query - NFCS_Master_Clean1"/>
          <x15:modelTable id="DimAge2_81d849cc-5517-49ad-ae42-c2b31898dd08" name="DimAge2" connection="Query - DimAge2"/>
          <x15:modelTable id="DimIncome5_bf021c4a-0e9f-4582-8e7e-4e223b7c0428" name="DimIncome5" connection="Query - DimIncome5"/>
          <x15:modelTable id="DimEducation4_287494fa-a764-4048-8e8f-1bc5eb2cd622" name="DimEducation4" connection="Query - DimEducation4"/>
          <x15:modelTable id="DimEthnicity_5e85c13e-03a8-4a08-995a-6c1e078730d8" name="DimEthnicity" connection="Query - DimEthnicity"/>
          <x15:modelTable id="DimEmploymentStatus1_5d22ac4d-b53e-452a-a255-51ed401cf19a" name="DimEmploymentStatus1" connection="Query - DimEmploymentStatus1"/>
          <x15:modelTable id="DimMaritalStatus7_9360d6ca-da7c-4d5c-b49c-4b53d8d50c88" name="DimMaritalStatus7" connection="Query - DimMaritalStatus7"/>
          <x15:modelTable id="DimState15_1e2813c0-bb65-4c8c-a41f-9973d69cdcf3" name="DimState15" connection="Query - DimState15"/>
          <x15:modelTable id="DimCensusRegion6_ec73caa5-5319-44b9-9519-fce9cb5bab8c" name="DimCensusRegion6" connection="Query - DimCensusRegion6"/>
          <x15:modelTable id="DimSelfEmployment9_7930dedb-77c4-4560-ab79-dd61077ab8c0" name="DimSelfEmployment9" connection="Query - DimSelfEmployment9"/>
          <x15:modelTable id="DimYear_58074e08-69f3-4b8c-89c8-a561c44e8bb0" name="DimYear" connection="Query - DimYear"/>
        </x15:modelTables>
        <x15:modelRelationships>
          <x15:modelRelationship fromTable="NFCS_Master_Clean1" fromColumn="Income" toTable="DimIncome5" toColumn="IncomeCode"/>
          <x15:modelRelationship fromTable="NFCS_Master_Clean1" fromColumn="MaritalStatus" toTable="DimMaritalStatus7" toColumn="MaritalStatusCode"/>
          <x15:modelRelationship fromTable="NFCS_Master_Clean1" fromColumn="STATEQ" toTable="DimState15" toColumn="StateCode"/>
          <x15:modelRelationship fromTable="NFCS_Master_Clean1" fromColumn="CENSUSREG" toTable="DimCensusRegion6" toColumn="CensusRegionCode"/>
          <x15:modelRelationship fromTable="NFCS_Master_Clean1" fromColumn="SelfEmployment" toTable="DimSelfEmployment9" toColumn="SelfEmploymentCode"/>
          <x15:modelRelationship fromTable="NFCS_Master_Clean1" fromColumn="EmploymentStatus1" toTable="DimEmploymentStatus1" toColumn="EmploymentStatusCode"/>
          <x15:modelRelationship fromTable="NFCS_Master_Clean1" fromColumn="Education_Harmonized" toTable="DimEducation4" toColumn="EducationCode"/>
          <x15:modelRelationship fromTable="NFCS_Master_Clean1" fromColumn="Year" toTable="DimYear" toColumn="Valu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4" l="1"/>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2" i="4"/>
  <c r="H3" i="4" l="1"/>
  <c r="H7" i="4" s="1"/>
  <c r="I3" i="4"/>
  <c r="I7" i="4" s="1"/>
  <c r="J3" i="4" l="1"/>
  <c r="J7" i="4" l="1"/>
  <c r="K3" i="4"/>
  <c r="D2" i="8" a="1"/>
  <c r="D2" i="8" s="1"/>
  <c r="H3" i="6" a="1"/>
  <c r="H3" i="6" s="1"/>
  <c r="I2" i="5" a="1"/>
  <c r="I2" i="5" s="1"/>
  <c r="A5" i="7"/>
  <c r="C5" i="7"/>
  <c r="B5" i="7"/>
  <c r="K7" i="4" l="1"/>
  <c r="H5" i="4"/>
  <c r="A6" i="7"/>
  <c r="F6" i="8"/>
  <c r="F21" i="8"/>
  <c r="F4" i="8"/>
  <c r="F51" i="8"/>
  <c r="F49" i="8"/>
  <c r="F31" i="8"/>
  <c r="F46" i="8"/>
  <c r="F29" i="8"/>
  <c r="F28" i="8"/>
  <c r="F11" i="8"/>
  <c r="F42" i="8"/>
  <c r="F26" i="8"/>
  <c r="F10" i="8"/>
  <c r="F22" i="8"/>
  <c r="F2" i="8"/>
  <c r="F36" i="8"/>
  <c r="F19" i="8"/>
  <c r="F50" i="8"/>
  <c r="F17" i="8"/>
  <c r="F32" i="8"/>
  <c r="F41" i="8"/>
  <c r="F25" i="8"/>
  <c r="F9" i="8"/>
  <c r="F38" i="8"/>
  <c r="F5" i="8"/>
  <c r="F20" i="8"/>
  <c r="F3" i="8"/>
  <c r="F34" i="8"/>
  <c r="F16" i="8"/>
  <c r="F47" i="8"/>
  <c r="F30" i="8"/>
  <c r="F13" i="8"/>
  <c r="F44" i="8"/>
  <c r="F43" i="8"/>
  <c r="F40" i="8"/>
  <c r="F24" i="8"/>
  <c r="F8" i="8"/>
  <c r="F37" i="8"/>
  <c r="F52" i="8"/>
  <c r="F35" i="8"/>
  <c r="F18" i="8"/>
  <c r="F33" i="8"/>
  <c r="F48" i="8"/>
  <c r="F15" i="8"/>
  <c r="F14" i="8"/>
  <c r="F45" i="8"/>
  <c r="F12" i="8"/>
  <c r="F27" i="8"/>
  <c r="F39" i="8"/>
  <c r="F23" i="8"/>
  <c r="F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0DAF8B-4EA2-4DE0-A177-BE0816D459F0}" keepAlive="1" name="Query - D12009" description="Connection to the 'D12009' query in the workbook." type="5" refreshedVersion="0" background="1">
    <dbPr connection="Provider=Microsoft.Mashup.OleDb.1;Data Source=$Workbook$;Location=D12009;Extended Properties=&quot;&quot;" command="SELECT * FROM [D12009]"/>
  </connection>
  <connection id="2" xr16:uid="{59CF92BC-A74E-4B5B-B368-A0D7DCFF716C}" keepAlive="1" name="Query - D12012" description="Connection to the 'D12012' query in the workbook." type="5" refreshedVersion="0" background="1">
    <dbPr connection="Provider=Microsoft.Mashup.OleDb.1;Data Source=$Workbook$;Location=D12012;Extended Properties=&quot;&quot;" command="SELECT * FROM [D12012]"/>
  </connection>
  <connection id="3" xr16:uid="{F83E610D-246F-4FB7-BF30-F76FE2788A4E}" keepAlive="1" name="Query - D12015" description="Connection to the 'D12015' query in the workbook." type="5" refreshedVersion="0" background="1">
    <dbPr connection="Provider=Microsoft.Mashup.OleDb.1;Data Source=$Workbook$;Location=D12015;Extended Properties=&quot;&quot;" command="SELECT * FROM [D12015]"/>
  </connection>
  <connection id="4" xr16:uid="{65DD90AD-3C14-44B3-9B0A-0879948A204D}" keepAlive="1" name="Query - D12018" description="Connection to the 'D12018' query in the workbook." type="5" refreshedVersion="0" background="1">
    <dbPr connection="Provider=Microsoft.Mashup.OleDb.1;Data Source=$Workbook$;Location=D12018;Extended Properties=&quot;&quot;" command="SELECT * FROM [D12018]"/>
  </connection>
  <connection id="5" xr16:uid="{BD655951-F2DD-45C7-A224-36D3A646421C}" keepAlive="1" name="Query - D12021" description="Connection to the 'D12021' query in the workbook." type="5" refreshedVersion="0" background="1">
    <dbPr connection="Provider=Microsoft.Mashup.OleDb.1;Data Source=$Workbook$;Location=D12021;Extended Properties=&quot;&quot;" command="SELECT * FROM [D12021]"/>
  </connection>
  <connection id="6" xr16:uid="{D828AB23-6A39-471E-A1F4-076A4D05C6F1}" name="Query - DimAge2" description="Connection to the 'DimAge2' query in the workbook." type="100" refreshedVersion="8" minRefreshableVersion="5">
    <extLst>
      <ext xmlns:x15="http://schemas.microsoft.com/office/spreadsheetml/2010/11/main" uri="{DE250136-89BD-433C-8126-D09CA5730AF9}">
        <x15:connection id="9c8a0904-df83-419f-b40d-a276cc97acc8"/>
      </ext>
    </extLst>
  </connection>
  <connection id="7" xr16:uid="{967BF994-B451-4CA0-B7B1-F3366EA5C406}" name="Query - DimCensusRegion6" description="Connection to the 'DimCensusRegion6' query in the workbook." type="100" refreshedVersion="8" minRefreshableVersion="5">
    <extLst>
      <ext xmlns:x15="http://schemas.microsoft.com/office/spreadsheetml/2010/11/main" uri="{DE250136-89BD-433C-8126-D09CA5730AF9}">
        <x15:connection id="d3228c07-e64f-4785-94b5-c5d93eaf446d"/>
      </ext>
    </extLst>
  </connection>
  <connection id="8" xr16:uid="{36ED4247-B7D6-4633-8302-F9D40B268921}" name="Query - DimEducation4" description="Connection to the 'DimEducation4' query in the workbook." type="100" refreshedVersion="8" minRefreshableVersion="5">
    <extLst>
      <ext xmlns:x15="http://schemas.microsoft.com/office/spreadsheetml/2010/11/main" uri="{DE250136-89BD-433C-8126-D09CA5730AF9}">
        <x15:connection id="d6a311ba-d6b5-4846-8e66-efcc855478bc"/>
      </ext>
    </extLst>
  </connection>
  <connection id="9" xr16:uid="{5031C4F0-8D27-4F2A-BE2D-096C7EE9A323}" name="Query - DimEmploymentStatus1" description="Connection to the 'DimEmploymentStatus1' query in the workbook." type="100" refreshedVersion="8" minRefreshableVersion="5">
    <extLst>
      <ext xmlns:x15="http://schemas.microsoft.com/office/spreadsheetml/2010/11/main" uri="{DE250136-89BD-433C-8126-D09CA5730AF9}">
        <x15:connection id="eec7f1c0-66ed-4dd7-8a80-4ea6a25a44d8"/>
      </ext>
    </extLst>
  </connection>
  <connection id="10" xr16:uid="{CC964811-F6B4-4C84-8357-F61643D94AEE}" name="Query - DimEthnicity" description="Connection to the 'DimEthnicity' query in the workbook." type="100" refreshedVersion="8" minRefreshableVersion="5">
    <extLst>
      <ext xmlns:x15="http://schemas.microsoft.com/office/spreadsheetml/2010/11/main" uri="{DE250136-89BD-433C-8126-D09CA5730AF9}">
        <x15:connection id="d349b719-a999-4a0d-ac59-c77630e99d45"/>
      </ext>
    </extLst>
  </connection>
  <connection id="11" xr16:uid="{EAF39541-2C00-49B5-BFAF-074BE83968D0}" name="Query - DimIncome5" description="Connection to the 'DimIncome5' query in the workbook." type="100" refreshedVersion="8" minRefreshableVersion="5">
    <extLst>
      <ext xmlns:x15="http://schemas.microsoft.com/office/spreadsheetml/2010/11/main" uri="{DE250136-89BD-433C-8126-D09CA5730AF9}">
        <x15:connection id="60d0a437-08e7-4480-9181-d5ceef89a4b2"/>
      </ext>
    </extLst>
  </connection>
  <connection id="12" xr16:uid="{926FD71D-2B59-4897-864D-BE5B2760778D}" name="Query - DimMaritalStatus7" description="Connection to the 'DimMaritalStatus7' query in the workbook." type="100" refreshedVersion="8" minRefreshableVersion="5">
    <extLst>
      <ext xmlns:x15="http://schemas.microsoft.com/office/spreadsheetml/2010/11/main" uri="{DE250136-89BD-433C-8126-D09CA5730AF9}">
        <x15:connection id="6ac725bd-1335-44a9-8eb9-9552ec47f516"/>
      </ext>
    </extLst>
  </connection>
  <connection id="13" xr16:uid="{83A779C1-B9CC-438E-A21A-B7FAA41A6E3C}" name="Query - DimSelfEmployment9" description="Connection to the 'DimSelfEmployment9' query in the workbook." type="100" refreshedVersion="8" minRefreshableVersion="5">
    <extLst>
      <ext xmlns:x15="http://schemas.microsoft.com/office/spreadsheetml/2010/11/main" uri="{DE250136-89BD-433C-8126-D09CA5730AF9}">
        <x15:connection id="001151e8-b5aa-4c81-a5b7-153b14fc8b32"/>
      </ext>
    </extLst>
  </connection>
  <connection id="14" xr16:uid="{8D71C39B-B379-4401-B55B-47310BBD7EB5}" name="Query - DimState15" description="Connection to the 'DimState15' query in the workbook." type="100" refreshedVersion="8" minRefreshableVersion="5">
    <extLst>
      <ext xmlns:x15="http://schemas.microsoft.com/office/spreadsheetml/2010/11/main" uri="{DE250136-89BD-433C-8126-D09CA5730AF9}">
        <x15:connection id="5b16dba5-649d-4915-aeab-58de82f5dbb5"/>
      </ext>
    </extLst>
  </connection>
  <connection id="15" xr16:uid="{3DAB2FD5-9C60-4329-BD40-3FFE4ACD7484}" name="Query - DimYear" description="Connection to the 'DimYear' query in the workbook." type="100" refreshedVersion="8" minRefreshableVersion="5">
    <extLst>
      <ext xmlns:x15="http://schemas.microsoft.com/office/spreadsheetml/2010/11/main" uri="{DE250136-89BD-433C-8126-D09CA5730AF9}">
        <x15:connection id="5d07c7ac-491f-4a98-bd86-32f4536f3830"/>
      </ext>
    </extLst>
  </connection>
  <connection id="16" xr16:uid="{C6AD7280-D58B-43B4-AC4E-3FC8965780B8}" keepAlive="1" name="Query - NFCS_Master" description="Connection to the 'NFCS_Master' query in the workbook." type="5" refreshedVersion="0" background="1">
    <dbPr connection="Provider=Microsoft.Mashup.OleDb.1;Data Source=$Workbook$;Location=NFCS_Master;Extended Properties=&quot;&quot;" command="SELECT * FROM [NFCS_Master]"/>
  </connection>
  <connection id="17" xr16:uid="{6E6C0839-22D1-4BF8-8322-399A5C63563E}" name="Query - NFCS_Master_Clean1" description="Connection to the 'NFCS_Master_Clean1' query in the workbook." type="100" refreshedVersion="8" minRefreshableVersion="5">
    <extLst>
      <ext xmlns:x15="http://schemas.microsoft.com/office/spreadsheetml/2010/11/main" uri="{DE250136-89BD-433C-8126-D09CA5730AF9}">
        <x15:connection id="e8c8e30f-976f-4e60-9ddd-c3461626acc6"/>
      </ext>
    </extLst>
  </connection>
  <connection id="18" xr16:uid="{5C810B5F-27BD-495E-9D0D-932983DA348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<sst xmlns="http://schemas.openxmlformats.org/spreadsheetml/2006/main" count="144" uniqueCount="86">
  <si>
    <t>Row Labels</t>
  </si>
  <si>
    <t>$100k–$149,999</t>
  </si>
  <si>
    <t>$150k+</t>
  </si>
  <si>
    <t>$15k–$24,999</t>
  </si>
  <si>
    <t>$25k–$34,999</t>
  </si>
  <si>
    <t>$35k–$49,999</t>
  </si>
  <si>
    <t>$50k–$74,999</t>
  </si>
  <si>
    <t>$75k–$99,999</t>
  </si>
  <si>
    <t>&lt; $15k</t>
  </si>
  <si>
    <t>Pct Emergency Fund</t>
  </si>
  <si>
    <t>Income Group</t>
  </si>
  <si>
    <t>Total</t>
  </si>
  <si>
    <t>Percentage of Households with an Emergency Fund per Income Group</t>
  </si>
  <si>
    <t>Column Labels</t>
  </si>
  <si>
    <t>College Graduate</t>
  </si>
  <si>
    <t>High school</t>
  </si>
  <si>
    <t>Less than HS</t>
  </si>
  <si>
    <t>PostGraduate</t>
  </si>
  <si>
    <t>Some college</t>
  </si>
  <si>
    <t>Income Gap</t>
  </si>
  <si>
    <t>Education Gap</t>
  </si>
  <si>
    <t>Avg Financial Satisfaction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</si>
  <si>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</si>
  <si>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</si>
  <si>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</si>
  <si>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</si>
  <si>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</si>
  <si>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</si>
  <si>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</si>
  <si>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</si>
  <si>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</si>
  <si>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</si>
  <si>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</si>
  <si>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</si>
  <si>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</si>
  <si>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</si>
  <si>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</si>
  <si>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</si>
  <si>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</si>
  <si>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</si>
  <si>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</si>
  <si>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</si>
  <si>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</si>
  <si>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</si>
  <si>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</si>
  <si>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</si>
  <si>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</si>
  <si>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</si>
  <si>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</si>
  <si>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</si>
  <si>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</si>
  <si>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</si>
  <si>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</si>
  <si>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</si>
  <si>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</si>
  <si>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</si>
  <si>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</si>
  <si>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</si>
  <si>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</si>
  <si>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</si>
  <si>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Rhode Island</t>
  </si>
  <si>
    <t>South Carolina</t>
  </si>
  <si>
    <t>South Dakota</t>
  </si>
  <si>
    <t>Tennessee</t>
  </si>
  <si>
    <t>Texas</t>
  </si>
  <si>
    <t>Utah</t>
  </si>
  <si>
    <t>Vermont</t>
  </si>
  <si>
    <t>Virginia</t>
  </si>
  <si>
    <t>Washington</t>
  </si>
  <si>
    <t>West Virginia</t>
  </si>
  <si>
    <t>Wisconsin</t>
  </si>
  <si>
    <t>Wyoming</t>
  </si>
  <si>
    <t>Min</t>
  </si>
  <si>
    <t>Max</t>
  </si>
  <si>
    <t>Range</t>
  </si>
  <si>
    <t>St Dev</t>
  </si>
  <si>
    <t>Upper Quartile</t>
  </si>
  <si>
    <t>Lower Quartile</t>
  </si>
  <si>
    <t>Median</t>
  </si>
  <si>
    <t>Pct Too Much Debt</t>
  </si>
  <si>
    <t>Count</t>
  </si>
  <si>
    <t>Correlation</t>
  </si>
  <si>
    <t>T Stat</t>
  </si>
  <si>
    <t>P Value</t>
  </si>
  <si>
    <t>Dashboard 1: Financial Vulnerability Dashboard</t>
  </si>
  <si>
    <t>Pennsylvania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</si>
</sst>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Aptos Narrow"/>
      <family val="2"/>
      <scheme val="minor"/>
    </font>
    <font>
      <sz val="12"/>
      <color theme="1"/>
      <name val="Aptos Narrow"/>
      <family val="2"/>
      <scheme val="minor"/>
    </font>
    <font>
      <sz val="12"/>
      <color theme="1"/>
      <name val="Arial"/>
      <family val="2"/>
    </font>
    <font>
      <b/>
      <sz val="40"/>
      <color theme="4" tint="0.79998168889431442"/>
      <name val="Ebrima"/>
    </font>
  </fonts>
  <fills count="4">
    <fill>
      <patternFill patternType="none"/>
    </fill>
    <fill>
      <patternFill patternType="gray125"/>
    </fill>
    <fill>
      <patternFill patternType="solid">
        <fgColor rgb="FF2C2E34"/>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2" borderId="0" xfId="0" applyFill="1"/>
    <xf numFmtId="9" fontId="0" fillId="0" borderId="0" xfId="1" applyFont="1"/>
    <xf numFmtId="0" fontId="0" fillId="3" borderId="0" xfId="0" applyFill="1"/>
    <xf numFmtId="10" fontId="0" fillId="0" borderId="0" xfId="1" applyNumberFormat="1" applyFont="1"/>
    <xf numFmtId="10" fontId="0" fillId="0" borderId="0" xfId="0" applyNumberFormat="1"/>
    <xf numFmtId="0" fontId="2" fillId="3" borderId="0" xfId="0" applyFont="1" applyFill="1"/>
    <xf numFmtId="9" fontId="0" fillId="0" borderId="0" xfId="0" applyNumberFormat="1"/>
    <xf numFmtId="2" fontId="0" fillId="0" borderId="0" xfId="0" applyNumberFormat="1"/>
    <xf numFmtId="0" fontId="3" fillId="2" borderId="0" xfId="0" applyFont="1" applyFill="1" applyAlignment="1">
      <alignment horizontal="left" vertical="center"/>
    </xf>
  </cellXfs>
  <cellStyles count="2">
    <cellStyle name="Normal" xfId="0" builtinId="0"/>
    <cellStyle name="Percent" xfId="1" builtinId="5"/>
  </cellStyles>
  <dxfs count="3">
    <dxf>
      <numFmt numFmtId="2" formatCode="0.00"/>
    </dxf>
    <dxf>
      <numFmt numFmtId="2" formatCode="0.00"/>
    </dxf>
    <dxf>
      <font>
        <strike val="0"/>
        <sz val="14"/>
        <color theme="0"/>
        <name val="Aptos Narrow"/>
        <family val="2"/>
        <scheme val="minor"/>
      </font>
      <fill>
        <patternFill>
          <bgColor rgb="FF2C2E34"/>
        </patternFill>
      </fill>
    </dxf>
  </dxfs>
  <tableStyles count="1" defaultTableStyle="TableStyleMedium2" defaultPivotStyle="PivotStyleLight16">
    <tableStyle name="Slicer Style 1" pivot="0" table="0" count="2" xr9:uid="{DCA8B94B-0798-4820-8876-6410240F2EE9}">
      <tableStyleElement type="wholeTable" dxfId="2"/>
    </tableStyle>
  </tableStyles>
  <colors>
    <mruColors>
      <color rgb="FF2C2E34"/>
      <color rgb="FFCF0F0F"/>
      <color rgb="FFCCCCFF"/>
    </mruColors>
  </colors>
  <extLst>
    <ext xmlns:x14="http://schemas.microsoft.com/office/spreadsheetml/2009/9/main" uri="{46F421CA-312F-682f-3DD2-61675219B42D}">
      <x14:dxfs count="1">
        <dxf>
          <font>
            <color theme="1"/>
          </font>
          <fill>
            <patternFill>
              <bgColor theme="3" tint="0.8999603259376811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1" Type="http://schemas.openxmlformats.org/officeDocument/2006/relationships/pivotCacheDefinition" Target="pivotCache/pivotCacheDefinition4.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worksheet" Target="worksheets/sheet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1.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3.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732457482126064E-2"/>
          <c:y val="0.1015718392075797"/>
          <c:w val="0.72862775757163734"/>
          <c:h val="0.82504800544049162"/>
        </c:manualLayout>
      </c:layout>
      <c:lineChart>
        <c:grouping val="standard"/>
        <c:varyColors val="0"/>
        <c:ser>
          <c:idx val="0"/>
          <c:order val="0"/>
          <c:tx>
            <c:strRef>
              <c:f>Linechart!$H$4</c:f>
              <c:strCache>
                <c:ptCount val="1"/>
                <c:pt idx="0">
                  <c:v>Less than HS</c:v>
                </c:pt>
              </c:strCache>
            </c:strRef>
          </c:tx>
          <c:spPr>
            <a:ln w="28575" cap="rnd">
              <a:solidFill>
                <a:srgbClr val="CF0F0F"/>
              </a:solidFill>
              <a:round/>
            </a:ln>
            <a:effectLst/>
          </c:spPr>
          <c:marker>
            <c:symbol val="none"/>
          </c:marker>
          <c:cat>
            <c:numRef>
              <c:f>Linechart!$I$3:$M$3</c:f>
              <c:numCache>
                <c:formatCode>General</c:formatCode>
                <c:ptCount val="5"/>
                <c:pt idx="0">
                  <c:v>2009</c:v>
                </c:pt>
                <c:pt idx="1">
                  <c:v>2012</c:v>
                </c:pt>
                <c:pt idx="2">
                  <c:v>2015</c:v>
                </c:pt>
                <c:pt idx="3">
                  <c:v>2018</c:v>
                </c:pt>
                <c:pt idx="4">
                  <c:v>2021</c:v>
                </c:pt>
              </c:numCache>
            </c:numRef>
          </c:cat>
          <c:val>
            <c:numRef>
              <c:f>Linechart!$I$4:$M$4</c:f>
              <c:numCache>
                <c:formatCode>0.00%</c:formatCode>
                <c:ptCount val="5"/>
                <c:pt idx="0">
                  <c:v>0</c:v>
                </c:pt>
                <c:pt idx="1">
                  <c:v>0</c:v>
                </c:pt>
                <c:pt idx="2">
                  <c:v>0.14285714285714285</c:v>
                </c:pt>
                <c:pt idx="3">
                  <c:v>0</c:v>
                </c:pt>
                <c:pt idx="4">
                  <c:v>0</c:v>
                </c:pt>
              </c:numCache>
            </c:numRef>
          </c:val>
          <c:smooth val="0"/>
          <c:extLst>
            <c:ext xmlns:c16="http://schemas.microsoft.com/office/drawing/2014/chart" uri="{C3380CC4-5D6E-409C-BE32-E72D297353CC}">
              <c16:uniqueId val="{00000005-F31B-4950-93E0-BFD6E24E2A8C}"/>
            </c:ext>
          </c:extLst>
        </c:ser>
        <c:ser>
          <c:idx val="1"/>
          <c:order val="1"/>
          <c:tx>
            <c:strRef>
              <c:f>Linechart!$H$5</c:f>
              <c:strCache>
                <c:ptCount val="1"/>
                <c:pt idx="0">
                  <c:v>High school</c:v>
                </c:pt>
              </c:strCache>
            </c:strRef>
          </c:tx>
          <c:spPr>
            <a:ln w="28575" cap="rnd">
              <a:solidFill>
                <a:schemeClr val="accent5">
                  <a:lumMod val="60000"/>
                  <a:lumOff val="40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5A80-4BF5-BAE7-EFB05FEE3AD4}"/>
                </c:ext>
              </c:extLst>
            </c:dLbl>
            <c:dLbl>
              <c:idx val="2"/>
              <c:delete val="1"/>
              <c:extLst>
                <c:ext xmlns:c15="http://schemas.microsoft.com/office/drawing/2012/chart" uri="{CE6537A1-D6FC-4f65-9D91-7224C49458BB}"/>
                <c:ext xmlns:c16="http://schemas.microsoft.com/office/drawing/2014/chart" uri="{C3380CC4-5D6E-409C-BE32-E72D297353CC}">
                  <c16:uniqueId val="{00000001-5A80-4BF5-BAE7-EFB05FEE3AD4}"/>
                </c:ext>
              </c:extLst>
            </c:dLbl>
            <c:dLbl>
              <c:idx val="3"/>
              <c:delete val="1"/>
              <c:extLst>
                <c:ext xmlns:c15="http://schemas.microsoft.com/office/drawing/2012/chart" uri="{CE6537A1-D6FC-4f65-9D91-7224C49458BB}"/>
                <c:ext xmlns:c16="http://schemas.microsoft.com/office/drawing/2014/chart" uri="{C3380CC4-5D6E-409C-BE32-E72D297353CC}">
                  <c16:uniqueId val="{00000002-5A80-4BF5-BAE7-EFB05FEE3AD4}"/>
                </c:ext>
              </c:extLst>
            </c:dLbl>
            <c:dLbl>
              <c:idx val="4"/>
              <c:delete val="1"/>
              <c:extLst>
                <c:ext xmlns:c15="http://schemas.microsoft.com/office/drawing/2012/chart" uri="{CE6537A1-D6FC-4f65-9D91-7224C49458BB}"/>
                <c:ext xmlns:c16="http://schemas.microsoft.com/office/drawing/2014/chart" uri="{C3380CC4-5D6E-409C-BE32-E72D297353CC}">
                  <c16:uniqueId val="{00000003-5A80-4BF5-BAE7-EFB05FEE3A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Linechart!$I$3:$M$3</c:f>
              <c:numCache>
                <c:formatCode>General</c:formatCode>
                <c:ptCount val="5"/>
                <c:pt idx="0">
                  <c:v>2009</c:v>
                </c:pt>
                <c:pt idx="1">
                  <c:v>2012</c:v>
                </c:pt>
                <c:pt idx="2">
                  <c:v>2015</c:v>
                </c:pt>
                <c:pt idx="3">
                  <c:v>2018</c:v>
                </c:pt>
                <c:pt idx="4">
                  <c:v>2021</c:v>
                </c:pt>
              </c:numCache>
            </c:numRef>
          </c:cat>
          <c:val>
            <c:numRef>
              <c:f>Linechart!$I$5:$M$5</c:f>
              <c:numCache>
                <c:formatCode>0.00%</c:formatCode>
                <c:ptCount val="5"/>
                <c:pt idx="0">
                  <c:v>0.1981981981981982</c:v>
                </c:pt>
                <c:pt idx="1">
                  <c:v>0.25</c:v>
                </c:pt>
                <c:pt idx="2">
                  <c:v>0.25233644859813081</c:v>
                </c:pt>
                <c:pt idx="3">
                  <c:v>0.3146067415730337</c:v>
                </c:pt>
                <c:pt idx="4">
                  <c:v>0.34444444444444444</c:v>
                </c:pt>
              </c:numCache>
            </c:numRef>
          </c:val>
          <c:smooth val="0"/>
          <c:extLst>
            <c:ext xmlns:c16="http://schemas.microsoft.com/office/drawing/2014/chart" uri="{C3380CC4-5D6E-409C-BE32-E72D297353CC}">
              <c16:uniqueId val="{00000006-F31B-4950-93E0-BFD6E24E2A8C}"/>
            </c:ext>
          </c:extLst>
        </c:ser>
        <c:ser>
          <c:idx val="2"/>
          <c:order val="2"/>
          <c:tx>
            <c:strRef>
              <c:f>Linechart!$H$6</c:f>
              <c:strCache>
                <c:ptCount val="1"/>
                <c:pt idx="0">
                  <c:v>Some college</c:v>
                </c:pt>
              </c:strCache>
            </c:strRef>
          </c:tx>
          <c:spPr>
            <a:ln w="28575" cap="rnd">
              <a:solidFill>
                <a:schemeClr val="accent2">
                  <a:lumMod val="60000"/>
                  <a:lumOff val="40000"/>
                </a:schemeClr>
              </a:solidFill>
              <a:round/>
            </a:ln>
            <a:effectLst/>
          </c:spPr>
          <c:marker>
            <c:symbol val="none"/>
          </c:marker>
          <c:cat>
            <c:numRef>
              <c:f>Linechart!$I$3:$M$3</c:f>
              <c:numCache>
                <c:formatCode>General</c:formatCode>
                <c:ptCount val="5"/>
                <c:pt idx="0">
                  <c:v>2009</c:v>
                </c:pt>
                <c:pt idx="1">
                  <c:v>2012</c:v>
                </c:pt>
                <c:pt idx="2">
                  <c:v>2015</c:v>
                </c:pt>
                <c:pt idx="3">
                  <c:v>2018</c:v>
                </c:pt>
                <c:pt idx="4">
                  <c:v>2021</c:v>
                </c:pt>
              </c:numCache>
            </c:numRef>
          </c:cat>
          <c:val>
            <c:numRef>
              <c:f>Linechart!$I$6:$M$6</c:f>
              <c:numCache>
                <c:formatCode>0.00%</c:formatCode>
                <c:ptCount val="5"/>
                <c:pt idx="0">
                  <c:v>0.21406727828746178</c:v>
                </c:pt>
                <c:pt idx="1">
                  <c:v>0.25714285714285712</c:v>
                </c:pt>
                <c:pt idx="2">
                  <c:v>0.3037037037037037</c:v>
                </c:pt>
                <c:pt idx="3">
                  <c:v>0.32727272727272727</c:v>
                </c:pt>
                <c:pt idx="4">
                  <c:v>0.22222222222222221</c:v>
                </c:pt>
              </c:numCache>
            </c:numRef>
          </c:val>
          <c:smooth val="0"/>
          <c:extLst>
            <c:ext xmlns:c16="http://schemas.microsoft.com/office/drawing/2014/chart" uri="{C3380CC4-5D6E-409C-BE32-E72D297353CC}">
              <c16:uniqueId val="{00000007-F31B-4950-93E0-BFD6E24E2A8C}"/>
            </c:ext>
          </c:extLst>
        </c:ser>
        <c:ser>
          <c:idx val="3"/>
          <c:order val="3"/>
          <c:tx>
            <c:strRef>
              <c:f>Linechart!$H$7</c:f>
              <c:strCache>
                <c:ptCount val="1"/>
                <c:pt idx="0">
                  <c:v>College Graduate</c:v>
                </c:pt>
              </c:strCache>
            </c:strRef>
          </c:tx>
          <c:spPr>
            <a:ln w="28575" cap="rnd">
              <a:solidFill>
                <a:schemeClr val="accent3">
                  <a:lumMod val="60000"/>
                  <a:lumOff val="40000"/>
                </a:schemeClr>
              </a:solidFill>
              <a:round/>
            </a:ln>
            <a:effectLst/>
          </c:spPr>
          <c:marker>
            <c:symbol val="none"/>
          </c:marker>
          <c:cat>
            <c:numRef>
              <c:f>Linechart!$I$3:$M$3</c:f>
              <c:numCache>
                <c:formatCode>General</c:formatCode>
                <c:ptCount val="5"/>
                <c:pt idx="0">
                  <c:v>2009</c:v>
                </c:pt>
                <c:pt idx="1">
                  <c:v>2012</c:v>
                </c:pt>
                <c:pt idx="2">
                  <c:v>2015</c:v>
                </c:pt>
                <c:pt idx="3">
                  <c:v>2018</c:v>
                </c:pt>
                <c:pt idx="4">
                  <c:v>2021</c:v>
                </c:pt>
              </c:numCache>
            </c:numRef>
          </c:cat>
          <c:val>
            <c:numRef>
              <c:f>Linechart!$I$7:$M$7</c:f>
              <c:numCache>
                <c:formatCode>0.00%</c:formatCode>
                <c:ptCount val="5"/>
                <c:pt idx="0">
                  <c:v>0.20224719101123595</c:v>
                </c:pt>
                <c:pt idx="1">
                  <c:v>0.1891891891891892</c:v>
                </c:pt>
                <c:pt idx="2">
                  <c:v>0.20370370370370369</c:v>
                </c:pt>
                <c:pt idx="3">
                  <c:v>0.35416666666666669</c:v>
                </c:pt>
                <c:pt idx="4">
                  <c:v>0.2</c:v>
                </c:pt>
              </c:numCache>
            </c:numRef>
          </c:val>
          <c:smooth val="0"/>
          <c:extLst>
            <c:ext xmlns:c16="http://schemas.microsoft.com/office/drawing/2014/chart" uri="{C3380CC4-5D6E-409C-BE32-E72D297353CC}">
              <c16:uniqueId val="{00000008-F31B-4950-93E0-BFD6E24E2A8C}"/>
            </c:ext>
          </c:extLst>
        </c:ser>
        <c:ser>
          <c:idx val="4"/>
          <c:order val="4"/>
          <c:tx>
            <c:strRef>
              <c:f>Linechart!$H$8</c:f>
              <c:strCache>
                <c:ptCount val="1"/>
                <c:pt idx="0">
                  <c:v>PostGraduate</c:v>
                </c:pt>
              </c:strCache>
            </c:strRef>
          </c:tx>
          <c:spPr>
            <a:ln w="28575" cap="rnd">
              <a:solidFill>
                <a:schemeClr val="accent4">
                  <a:lumMod val="75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9-F31B-4950-93E0-BFD6E24E2A8C}"/>
                </c:ext>
              </c:extLst>
            </c:dLbl>
            <c:dLbl>
              <c:idx val="1"/>
              <c:delete val="1"/>
              <c:extLst>
                <c:ext xmlns:c15="http://schemas.microsoft.com/office/drawing/2012/chart" uri="{CE6537A1-D6FC-4f65-9D91-7224C49458BB}"/>
                <c:ext xmlns:c16="http://schemas.microsoft.com/office/drawing/2014/chart" uri="{C3380CC4-5D6E-409C-BE32-E72D297353CC}">
                  <c16:uniqueId val="{0000000A-F31B-4950-93E0-BFD6E24E2A8C}"/>
                </c:ext>
              </c:extLst>
            </c:dLbl>
            <c:dLbl>
              <c:idx val="2"/>
              <c:delete val="1"/>
              <c:extLst>
                <c:ext xmlns:c15="http://schemas.microsoft.com/office/drawing/2012/chart" uri="{CE6537A1-D6FC-4f65-9D91-7224C49458BB}"/>
                <c:ext xmlns:c16="http://schemas.microsoft.com/office/drawing/2014/chart" uri="{C3380CC4-5D6E-409C-BE32-E72D297353CC}">
                  <c16:uniqueId val="{0000000B-F31B-4950-93E0-BFD6E24E2A8C}"/>
                </c:ext>
              </c:extLst>
            </c:dLbl>
            <c:dLbl>
              <c:idx val="4"/>
              <c:delete val="1"/>
              <c:extLst>
                <c:ext xmlns:c15="http://schemas.microsoft.com/office/drawing/2012/chart" uri="{CE6537A1-D6FC-4f65-9D91-7224C49458BB}"/>
                <c:ext xmlns:c16="http://schemas.microsoft.com/office/drawing/2014/chart" uri="{C3380CC4-5D6E-409C-BE32-E72D297353CC}">
                  <c16:uniqueId val="{0000000C-F31B-4950-93E0-BFD6E24E2A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Linechart!$I$3:$M$3</c:f>
              <c:numCache>
                <c:formatCode>General</c:formatCode>
                <c:ptCount val="5"/>
                <c:pt idx="0">
                  <c:v>2009</c:v>
                </c:pt>
                <c:pt idx="1">
                  <c:v>2012</c:v>
                </c:pt>
                <c:pt idx="2">
                  <c:v>2015</c:v>
                </c:pt>
                <c:pt idx="3">
                  <c:v>2018</c:v>
                </c:pt>
                <c:pt idx="4">
                  <c:v>2021</c:v>
                </c:pt>
              </c:numCache>
            </c:numRef>
          </c:cat>
          <c:val>
            <c:numRef>
              <c:f>Linechart!$I$8:$M$8</c:f>
              <c:numCache>
                <c:formatCode>0.00%</c:formatCode>
                <c:ptCount val="5"/>
                <c:pt idx="0">
                  <c:v>0.15151515151515152</c:v>
                </c:pt>
                <c:pt idx="1">
                  <c:v>0.22727272727272727</c:v>
                </c:pt>
                <c:pt idx="2">
                  <c:v>0.26785714285714285</c:v>
                </c:pt>
                <c:pt idx="3">
                  <c:v>0.26881720430107525</c:v>
                </c:pt>
                <c:pt idx="4">
                  <c:v>0.25</c:v>
                </c:pt>
              </c:numCache>
            </c:numRef>
          </c:val>
          <c:smooth val="0"/>
          <c:extLst>
            <c:ext xmlns:c16="http://schemas.microsoft.com/office/drawing/2014/chart" uri="{C3380CC4-5D6E-409C-BE32-E72D297353CC}">
              <c16:uniqueId val="{0000000D-F31B-4950-93E0-BFD6E24E2A8C}"/>
            </c:ext>
          </c:extLst>
        </c:ser>
        <c:dLbls>
          <c:showLegendKey val="0"/>
          <c:showVal val="0"/>
          <c:showCatName val="0"/>
          <c:showSerName val="0"/>
          <c:showPercent val="0"/>
          <c:showBubbleSize val="0"/>
        </c:dLbls>
        <c:smooth val="0"/>
        <c:axId val="691428112"/>
        <c:axId val="691427632"/>
      </c:lineChart>
      <c:catAx>
        <c:axId val="69142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27632"/>
        <c:crosses val="autoZero"/>
        <c:auto val="1"/>
        <c:lblAlgn val="ctr"/>
        <c:lblOffset val="100"/>
        <c:noMultiLvlLbl val="0"/>
      </c:catAx>
      <c:valAx>
        <c:axId val="691427632"/>
        <c:scaling>
          <c:orientation val="minMax"/>
        </c:scaling>
        <c:delete val="1"/>
        <c:axPos val="l"/>
        <c:numFmt formatCode="0.00%" sourceLinked="1"/>
        <c:majorTickMark val="none"/>
        <c:minorTickMark val="none"/>
        <c:tickLblPos val="nextTo"/>
        <c:crossAx val="69142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482296738711598"/>
          <c:y val="0.25391050038029689"/>
          <c:w val="0.84540078642239114"/>
          <c:h val="0.47544519557040271"/>
        </c:manualLayout>
      </c:layout>
      <c:barChart>
        <c:barDir val="col"/>
        <c:grouping val="stacked"/>
        <c:varyColors val="0"/>
        <c:ser>
          <c:idx val="0"/>
          <c:order val="0"/>
          <c:tx>
            <c:strRef>
              <c:f>EmergencyFund!$J$1</c:f>
              <c:strCache>
                <c:ptCount val="1"/>
                <c:pt idx="0">
                  <c:v>Pct Emergency Fund</c:v>
                </c:pt>
              </c:strCache>
            </c:strRef>
          </c:tx>
          <c:spPr>
            <a:solidFill>
              <a:schemeClr val="tx2">
                <a:lumMod val="75000"/>
                <a:lumOff val="25000"/>
              </a:schemeClr>
            </a:solidFill>
            <a:ln>
              <a:noFill/>
            </a:ln>
            <a:effectLst/>
          </c:spPr>
          <c:invertIfNegative val="0"/>
          <c:dLbls>
            <c:dLbl>
              <c:idx val="0"/>
              <c:layout>
                <c:manualLayout>
                  <c:x val="2.7805023294917154E-3"/>
                  <c:y val="-0.215052791430964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5C4-4926-9AB1-87B68E6692FE}"/>
                </c:ext>
              </c:extLst>
            </c:dLbl>
            <c:dLbl>
              <c:idx val="1"/>
              <c:layout>
                <c:manualLayout>
                  <c:x val="2.7805023294917154E-3"/>
                  <c:y val="-0.215052791430964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C4-4926-9AB1-87B68E6692FE}"/>
                </c:ext>
              </c:extLst>
            </c:dLbl>
            <c:dLbl>
              <c:idx val="2"/>
              <c:layout>
                <c:manualLayout>
                  <c:x val="2.7805023294917154E-3"/>
                  <c:y val="-0.215052791430964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C4-4926-9AB1-87B68E6692FE}"/>
                </c:ext>
              </c:extLst>
            </c:dLbl>
            <c:dLbl>
              <c:idx val="3"/>
              <c:layout>
                <c:manualLayout>
                  <c:x val="2.7805023294917154E-3"/>
                  <c:y val="-0.215052791430964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C4-4926-9AB1-87B68E6692FE}"/>
                </c:ext>
              </c:extLst>
            </c:dLbl>
            <c:dLbl>
              <c:idx val="4"/>
              <c:layout>
                <c:manualLayout>
                  <c:x val="2.7805023294917154E-3"/>
                  <c:y val="-0.2150527914309646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5C4-4926-9AB1-87B68E6692FE}"/>
                </c:ext>
              </c:extLst>
            </c:dLbl>
            <c:dLbl>
              <c:idx val="5"/>
              <c:layout>
                <c:manualLayout>
                  <c:x val="2.7805023294916135E-3"/>
                  <c:y val="-0.215052791430964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C4-4926-9AB1-87B68E6692FE}"/>
                </c:ext>
              </c:extLst>
            </c:dLbl>
            <c:dLbl>
              <c:idx val="6"/>
              <c:layout>
                <c:manualLayout>
                  <c:x val="2.7805023294916135E-3"/>
                  <c:y val="-0.215052791430964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5C4-4926-9AB1-87B68E6692FE}"/>
                </c:ext>
              </c:extLst>
            </c:dLbl>
            <c:dLbl>
              <c:idx val="7"/>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5C4-4926-9AB1-87B68E6692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EmergencyFund!$I$3:$I$10</c:f>
              <c:strCache>
                <c:ptCount val="7"/>
                <c:pt idx="0">
                  <c:v>&lt; $15k</c:v>
                </c:pt>
                <c:pt idx="1">
                  <c:v>$15k–$24,999</c:v>
                </c:pt>
                <c:pt idx="2">
                  <c:v>$25k–$34,999</c:v>
                </c:pt>
                <c:pt idx="3">
                  <c:v>$35k–$49,999</c:v>
                </c:pt>
                <c:pt idx="4">
                  <c:v>$75k–$99,999</c:v>
                </c:pt>
                <c:pt idx="5">
                  <c:v>$100k–$149,999</c:v>
                </c:pt>
                <c:pt idx="6">
                  <c:v>$150k+</c:v>
                </c:pt>
              </c:strCache>
            </c:strRef>
          </c:cat>
          <c:val>
            <c:numRef>
              <c:f>EmergencyFund!$J$3:$J$10</c:f>
              <c:numCache>
                <c:formatCode>0%</c:formatCode>
                <c:ptCount val="8"/>
                <c:pt idx="0">
                  <c:v>0.21772151898734177</c:v>
                </c:pt>
                <c:pt idx="1">
                  <c:v>0.3235294117647059</c:v>
                </c:pt>
                <c:pt idx="2">
                  <c:v>0.36917562724014336</c:v>
                </c:pt>
                <c:pt idx="3">
                  <c:v>0.45845272206303728</c:v>
                </c:pt>
                <c:pt idx="4">
                  <c:v>0.62962962962962965</c:v>
                </c:pt>
                <c:pt idx="5">
                  <c:v>0.76047904191616766</c:v>
                </c:pt>
                <c:pt idx="6">
                  <c:v>0.82432432432432434</c:v>
                </c:pt>
              </c:numCache>
            </c:numRef>
          </c:val>
          <c:extLst>
            <c:ext xmlns:c16="http://schemas.microsoft.com/office/drawing/2014/chart" uri="{C3380CC4-5D6E-409C-BE32-E72D297353CC}">
              <c16:uniqueId val="{00000008-35C4-4926-9AB1-87B68E6692FE}"/>
            </c:ext>
          </c:extLst>
        </c:ser>
        <c:dLbls>
          <c:showLegendKey val="0"/>
          <c:showVal val="0"/>
          <c:showCatName val="0"/>
          <c:showSerName val="0"/>
          <c:showPercent val="0"/>
          <c:showBubbleSize val="0"/>
        </c:dLbls>
        <c:gapWidth val="150"/>
        <c:overlap val="100"/>
        <c:axId val="1927701552"/>
        <c:axId val="1927702512"/>
      </c:barChart>
      <c:barChart>
        <c:barDir val="col"/>
        <c:grouping val="stacked"/>
        <c:varyColors val="0"/>
        <c:ser>
          <c:idx val="1"/>
          <c:order val="1"/>
          <c:tx>
            <c:strRef>
              <c:f>EmergencyFund!$K$1</c:f>
              <c:strCache>
                <c:ptCount val="1"/>
                <c:pt idx="0">
                  <c:v>Total</c:v>
                </c:pt>
              </c:strCache>
            </c:strRef>
          </c:tx>
          <c:spPr>
            <a:solidFill>
              <a:schemeClr val="bg2">
                <a:alpha val="50000"/>
              </a:schemeClr>
            </a:solidFill>
            <a:ln>
              <a:noFill/>
            </a:ln>
            <a:effectLst/>
          </c:spPr>
          <c:invertIfNegative val="0"/>
          <c:cat>
            <c:strRef>
              <c:f>EmergencyFund!$I$3:$I$10</c:f>
              <c:strCache>
                <c:ptCount val="7"/>
                <c:pt idx="0">
                  <c:v>&lt; $15k</c:v>
                </c:pt>
                <c:pt idx="1">
                  <c:v>$15k–$24,999</c:v>
                </c:pt>
                <c:pt idx="2">
                  <c:v>$25k–$34,999</c:v>
                </c:pt>
                <c:pt idx="3">
                  <c:v>$35k–$49,999</c:v>
                </c:pt>
                <c:pt idx="4">
                  <c:v>$75k–$99,999</c:v>
                </c:pt>
                <c:pt idx="5">
                  <c:v>$100k–$149,999</c:v>
                </c:pt>
                <c:pt idx="6">
                  <c:v>$150k+</c:v>
                </c:pt>
              </c:strCache>
            </c:strRef>
          </c:cat>
          <c:val>
            <c:numRef>
              <c:f>EmergencyFund!$K$3:$K$10</c:f>
              <c:numCache>
                <c:formatCode>0%</c:formatCode>
                <c:ptCount val="8"/>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9-35C4-4926-9AB1-87B68E6692FE}"/>
            </c:ext>
          </c:extLst>
        </c:ser>
        <c:dLbls>
          <c:showLegendKey val="0"/>
          <c:showVal val="0"/>
          <c:showCatName val="0"/>
          <c:showSerName val="0"/>
          <c:showPercent val="0"/>
          <c:showBubbleSize val="0"/>
        </c:dLbls>
        <c:gapWidth val="150"/>
        <c:overlap val="100"/>
        <c:axId val="394868144"/>
        <c:axId val="394867184"/>
      </c:barChart>
      <c:catAx>
        <c:axId val="192770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702512"/>
        <c:crosses val="autoZero"/>
        <c:auto val="1"/>
        <c:lblAlgn val="ctr"/>
        <c:lblOffset val="100"/>
        <c:noMultiLvlLbl val="0"/>
      </c:catAx>
      <c:valAx>
        <c:axId val="1927702512"/>
        <c:scaling>
          <c:orientation val="minMax"/>
          <c:max val="1"/>
        </c:scaling>
        <c:delete val="1"/>
        <c:axPos val="l"/>
        <c:numFmt formatCode="0%" sourceLinked="1"/>
        <c:majorTickMark val="none"/>
        <c:minorTickMark val="none"/>
        <c:tickLblPos val="nextTo"/>
        <c:crossAx val="1927701552"/>
        <c:crosses val="autoZero"/>
        <c:crossBetween val="between"/>
      </c:valAx>
      <c:valAx>
        <c:axId val="394867184"/>
        <c:scaling>
          <c:orientation val="minMax"/>
          <c:max val="1"/>
        </c:scaling>
        <c:delete val="1"/>
        <c:axPos val="r"/>
        <c:numFmt formatCode="0%" sourceLinked="1"/>
        <c:majorTickMark val="out"/>
        <c:minorTickMark val="none"/>
        <c:tickLblPos val="nextTo"/>
        <c:crossAx val="394868144"/>
        <c:crosses val="max"/>
        <c:crossBetween val="between"/>
      </c:valAx>
      <c:catAx>
        <c:axId val="394868144"/>
        <c:scaling>
          <c:orientation val="minMax"/>
        </c:scaling>
        <c:delete val="1"/>
        <c:axPos val="b"/>
        <c:numFmt formatCode="General" sourceLinked="1"/>
        <c:majorTickMark val="out"/>
        <c:minorTickMark val="none"/>
        <c:tickLblPos val="nextTo"/>
        <c:crossAx val="394867184"/>
        <c:crosses val="autoZero"/>
        <c:auto val="1"/>
        <c:lblAlgn val="ctr"/>
        <c:lblOffset val="100"/>
        <c:noMultiLvlLbl val="0"/>
      </c:catAx>
      <c:spPr>
        <a:noFill/>
        <a:ln>
          <a:noFill/>
        </a:ln>
        <a:effectLst/>
      </c:spPr>
    </c:plotArea>
    <c:legend>
      <c:legendPos val="tr"/>
      <c:legendEntry>
        <c:idx val="1"/>
        <c:delete val="1"/>
      </c:legendEntry>
      <c:layout>
        <c:manualLayout>
          <c:xMode val="edge"/>
          <c:yMode val="edge"/>
          <c:x val="0.61100246961151783"/>
          <c:y val="0.1509861970571357"/>
          <c:w val="0.24719191158440468"/>
          <c:h val="7.939887529930088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25400"/>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399735801034662E-2"/>
          <c:y val="6.5876624447501836E-2"/>
          <c:w val="0.9426502521315776"/>
          <c:h val="0.92020147841469979"/>
        </c:manualLayout>
      </c:layout>
      <c:scatterChart>
        <c:scatterStyle val="lineMarker"/>
        <c:varyColors val="0"/>
        <c:ser>
          <c:idx val="0"/>
          <c:order val="0"/>
          <c:spPr>
            <a:ln w="38100" cap="rnd">
              <a:noFill/>
              <a:round/>
            </a:ln>
            <a:effectLst/>
          </c:spPr>
          <c:marker>
            <c:symbol val="circle"/>
            <c:size val="7"/>
            <c:spPr>
              <a:solidFill>
                <a:schemeClr val="accent2">
                  <a:lumMod val="60000"/>
                  <a:lumOff val="40000"/>
                </a:schemeClr>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xVal>
            <c:numRef>
              <c:f>StatsCalc!$E$2:$E$52</c:f>
              <c:numCache>
                <c:formatCode>General</c:formatCode>
                <c:ptCount val="51"/>
                <c:pt idx="0">
                  <c:v>0.4</c:v>
                </c:pt>
                <c:pt idx="1">
                  <c:v>0</c:v>
                </c:pt>
                <c:pt idx="2">
                  <c:v>0.375</c:v>
                </c:pt>
                <c:pt idx="3">
                  <c:v>0.14285714285714285</c:v>
                </c:pt>
                <c:pt idx="4">
                  <c:v>0.1111111111111111</c:v>
                </c:pt>
                <c:pt idx="5">
                  <c:v>0.4</c:v>
                </c:pt>
                <c:pt idx="6">
                  <c:v>0.22222222222222221</c:v>
                </c:pt>
                <c:pt idx="7">
                  <c:v>0</c:v>
                </c:pt>
                <c:pt idx="8">
                  <c:v>0.2</c:v>
                </c:pt>
                <c:pt idx="9">
                  <c:v>0.5</c:v>
                </c:pt>
                <c:pt idx="10">
                  <c:v>0</c:v>
                </c:pt>
                <c:pt idx="11">
                  <c:v>0.33333333333333331</c:v>
                </c:pt>
                <c:pt idx="12">
                  <c:v>0.625</c:v>
                </c:pt>
                <c:pt idx="13">
                  <c:v>0.3</c:v>
                </c:pt>
                <c:pt idx="14">
                  <c:v>0.33333333333333331</c:v>
                </c:pt>
                <c:pt idx="15">
                  <c:v>0.22222222222222221</c:v>
                </c:pt>
                <c:pt idx="16">
                  <c:v>0.16666666666666666</c:v>
                </c:pt>
                <c:pt idx="17">
                  <c:v>0.4</c:v>
                </c:pt>
                <c:pt idx="18">
                  <c:v>0.25</c:v>
                </c:pt>
                <c:pt idx="19">
                  <c:v>0.25</c:v>
                </c:pt>
                <c:pt idx="20">
                  <c:v>0.125</c:v>
                </c:pt>
                <c:pt idx="21">
                  <c:v>0.14285714285714285</c:v>
                </c:pt>
                <c:pt idx="22">
                  <c:v>0.14285714285714285</c:v>
                </c:pt>
                <c:pt idx="23">
                  <c:v>0.22222222222222221</c:v>
                </c:pt>
                <c:pt idx="24">
                  <c:v>0.25</c:v>
                </c:pt>
                <c:pt idx="25">
                  <c:v>0</c:v>
                </c:pt>
                <c:pt idx="26">
                  <c:v>0.66666666666666663</c:v>
                </c:pt>
                <c:pt idx="27">
                  <c:v>0.1</c:v>
                </c:pt>
                <c:pt idx="28">
                  <c:v>0.4</c:v>
                </c:pt>
                <c:pt idx="29">
                  <c:v>0.3</c:v>
                </c:pt>
                <c:pt idx="30">
                  <c:v>9.0909090909090912E-2</c:v>
                </c:pt>
                <c:pt idx="31">
                  <c:v>0.16666666666666666</c:v>
                </c:pt>
                <c:pt idx="32">
                  <c:v>0.33333333333333331</c:v>
                </c:pt>
                <c:pt idx="33">
                  <c:v>0.5714285714285714</c:v>
                </c:pt>
                <c:pt idx="34">
                  <c:v>0.25</c:v>
                </c:pt>
                <c:pt idx="35">
                  <c:v>0.42857142857142855</c:v>
                </c:pt>
                <c:pt idx="36">
                  <c:v>0.2857142857142857</c:v>
                </c:pt>
                <c:pt idx="37">
                  <c:v>0</c:v>
                </c:pt>
                <c:pt idx="38">
                  <c:v>0.38461538461538464</c:v>
                </c:pt>
                <c:pt idx="39">
                  <c:v>0.16666666666666666</c:v>
                </c:pt>
                <c:pt idx="40">
                  <c:v>0.23076923076923078</c:v>
                </c:pt>
                <c:pt idx="41">
                  <c:v>0.375</c:v>
                </c:pt>
                <c:pt idx="42">
                  <c:v>0.36363636363636365</c:v>
                </c:pt>
                <c:pt idx="43">
                  <c:v>0.5</c:v>
                </c:pt>
                <c:pt idx="44">
                  <c:v>0.16666666666666666</c:v>
                </c:pt>
                <c:pt idx="45">
                  <c:v>0.18181818181818182</c:v>
                </c:pt>
                <c:pt idx="46">
                  <c:v>0</c:v>
                </c:pt>
                <c:pt idx="47">
                  <c:v>0.14285714285714285</c:v>
                </c:pt>
                <c:pt idx="48">
                  <c:v>0.16666666666666666</c:v>
                </c:pt>
                <c:pt idx="49">
                  <c:v>0.66666666666666663</c:v>
                </c:pt>
                <c:pt idx="50">
                  <c:v>0.22222222222222221</c:v>
                </c:pt>
              </c:numCache>
            </c:numRef>
          </c:xVal>
          <c:yVal>
            <c:numRef>
              <c:f>StatsCalc!$F$2:$F$52</c:f>
              <c:numCache>
                <c:formatCode>General</c:formatCode>
                <c:ptCount val="51"/>
                <c:pt idx="0">
                  <c:v>7.6</c:v>
                </c:pt>
                <c:pt idx="1">
                  <c:v>5.1428571428571432</c:v>
                </c:pt>
                <c:pt idx="2">
                  <c:v>5.125</c:v>
                </c:pt>
                <c:pt idx="3">
                  <c:v>4</c:v>
                </c:pt>
                <c:pt idx="4">
                  <c:v>6.4444444444444446</c:v>
                </c:pt>
                <c:pt idx="5">
                  <c:v>6.1</c:v>
                </c:pt>
                <c:pt idx="6">
                  <c:v>5.8888888888888893</c:v>
                </c:pt>
                <c:pt idx="7">
                  <c:v>4.333333333333333</c:v>
                </c:pt>
                <c:pt idx="8">
                  <c:v>5.8</c:v>
                </c:pt>
                <c:pt idx="9">
                  <c:v>6.25</c:v>
                </c:pt>
                <c:pt idx="10">
                  <c:v>7.5</c:v>
                </c:pt>
                <c:pt idx="11">
                  <c:v>6.1111111111111107</c:v>
                </c:pt>
                <c:pt idx="12">
                  <c:v>6.125</c:v>
                </c:pt>
                <c:pt idx="13">
                  <c:v>5.7</c:v>
                </c:pt>
                <c:pt idx="14">
                  <c:v>5.833333333333333</c:v>
                </c:pt>
                <c:pt idx="15">
                  <c:v>4.2222222222222223</c:v>
                </c:pt>
                <c:pt idx="16">
                  <c:v>5</c:v>
                </c:pt>
                <c:pt idx="17">
                  <c:v>4.4000000000000004</c:v>
                </c:pt>
                <c:pt idx="18">
                  <c:v>6.25</c:v>
                </c:pt>
                <c:pt idx="19">
                  <c:v>6.75</c:v>
                </c:pt>
                <c:pt idx="20">
                  <c:v>4.625</c:v>
                </c:pt>
                <c:pt idx="21">
                  <c:v>4.8571428571428568</c:v>
                </c:pt>
                <c:pt idx="22">
                  <c:v>4.5714285714285712</c:v>
                </c:pt>
                <c:pt idx="23">
                  <c:v>5.2222222222222223</c:v>
                </c:pt>
                <c:pt idx="24">
                  <c:v>6.083333333333333</c:v>
                </c:pt>
                <c:pt idx="25">
                  <c:v>2.5</c:v>
                </c:pt>
                <c:pt idx="26">
                  <c:v>4.666666666666667</c:v>
                </c:pt>
                <c:pt idx="27">
                  <c:v>5.3</c:v>
                </c:pt>
                <c:pt idx="28">
                  <c:v>7.2</c:v>
                </c:pt>
                <c:pt idx="29">
                  <c:v>4.9000000000000004</c:v>
                </c:pt>
                <c:pt idx="30">
                  <c:v>5.5454545454545459</c:v>
                </c:pt>
                <c:pt idx="31">
                  <c:v>4.5</c:v>
                </c:pt>
                <c:pt idx="32">
                  <c:v>4.666666666666667</c:v>
                </c:pt>
                <c:pt idx="33">
                  <c:v>4.7142857142857144</c:v>
                </c:pt>
                <c:pt idx="34">
                  <c:v>6.5</c:v>
                </c:pt>
                <c:pt idx="35">
                  <c:v>5.8571428571428568</c:v>
                </c:pt>
                <c:pt idx="36">
                  <c:v>5.1428571428571432</c:v>
                </c:pt>
                <c:pt idx="37">
                  <c:v>7</c:v>
                </c:pt>
                <c:pt idx="38">
                  <c:v>5.2307692307692308</c:v>
                </c:pt>
                <c:pt idx="39">
                  <c:v>4.5</c:v>
                </c:pt>
                <c:pt idx="40">
                  <c:v>6.9230769230769234</c:v>
                </c:pt>
                <c:pt idx="41">
                  <c:v>5.125</c:v>
                </c:pt>
                <c:pt idx="42">
                  <c:v>5.5454545454545459</c:v>
                </c:pt>
                <c:pt idx="43">
                  <c:v>6</c:v>
                </c:pt>
                <c:pt idx="44">
                  <c:v>5.666666666666667</c:v>
                </c:pt>
                <c:pt idx="45">
                  <c:v>6</c:v>
                </c:pt>
                <c:pt idx="46">
                  <c:v>4.4615384615384617</c:v>
                </c:pt>
                <c:pt idx="47">
                  <c:v>6.7142857142857144</c:v>
                </c:pt>
                <c:pt idx="48">
                  <c:v>4.5</c:v>
                </c:pt>
                <c:pt idx="49">
                  <c:v>3.6666666666666665</c:v>
                </c:pt>
                <c:pt idx="50">
                  <c:v>6.7777777777777777</c:v>
                </c:pt>
              </c:numCache>
            </c:numRef>
          </c:yVal>
          <c:smooth val="0"/>
          <c:extLst>
            <c:ext xmlns:c16="http://schemas.microsoft.com/office/drawing/2014/chart" uri="{C3380CC4-5D6E-409C-BE32-E72D297353CC}">
              <c16:uniqueId val="{00000000-42DF-4781-BDF6-CB02E2721C07}"/>
            </c:ext>
          </c:extLst>
        </c:ser>
        <c:dLbls>
          <c:showLegendKey val="0"/>
          <c:showVal val="0"/>
          <c:showCatName val="0"/>
          <c:showSerName val="0"/>
          <c:showPercent val="0"/>
          <c:showBubbleSize val="0"/>
        </c:dLbls>
        <c:axId val="580345055"/>
        <c:axId val="580344095"/>
      </c:scatterChart>
      <c:valAx>
        <c:axId val="580345055"/>
        <c:scaling>
          <c:orientation val="minMax"/>
        </c:scaling>
        <c:delete val="1"/>
        <c:axPos val="b"/>
        <c:numFmt formatCode="General" sourceLinked="1"/>
        <c:majorTickMark val="none"/>
        <c:minorTickMark val="none"/>
        <c:tickLblPos val="nextTo"/>
        <c:crossAx val="580344095"/>
        <c:crosses val="autoZero"/>
        <c:crossBetween val="midCat"/>
      </c:valAx>
      <c:valAx>
        <c:axId val="580344095"/>
        <c:scaling>
          <c:orientation val="minMax"/>
        </c:scaling>
        <c:delete val="1"/>
        <c:axPos val="l"/>
        <c:numFmt formatCode="General" sourceLinked="1"/>
        <c:majorTickMark val="none"/>
        <c:minorTickMark val="none"/>
        <c:tickLblPos val="nextTo"/>
        <c:crossAx val="580345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51611186511731"/>
          <c:y val="7.6625872668313638E-2"/>
          <c:w val="0.39100286456281597"/>
          <c:h val="0.721360463024314"/>
        </c:manualLayout>
      </c:layout>
      <c:doughnutChart>
        <c:varyColors val="1"/>
        <c:ser>
          <c:idx val="0"/>
          <c:order val="0"/>
          <c:spPr>
            <a:ln>
              <a:noFill/>
            </a:ln>
          </c:spPr>
          <c:dPt>
            <c:idx val="0"/>
            <c:bubble3D val="0"/>
            <c:spPr>
              <a:solidFill>
                <a:schemeClr val="tx2">
                  <a:lumMod val="90000"/>
                  <a:lumOff val="10000"/>
                </a:schemeClr>
              </a:solidFill>
              <a:ln w="19050">
                <a:noFill/>
              </a:ln>
              <a:effectLst/>
            </c:spPr>
            <c:extLst>
              <c:ext xmlns:c16="http://schemas.microsoft.com/office/drawing/2014/chart" uri="{C3380CC4-5D6E-409C-BE32-E72D297353CC}">
                <c16:uniqueId val="{00000001-A15D-48B8-9DCC-5BE5598EC1D8}"/>
              </c:ext>
            </c:extLst>
          </c:dPt>
          <c:dPt>
            <c:idx val="1"/>
            <c:bubble3D val="0"/>
            <c:spPr>
              <a:solidFill>
                <a:schemeClr val="bg2">
                  <a:lumMod val="90000"/>
                  <a:alpha val="50000"/>
                </a:schemeClr>
              </a:solidFill>
              <a:ln w="19050">
                <a:noFill/>
              </a:ln>
              <a:effectLst/>
            </c:spPr>
            <c:extLst>
              <c:ext xmlns:c16="http://schemas.microsoft.com/office/drawing/2014/chart" uri="{C3380CC4-5D6E-409C-BE32-E72D297353CC}">
                <c16:uniqueId val="{00000003-A15D-48B8-9DCC-5BE5598EC1D8}"/>
              </c:ext>
            </c:extLst>
          </c:dPt>
          <c:dLbls>
            <c:dLbl>
              <c:idx val="0"/>
              <c:layout>
                <c:manualLayout>
                  <c:x val="0.15861204267248993"/>
                  <c:y val="3.6694851394519924E-2"/>
                </c:manualLayout>
              </c:layout>
              <c:tx>
                <c:rich>
                  <a:bodyPr/>
                  <a:lstStyle/>
                  <a:p>
                    <a:fld id="{58A4EEC9-E01D-4DFF-B3AA-B7C4E6EAA7BC}" type="VALUE">
                      <a:rPr lang="en-US" sz="24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15D-48B8-9DCC-5BE5598EC1D8}"/>
                </c:ext>
              </c:extLst>
            </c:dLbl>
            <c:spPr>
              <a:noFill/>
              <a:ln>
                <a:noFill/>
              </a:ln>
              <a:effectLst/>
            </c:spPr>
            <c:txPr>
              <a:bodyPr wrap="square" lIns="38100" tIns="19050" rIns="38100" bIns="19050" anchor="ctr">
                <a:spAutoFit/>
              </a:bodyPr>
              <a:lstStyle/>
              <a:p>
                <a:pPr>
                  <a:defRPr sz="2000" b="1" baseline="0"/>
                </a:pPr>
                <a:endParaRPr lang="en-US"/>
              </a:p>
            </c:txPr>
            <c:showLegendKey val="0"/>
            <c:showVal val="0"/>
            <c:showCatName val="0"/>
            <c:showSerName val="0"/>
            <c:showPercent val="0"/>
            <c:showBubbleSize val="0"/>
            <c:extLst>
              <c:ext xmlns:c15="http://schemas.microsoft.com/office/drawing/2012/chart" uri="{CE6537A1-D6FC-4f65-9D91-7224C49458BB}"/>
            </c:extLst>
          </c:dLbls>
          <c:val>
            <c:numRef>
              <c:f>KPI!$A$5:$A$6</c:f>
              <c:numCache>
                <c:formatCode>0%</c:formatCode>
                <c:ptCount val="2"/>
                <c:pt idx="0">
                  <c:v>0.4779493177387914</c:v>
                </c:pt>
                <c:pt idx="1">
                  <c:v>0.52205068226120854</c:v>
                </c:pt>
              </c:numCache>
            </c:numRef>
          </c:val>
          <c:extLst>
            <c:ext xmlns:c16="http://schemas.microsoft.com/office/drawing/2014/chart" uri="{C3380CC4-5D6E-409C-BE32-E72D297353CC}">
              <c16:uniqueId val="{00000004-A15D-48B8-9DCC-5BE5598EC1D8}"/>
            </c:ext>
          </c:extLst>
        </c:ser>
        <c:dLbls>
          <c:showLegendKey val="0"/>
          <c:showVal val="0"/>
          <c:showCatName val="0"/>
          <c:showSerName val="0"/>
          <c:showPercent val="0"/>
          <c:showBubbleSize val="0"/>
          <c:showLeaderLines val="1"/>
        </c:dLbls>
        <c:firstSliceAng val="19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numDim type="colorVal">
        <cx:f>_xlchart.v5.4</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regionMap" uniqueId="{9BE03AF3-034C-416A-9B74-552013B07D07}" formatIdx="0">
          <cx:tx>
            <cx:txData>
              <cx:f/>
              <cx:v>Financial Satisfaction</cx:v>
            </cx:txData>
          </cx:tx>
          <cx:dataLabels>
            <cx:visibility seriesName="0" categoryName="0" value="0"/>
            <cx:separator>, </cx:separator>
          </cx:dataLabels>
          <cx:dataId val="0"/>
          <cx:layoutPr>
            <cx:geography cultureLanguage="en-US" cultureRegion="US" attribution="Powered by Bing">
              <cx:geoCache provider="{E9337A44-BEBE-4D9F-B70C-5C5E7DAFC167}">
                <cx:binary>7H1pU9zIsvZfcfjzFVOrVHXizIk4JXU3zWrwgu0vih6Mta+l0vbr3xQ0GOS24ZzhxhsdcZmZ8Jim
UKoeZeaTS6X+ed3/4zq92dRv+izN9T+u+z/fhk1T/uOPP/R1eJNt9EEWXdeFLr43B9dF9kfx/Xt0
ffPHt3rTRXnwB0GY/XEdburmpn/7r3/CbwtuipPietNERX5hburh8kabtNG/+WznR28237Io9yLd
1NF1g/98++9089cm27x9c5M3UTN8GMqbP98++aG3b/6Y/6qfLvsmBcka8w3WUnLg2DYjhDhv36RF
Hmy/bwn7QDBEKUFE3n3dX/Rsk8HCF0hyK8fm27f6Rmu4k9s/Hy18IjZ8/+Ttm+vC5M20WwFs3J9v
P+ZRc/Ptzftm09zot28iXbh3P+AWk+wf39/e7B9P9/tf/5x9A25/9p1HkMz36rmPfkLELdKi3nwr
7nfnFSARB1IKzhEj6PYLP0UGI37AmSOoTe8vegfJS0TZjcmPlTNQ3PP9BGWTRt+LOo9eU1OcA8KZ
bUssd8OC5YGNHeJghncpjPsimX6Bz6O1c4T+vZcIXd3o5s2nqA6i1wVJHIAx447AW6s1t2oIMKIO
lQjfgThToReLtRun2fIZVFef9hIqsPQ6eUVFstkBZow5iKA7PWEz+8bJAXGkYDaWTw3c85LshuV+
3QyPfx/vJx51NBb5KwJC2QGRlBCB2R0gM6XBGB8AR+DS5va9Q7rjH1sq8LxAv8DlfuEcmK97Ckyy
yfUGmMqrsTN2IIALIIr5HTLiqapIcsCoxJxzcWfO+P2175F5XqJfQXO/co7N5V5icx5Gr0jRGDpg
sOtYOlsTNsNFAKtGEvwMWLnbr5mbeU6a3ZjcrZrhcX64l3i4RZ7fXDfRtWnuH9m/z5wZPuAOx5xS
frft+Km6OAALFWDnyExPXijNblieLJ6h437YS3ROi7zZvKaLYc4BxJKTwrAHhXgcbWIE5JlxTGwK
bOCxc3mBKLtheVg4g+R0PyHxbtJNt6lv7nfn72sLlQcICccmdOtcgG09xsThB8wWNqMYfND0NVOa
l0i0G5ofK2fYeIu9VJf7BM2b4vsbCKVN9terBp6QD0AQ7+NJNZ4ABEqFbSJtugVopjr/qVi/AGub
fXp6c3Pg3L0Ebgm5m+jbK1JpIg64BGIAocv26ylkQAyYAFpABH2wg4+t3QsE2o3Sw8IZMMv9zKp9
uAF6oPXNa5o7DglNyAogseXKZAaNfUAZJVMK54E8PIbmRSLtBufR0hk8H872Um9WNwVkbl5RbyAN
bTNgZkxu8zIz5iboAaQMKLCHLXgzQv0CgXZD87BwBszq33sJzNlN9+Zwk5U6jF6TKjB6YAsORu2e
WMP2P/FEE/EGJiHRNjcKuvVYd14s1m6QZstnUJ3tZwR0CHQuiu736e/Tudv0M/A5RO2n4ECgesCJ
M1UT7sg36NZjcJ4XZDcq9+tmcByu91JzTjdR/orehnHwJlPS7J5cz3JqtjwgwBIYcrY5txl3e1ac
3Zhsl80gOd1PWr3+tglfM2nDDoAoI4fc12dmSRuM2YHNIWsjEH+qIc8KshuM7bIZGGtvL/VjnaZR
XkT6fmf+vsGCJBoGLKCOuVWBWfwpJNQJhE25+BGfPrZbL5HoF8A83Mscm/1ky59u6gwyNq8IDTtA
Difwz9zRA0+ziS1tQe/im5mmvECS3ZA8LJwh8unDfmpL/i161QQaJGug8CyZuM/0z4CBdg3IazoS
6jh30csMmPXzAu0G5mHhDJj1fkYu66J7xbCFEdATZnOH7U5rSnowZaJtvGVeCKjZExP2jDS/gOR2
1RyP/QxYzpMUnPyrdjQB2xWUASp3ioCA7j6OVaQDmEzpFwe05fbrKSYvkWg3Lj9WzrA5389C8/Fr
VzMFJL+YQ6SzrYrNkRFA0BCGcufW4QNnfqwtz8uzG5f7dTNUjt/vpWs5hi0x18lwvzd/n4hR0Aji
EGHzbdPMjBgLDr7FcRyKt0nLmW95iUS/QObhXubYfNlLbE4KE+lXdvzoQApIitkPKeWZOcPQIoAF
dG/86KZ5rDQvEmk3Oo+WzuA52U9n874wTfjG2yRFs3k99WEMmjAglIcM2J0/mYX6AN4BoQhSm/Ys
yH+pPLvhebp6htD7/YwyTzf1kG7yb6+HDoXqGVg3cClP9caxoUUDugSp3EafQKgf681LJNmNy4+V
M0xO9xUTrTfXodE3TaPvN+nvex3gzlBqodAns7uHxoGmM8Sha0DMaMDp5oXy/AqeJ8vnGO2nZTuN
rsMo2OSvCA+0njnMkVB3vrNqP5MChyIJJm/7+Sy0eYlEvwDo4V7m2Kz3khScRlMt83VdzlSrlBh6
/7blsDmThhZbCTEONHXePxF3DYEvkuVXsDzcxhyX/UwFnEZaT/+WZXS/SX/fqk3naQhUYR5yljO3
A0lN6KIlcLZjm6f5SW1eJNSvIHq0eA7SfkY7E0iFqV8TIYgybQfSaGxbap71AUw9tRDrOJhsDdss
2nmJRL+G5+5e5tjs5ymbqw2UmfOgKV7T7TjQWYspnOD4BZkm6IBz6BW4hw8s32Pa9jKZduPzeO0M
oav9pAVnN3/Vr3t4Y2qxhSNOFKr9d+m1ufbIA4hWHQJNhXefz+zbSyTajc6PlTNszhZ7SQvObtrN
a7aeQYWAgmJAxXk3n8bYBtfDgU5vG6BmmvO8PL/C5e4+5qh82lNUujdHN7W+Ge7tyt/nBFOhE06c
SU53exwH6s5AGOAU8R3TlrM0wdT+8rxMv0Lnx9o5Qkd7i9DpTR9dv2JrAJyAYgSMGmZbqwbJgMc1
A4zsAwxFA2ge/ElrujfPS/NrbO7XzrE53VtsvhR18oq6Qw4gRUPYdBD99muGDDSpA5tG0Ju2TeP8
5G+6N89J9Gt07lbOsfmyn9gUNSQ/3U1dQCPH5vUQolBvo9A18+B3ZulPB9o4BLgd297q1hyhF8v1
C5xm6+douXuJ1tVQwOSH4PVggnQbeBcbiNm2VD0jbkDagFjDwVzgbXdu6P7ad5mDFwi0G5+HhTNg
rvZZjV69hgBhD7MpuJdtX42cOyA4cWhPh3TvOcJTdM5uleB5qXZD9HT1DKez/cxan9c3wasGphQc
kYDzUNTesrQZQreBKcQ+MJrjKTbPS7Iblft1MzzOL/fCoF3/dpTLXch+R62f/OR/Or5GQjMHZAvg
aMBOeiDhjNvUYfhQ5ZlR69mEmV+LtRui2fInd7If42vewUEbPaTt5lXHcEDEIySMStlmp9G8B8dx
DgQVYmoEuVMmKC48zuK8VKrdqDxdPVOfd/uZybkMYeTRm7V+3eIoZHNsIojk2wOEclbkgRocx5Au
mIY/3H4B+36M00ul2o3T09UznC7Xe2HmnkgNA7re37YY/C+wbHA/CKwYwdscwiwOEpPGwekomNVx
h9SMZb9crt1Yzdc/uW+47f1k2R9u+lcd14GBpFHBAIU7bwTJgsdpBPBGFAJZMHs/Gq0eq9Oz4uzG
ZrtsBsmHz3upQB+bTXhvZP5+6m1KikKPARxN26aj51HPNNrGge4pYs8U5jk5dkNxt2qGxMcPe4nE
/8J0LggxMRES6m8Pbv+xfjgwvQs4A4dDOjvdzUsk2o3Lj5UzbD7tJx24ivR1kevoNStvkIWG4JNT
e8vJZiEoVK4dsF0cTkg9UO3HxutFIu1G59HSGTxX/59YwK8HRj4M0/Q2zWZxO4Xz0czI3396e/cw
GnS2dEupdlq7ux1ef4NJnZDnBHr2MN1z+iVPyNhs+NxPK282uvnzrQXc2wFrB8kEjDlkgyj80g6m
8cFHMJ1g6gG+nbwGRxPBaL59k0+ZhT/fAqOH9AQkiaAuCy7OdsCQ6onrgGDO1GwCyT3HhjkVMI5C
PsxAfVekA0ThD7uy/fub3GTviihv9J9v4Vzx2zfl3c9Nt8kZhGsOFlM7JZzIAynBMJfXm0vIhsGP
4/8JBtaleRyEa5055rgQOacqJ6U+pkPGvJQ1hVaJofhSY0sNWZAqFPWRlyLcHSZhbcUL3zfOsm5k
/R5aay0laSo/RaJJV6G0AkUjI4vjoufV0thZk7h9EvK19kenXprY+KPLLdbZCmZ0plyxhNteK4fE
42XWH1Y+O8pFYlpVD0GtgkwEH3Gupa9aXvuutOPPsus+YZ36tmK+Hj6OTTu6cEvDMmot5DUsNhdB
V+AjqKtHoepz3S0a30pbd7T86pIPVXQCS3Dp1chpV2VhXUR+GWsv7OPusKZVcTp2Q656TdHVWNft
cUzR8MEvB7ocah2+I1LblZLjdOdpnugFyezIi3CcLqEvos1V2A3Z+yDkfEloX7qxho8dVOFjiaOP
RVJwFYimPRVsWIo2bVyrQoUXtEUbKB2x5n1Sxs47v8D0wmcU9aqwa4aXxWDgjlNhjZ40vlTCadmC
lC1W9lClHsiceFQ3zGWFzBSB51T5Pb0ySVIe4ig8cdhAVtiE54EY28YjA2Kp57QhcRnvmMrTYGQn
jVW3vtK53Shhj43ys+ZQdnnzkekhjlUZjXhhtaR2WTzQTNU654AHNyejIIdNjL5EMeGegXtZJH7z
yc8HdCS7+uOQDMyVA8q/1l08HOGwdFQ2iNDjybAIcMO9NA6CS81ymnutU6SnIs6qszQPM9jqNAsd
VWaFfR4Ybb9LqOV7Vui0X/zaJxdDVcQLHtj9yTCWNw2hwaDyYbQXfhUF78Yu1ke9TFUd29SlAvcn
qZ34KsW275nc8i8wbT4Hushd3jjJOrRrPzjuGpS2F70MimpTB4H+irrKfI/iFl/YWcmP46Ci7xOb
xZ7Fc3PCta5st2kz2LKuzOpTQ9DXrmfmzCqJtSAdumF59tXpukK7Gc+rdRszo9KIovMhdbD2snoQ
X0QQmg+jZQo3bv10YVd+atwxMyY7RMzweOnbRZ66ad51X8NgLJCHBxOVC21VuldJXGM1AsoL7jTZ
Isp1iy7aYkzdBIXopKykQ90eD/5FW5J3HcdfRi2/oNqoGiKjRe2grDyUdlRKlzlhVa9aDU8MCoh9
xX3xIfDLG0SMP6jYSctFDS0khzxtW3EepqxUuRSRG4c2OQzA5lzCbwiUQ3V4pqvoWNiyW/c4zzQ8
zCzsXRPojpxqqcdgJfy+DlxTl1+yyCrNZd0MDoikl7Fl/HetyQtVV0l5OrS09XRr90uD5GpgNFwn
ydhWF2QkIjs0Ps6kK8wQHycUxcki0mWeqh4V/FRz6i8cWoTrMPPxoiqbTtmOZXm4tMUVq7OBq2Y8
zpFjHQaNDleJSAPl28Racn9olURDt8xZHKmgT5PPPaeDl8VVdywiZ8nyJlOlP2CjhGaJSuqYX8CZ
rGRR2kmr7C7MXNEmzI2rrDqKEzp6hTHlqmU6clucBaddyzvYgXgcP1Qp4mveiPq0R431qQu80KTH
BiWBl6W6TFUUFGLRWzRbxuWxPfSfid/bXlFrsu5Hf1xw+KnjlKPiFKe0ihRnVl+rqqgI8rjh1Fkn
divAUtXVBZU1/QAnIkPXtkvhhRyHnTuU47DyLb9wXJkmyZcxlkax3umOOcOxAgPxNU1ErMLWhL3i
jqyXBMqHqh/bs3QMhu8mHFv41HGWIQ9YqpyoNKve19fMtyvPdkKZqNDOsVcQZNZ+NqRuUfj1SZSa
r+BY7GXXpO1hPlYdaKlfWKNqyq6z3SyLmmuSg7dZQGOtPmGZL5dtgN8Hji0OqZWh4wg5pVvnIl6l
jpWpcKwPdSmQgqBeLHKnGFycW+0hqXO0RoODXV8m4druWL+AKAYd202HFHhssdQlIifGwfK4z51o
0ZP00rfHwXV04Ky6Umqh/Dr6bqLBFGpwBFNZCba3w23qQZmhWlcSZ6OKg6TyUE/f1bhwraIng8tB
RU/DMojOItQLN0lLyx3GRHqcRPhoaCp/2ZnquM+yaoHGXn/jRd27QVZ2izhNy5OG0kCNhoXrepR/
Cdlk64DX3yoZmIVJur+yjJkFwgNeGAPuBtfhWtQ6ODRdSr3MF2ct9i8bndMzmpFcCdPyi45F2bK2
9FkwxJcGaeuiC+N3Pezrkd9zAtqYngVONi57O5HgGqOAI2W32l7yUdceS2SQK96axq1ZP3xkyTCo
zsC+XlYmCuyjMW4GczpoFBQLAp6zViTqaakaRIcgVKwrBrSwczGiRejLcnyfRUhanztN+sGLHEeM
XsQ1cVGb5M6o+gSnKVs4DcbDYcmj99yp7dgb2xGojE5SdtYmuIbHimOqSBzHhUK4zm6GAvdcITNW
56QgVuiVcT1e0dL0V1mB+iOnifGxqXK9qgara9w2c3rbxUPSHiE76cD0pznsQRs2h0OGxgXOwGKK
xLI3QyxiD/hcfNQiaaiCHq/sUowmOspQpj0Y3beA0y3dciAi+FYRY6100/F3ehDVshMVXtK6iXOV
5WBek4rCBiVD0i9DFASf2OCXnhNnjarLRAPpyCg7jOqRtR4auVFdYXCnwLuNnSpYSY/r0mThoiF1
ibUig5FCgedCS67BtykxhCJ2tWMiNSZpeDRonAfeKHRr1igczHEaJtbaqiobiJ+PTKIQ9EqfY27Z
jVs0YxUtE17JRSHkWHshNbaXBBX6onkcYq+PUXwhwrq6jGXcaSXtIXILLPlKR36/rCEXejjisG9V
lfQtUmioHa2cemiuUohZPV9LfJLFIuMqBfA/jzRiS1vzFW18U6lobMygRN5RWB/5ri5oexhEVtcq
K9LBgvZWdsYGOw4mBlSlbgb52TWLGLry/TB2gxL5oRsYKpJlObC8hcelQW5UN81nMN7jgsImHRcS
/8WcJAHF5ihTgKhfqTRBQ69knYSLrjHxoGrDids09li6zA6z87zSArt2EppFw8PTknflUnZZc9IZ
h6/tUJSDm1PBL3Ram2SheZ6uWG7XCwmgHQmjq9ZLczZ8630RfpXAuT+SwXaOfRbmthsNrXOiEVAz
zw9wIE8zxKlLBudzk1F9NfhJoOyAs2VqjYFLeo7WNRnG2tVxbH+hJWs7V4uyPoxgrCr4EiJP03gY
bojlB25TRXgD9jQ6ijoLL4aK2Z/bNtGDm9SZ4y+tKgqF16CRqKDJ6uWQN/TS4IIuuN3lqhicZJGw
SK5kn5kF79v2eHTa7mzQQXepnaRWcd71bswTooqkDDdD1fWVIkXBljgqGluVuKwXFWkbNyv6SFG/
qRaWHdpL0iLnG8lJf1LqaDwT1Vi+LzvscBfsefy9aLD+IHOUfg4wSgOPD7E8KobAP4qcFB2h0q+W
Djyvx6gK7As6Np3bobJYkxHBBUZuKeywcjHkDgbuj+wF575xC6cJEzDNWb7s7JKv4tTK1z0CLl7K
tPtQ1CldWqheNGUVn0dBHao4ztqzGBKTx2AkWg8UEJTFaQkQFrB8NKkjN7SqcpFksb0YGM4KN2mH
ShWZBl2vWXxcRsBR0gxVQKCa9DpMbD4eOmnYLaLK2N/bpui+2VkfCrdMZX/aEtLTZVezYvn4LQ5P
IsbrohzqKAi3L854+Ou/PhQZ/Hv7Wocf35zeu/Hjb3D+5O6FHb/9KRj/NbU36PkPTfH/w+/68QKJ
KeZ+eJvELIq/e8XHL0L83374svifMDhE+Lv4//FQ4SmS3i7Yhv1QIIDuDhjPRWCyB9gzCrnp+7Af
jvpgCLah6RqK21Pg/yPsxwcSBoFMyQLIodqw7EfYD330MP8YIvXboXlQJvpPwn48j/qng0SCcA69
xTCfF86JP436/c4K2jDnfN32oBQeicfkMkxL/4gz1rp04PpK0nhcljBTfIm73j8SaVN+kRr1H3ku
yi/MjvUVorm+CnpEoGf4IZOyIysBOZEnOQmQjiC4fRCQUDiKC9mPxzkJaUTt406yddyyYsND1r+r
UJif5Ly3IlVF6bCSJWpdXRYJU7+/NiSsZ1cX4H9hOPs0ft2ZBrJO0j3KiPghSUvbRNXaD/zPWeVT
13QmkqeJrAvbAwPgnEDuCIwwnexxz2T0Ecd19LUf8/Gbc2u4gTTToyAN9CKxTbpqbk18XRX2hXNr
+PvJB/iTN8AlLZcMlUyNtfFV3GcSu6zV2XkIMXnpOrjFLhJVBRQKO45nzJiByzNgPhRt7F61sU2+
BCJPVKHjUI1aFMfO5LugM81chrnOIVcwuTarmdxcUEkZunLyfuBL0ZVV19ZCJM4H04/AkdhYgedw
7DI/A+4WLKxwcqb15FcHK/PdxBqpim/d7uh0baUC3w7dMsxDN5scdH7rq63JbfMu9j17cuWi88Gr
RygFOo1uvT0AYB8KmgzLLkztVS9J5FqMAEOANFl1KY0VXyAdRdiD0Bp9SQsEQU3uoNoTYS8XnaF1
tGxpLwYVgSpdgo8MeuXfspSRhc0HbIoQ0olOZ9ZSSPAEOcmbyz4yEN1g2mlfRTBGZJnhxBcq95sE
6Ce3S2wtWDDS47yvUaeCICKdSkKIeIAZAsEqY4sdcrC1lkqZXauO889OPIhFyO38XZLX/VIHFamV
4eGo2C2JC1CPlyiOa0iRAccbUmKtIEIF3heSdpmgaCmbtvVAU+XannjiSCC0Vc3EHseJRwpIRGxC
pykPx4llyrQEvhnVxbhsSBOMyomBF7hVy3qgqBNbFRNv9S3RH0E+zv9EY2IORRd2pUodHt6wDrXn
+Jb7RrmT3cAsu6RQZKyARPEoz5TEAUSKwy19hsAQqDTo3vswsGJ6ZpLI8FLFfmZ374FER32pKicv
WtenfhW4ce/nWImySb7lcehHQjV1vCIIvFWStBlWbRJmbajKvGzRqa5kHW3aCAKZQ5m3jJxrXftH
oxnpOkU0bj/bEFzIk4GTYjNatDEQopm+Bq2orOY6902cerVsKghZm4JFi8bUubUofDGctgPOB1cj
CAsWprXG6P1Ai2E4HFog3K7l55mvirzOAq82YVB+ZZCYSlVi5TxXcuB57QZdgg7HKgjBFTT5SR12
UelViBYbXTh0jeFsNVcWZBTWQ6KTSyAhkzEM4f6TMcrP49E4Z8QUlXQtIuFq9XRvQ+jz97U/4m5R
ce1rCI2ZvmoiO2aqjlqQvg+c8bAq+vEwKrryi/Z58aVrIc2oJG/L1gs7UOSFRqa3lEG9+QvFtUGn
cVRzdCb9jhq3JGWxqXUquVda6bi8NeUS7jyETJ0hiyYWYEcTq2nP+oiMn1JNrQgoSEfHRENwTvx0
9MAT4GHDjalReSTaCMEfSQBDk+A5GnDAYlXgsWs/55AEibSyIPW1MUOTwaNTj/q4qEf7rNIYJIb8
X2FBGNtEsWJWXa4qQdLzIQ/bXtlFRLTSOO4vIDYk56yA/KaKfJGe1zytMjcP7IJ7YmjbdQ9EjCjU
NmF2klm1E4NJHDt4drOSrXOMRXvGqrqP1UiBtnm5rp2vVpt3kKOK6kS6kNOc8gzCHpAy4SBqFVZO
96XAVnEW2oPMPGFDcOjDaah1QHqySDpd/KVx85H2nb1upYz5CjeyuzB2SlPPSpjfrkQoKqawiLIW
KKz0IYEa+0sMSZrTkLYQKljWkJ+EaVd/IInpbeWEhl9DZtiOVUtxuCy6ZBETyGy4Keb9CUvj4tgP
2xASDmOtVVOJdN1XouQL0df4mFpps5aEjI6CB8j6kICfGeGW5eAxWaWFwlXmENeGLKRQpiAkVkPj
5MMKwqQBrF9rx7UHdjxw+RQg9FOooKeg4f+I46/fAvej/APNCBT4ygPd+alw9DA7+qc1P7gj/ArE
4QjE9u1KP7ijA3UhAmMTJZyXnF558aNkRDHMl8cwXgGOvVAEIxiA0m1LRoTBKTLgmlNr0R2v/E+4
45ycQUGKMzq9kIPC/8JQh6f0KOh6NIqyMIeEmKBx00RmmctIKE+YoWClHF7nJ0B74E17MmyF92iv
dlDDGXHlCMgqjF6D/REOnOwlM3JWVcEo27FvVp0h7cIZMnuBI5J6gxNlh//FpaDsBKU2Bulre3ap
GvwPxhlvVgzX0SolkFaBDHa5AEZd/Rd3BVs5lerxRDlnRbgR9wnkH1izSvs+WvV0rDzIQSRu0zsG
arYPD9uODYS68mNufbuB02lBeNsgPBQc4ogn7LZvG5OkHDZQRlA2agdykdcQUPat7QW5H7tOQS1V
+X7ilogV0Ij0u4tPYcWjYuP24vCelukphrBodp9NH/o+LZtmZRXMVmD0gaRhVsGcyN9d5ednZDrd
ReDkHYPXLcA7F57eog4E1W3lm1UtgaXBs5nrRvG+ctpFXGZ59sxNQcPx7KY4mdr2CIVuC2jem276
UbzAq5bQEDdmFQxQKAuT+gYq+99FUGQKp9mx7cflMzHKz9vIoYdGwgvyIE6B01IQqD6+oh8mcSdo
YVYx4pD58GUKYMnimShs2qanYMFVphnuMOVYTqN1n16FQQklT6rErGjUDopa1klg6fMBE+L2CDJy
vwdt1y4+vtoMNJuhoAp4alai7bDyCyiutJDkLOOkVIWUkO5Mkr9+f0kCQfhPdwgHNO3pvIyEB3Jm
ygbIqoiuA7XDoc2AerD0U4CMv7aLURyaIkg8U1067SDcKmX6m90gcVRyemiCuli1RrYL00OEUHdO
ed331FoPMHxVEchWvR/rAeh2GLg4qcZnDBPegT9MOIJsgM0FdBfMnzihA5sUDahR1BkoMTGrSxzV
97xdWBZFKtK4cktRdB6F3VuQtGdf0ej07wwW5ZnTjBQynwEkcQUNntEFvlM0sM+ThnP4b6YMsYRy
6sjTZtU34YL4IfeiGip8lbCbha4C/bGPaOyizpapV6RjftTncX2i/axNvKxvWtWiXCVMx6oacqQo
huyEn0PRJifBcBwYUp8Re7TWY9IVXtU2jdc5vHSrppafTBdZn5pWQGMAjSooPljOEhoEI6BZtViY
oj9qEiBUnQV11MbnUvUpPw5Z8tF0Qp8lbKBqAAa8rKmJvM5qzgs5UfEIagwDS6nq/dQ/gaT4FDVX
7SrOE8v1+fA9GehlI5pESSdIDhs7bM7hN+fL3z+tPyvI9JZSOJMCxFvakDt8qo69DqBg102gQxnV
SkzoRgKtcdR/MKNfQnkHoqv/4opwwAJmO3I4Yy5nV5R130JWP2lWte+vsWaLFAfXMmcnNc2Zm0j7
8++v97PdFlAgFBDpQlctUJ+ZWdOBhPgnNc0qHtJSkZZ166Do6EKQevB+f6mfH1MoZBLo8YHjJTD0
aBoV9tiCBoa3cdcW4AVFy48Lq8IwytQ4z2zgzqvAW32ApkAnKuzh06tkyLeypoMNtOwaQdnVkdah
qQLx7vc3g3+2Y3A30AYLGT0Hpjzx2XWSyBqxDVXIVd/jwiuwjpd2D5GtraFaDm0xDlAKePCRQ4Oj
WlzVJFgVLImeM0uzxBl4d5jDArPZIHsGCU/IbD693aoq2Bi1jl6xPnUWXSXTpd/FzZJ1TSRcyka2
xjmkb2pU3KRF51wmTdytoHjYnmbjSI94UvjPIDBP5t3JBANGBAzomV7dN3MrAbMsyw+pXuWBydeo
5guJTKfGvKnOfF0aN3RM+SXloMppZQ3npowG144Q8aTIC8/J/x97Z9YkN45l6V/EMe7L45D0NTbF
oghJLzBtARAgCBAgQYK/fo4rs6qUkeqUdb9Ov5RVZWU43bkA957zncv+ex+t7laUa7tty6eZB3Ez
dpN+9AM8Mz112TGjbDkPvr8Nwul3xcWvf0CFIR2X99vh+b9c+5+qCxKZCmjMgpPK/AM1hd7PS0rf
M6xijR4LDo8sChtZ5BN2LCMhMGyfwSE8WZNXp1kT0qylcTsWqupebYV6KtPt+5aR4ZyUrNovmvp2
ETzAXjH1e9ON+jdbQnS57H+tIy7jef7zC97cnfDv8YWVtwcfcHomWzWcp2wdWn7hszqDRX7O0aLz
8ASB5iLqpvI3d0Hyyzvzko/J8DBCEHzzuEM9SBefzfbAAzbpeu7L7AvKqndFaoe6r8JvqnfrSxFH
7Ks1zTQ7KFkqZq1I2FA7avdxaFVr8rSoly5aZF3Es24YDnhYM86hqtDou4cEgaWyeCwSsctCrto8
qF50yc0xcll4HWRRf9yU+ly48DH3OBBNI4g1S2Wz35zzv5duF0IQ8VJUCHmIbumvN02GAaOCcCwI
I+9fBnIoHISyYAtZrWCK/6ZO/MWynYfYlSrU9fjgCzb58x1qe5EPBovOQdPhtepKgl3bQelZt+o3
R7p80ps7CUcqq7hCfLMAAfnXI42EzrogGe4kQ59ElNAX3m+kBzuGbiLzoodHnQegFPKI/eYW+sXu
mwO3zIsEr5NC6vDNj5xoN8aEh/YwF/4jmUrgEONDmJLXvpi+oOXN29+s6ZdL9LffesFDL2/pywCK
/vW3Vi6wa9fhlkUbPjxA8L6NPUnai2rWJG77HhKYdl2/ttRrFDcpeCtnqWlDVCv//FV+eTNh1smP
+YEpHK2/fpNunlzGHJ7fpVRTG+oC4CEjDBa7gobE+Os/H+4Xm2YeonK8zFnN4J69uch5xQWV84qL
7M16oDoizQbZ/jc94o/a/u35xeQjvOfocnr/5oBxG1EVpdoe0CMbEFkra93AqyYnZXBabIKn06Vz
G4Cm3C2ESkB4Ub9bXXC1bfnv1si/N+Ul3oSFahnwBGaTvH1eFz9nG7PQXhM3AXqhBd1bs4Fx8xSs
TxQ02srhABPgYpjP4W8eq7du4GWTxLoIuwvAVw4W+M29NlFH4mQIzcFHKfuiCxNk9WLodGe7KJP1
kqs8b9SMD6gDX0E6dvnYZ23INRx8ORZwx5fALzeOJZTU8TTN0UVctN/++c74xUJzyTnmWGNAKxdv
UWUWlB2E+Xw85CsBPJxubpfCQgDPm3W/OSW/OBReWo6BjGEBGQ5n5809zyOrR1OMh2kj8jVNfHG/
gT41dZCH/4OfhRo0gxF8kdT+tqrBCtkmXabjAciXua/wujs4dgW54uYyV/efhJFfLGI4EmQRlIgF
RK0322C8EcrVjCOBNKUtmQb9KOFX7bC7bXW4yrROFfO/WT5+eSrRX+MF45exvdWb55nScJgqlo0H
H0eukdm6gD+SMXhrCP///Pt+GORvV01UGohUXEZpwkV/cyeXIlUz3SLcIqkJx33u/WSajqUL/AxJ
QMvmxsZtjpq8b8bELcEeneO87ra1SOS9LDM8XF0CjfEEmLx/BlDds9YMopxb3fd5V09kZJ/VkgU3
AvCO3VPWUw5EGkx1PeAnJU2Rq7JsK0Cc0X7B0Eh/lQWsOnRAm7adSg3jNRUsesrneIsA2IOo2/NI
rvkuqTSLAVBHnfyec4gltNboYNjVykxCWtMJw97bXkX+1A9Q1w6si2S6C0IdneW2rsDIZuHsbSaH
ubxJwUaR+9xG/bDH/w6WvVyMFWs9p5UY2kG4lN6UxZDBVM4SxfdzNvaPLqhycoaLpo6REQOpwd3D
0KxY9ywtXidbr3Oq+KmgC9XAa5USey86T3dS+8Fcc4d2smvySi/9wdqlEu3qMr+2ynkSXsnAkhC6
g9Rxq2V2Ka66sow/F5ZALynItDZbmSrzCIwvKA5qsty/g3vsHocOdurOB8CWH0KFHMBu9o7OJxSx
634s16oDeUtzXaeabltjLa8Og8EWtevJRf4L4cGJerRZ+Z4zkGBrL1XS2JSBmOdaZ0dZzvfQefcA
IPUL0XH/oQ/K8GEa8gXcO1+Pgef9LhmruxnhAtBd+5UVwwMpIKKmjO7ENnSHOBVLKyoh93R258T5
pUGU4jMHG15ncwzEnAPTkUnyLU2CZecGb/EdTHHI7RKC/OryQ1ptqkbFDFp0qOiVTfX6pZjGpU3B
MtdD4T5vY54dYX5vtVt9nXX9M+aZ7/IgH99llTS7KBw6UPHL1sxhF12Vsmc3yYLrgW6hQ6aAPK8w
yA5ZEN13HdM18ys5kSpFNIOLGUWFLZoeu0RrbbHdi349jVM6AbYDFt1t4k5AXVqX1JzFusbtFopx
t07wTuH3ukYUQl4tCWs7XNl3pEwfZMDWXbSUbL9tZmt8MM0ticGSbyhdHwjt9aehtOH1wIqyBfCa
t2CdzWsejEMDh1K3JQTrQ6FUdjJ9Bb97IOspCbv4ZEHa7iBSnONo3XeZjoAi+g8ynMcPQ0eORZY+
drP/kMGT3i1hBaFuBtCRB5ckiZDlyc3FsHfBSFqQX0+iKsnZkqRr8wtUHfIULv8ywsfn1dYy9A0P
nQncu5Ga8sHOK/bFxF5PnhR1v25wPQPMpR0XIKDJ1B07K+VxkKV7Te00175bNihcwnUTsGGYwsOW
oDWPQ0PJTnXV9CRUCWYgxs3zIuMwWdtiRB+BzRSLBKfz8hFpC3E7LrjLuCcgdUV0Cmfqd4Ga1D6P
tvIK/0XtVjwQOwK0xtvr0i90sR89A1U51j4m6SLazcbmYxAlgBJoSesgxnc+FEGsvq7FhnRIIvp4
bmVpClcDkS3K6wCsJ69FURoK69dlwRnybGgh0o7d0RicqXoSA0InpXRPDKr+u7jn8RORg+hOCwfT
mFXdeBstcblXnVuA7MLfPrPOhl/ykKCehL6rd8UW9lcam+zXyZY0313CTg1fsi65XlebP6ZOkNcK
4v7coAqAz6yJC9vNl+t7+Ezy1WiTD4go2ejTsBamRYuW3VXIMn3sqmFpLbP+MKFieSp9yj86i8/x
Qb/u1BSP502hn+7WIT1hOpZ9gQoHG4RbBsrCzbgTWFKNHxgtx6+jTsVerMH4oRjj7sgNmfpTsk5i
3/nQvmRq9OgP1bK0Ocnk1M5gonvgq0GG5EUqWprnWcNRcJ3mMRNtAQkZmA3iU3uBvkkepQZQWE8d
dc8jWei2K7MuKuuKLgTsbJiCJ5CwBk96YP3lHgyWM604ewwl62tVmDneW5zO4HmoUvzEQouKXdF4
w1dFAOHZxeu83FBC6F1XjmWrQr3dqKksr1OW4lMT3R3SsMsf3RRn2wXmHM+5ZuwO/K7+BOku3kE4
y+6owaO6GxQw8G1exX5RayoPeK8FvQPO4YpGZyy7w0M04qHC1YUIP56FrNK7gjH9xThq7tPNRE+2
w/nuuPCHzcOlLhlOamBSfxXg1rzXmdFfskuH2Qxga10rRt4dcGa7Y7ZKfGwwr+8ik45nHfHqenNW
f5m8Nh8cw3ndimL8qiJqRjDyDKd1BPZxplAjDnM12W/VYrM7ME/BUjtV0bu1yzqNeldK/23jSVoC
8YyXBLGFZImIv46wLet2qThtAtj+wJ8GxgesUDNIjlGF0ZOOfHbXZYq81zmjt3k2q085zUU7IQjB
gCFvBBBMiSIym5N4R6dyPHsTkpYGs7syEj8+rYr1fRlwrIuUdMcEuZFWhwG9m6sx32pWZqjAh7CE
Y5GM/ckIArgEVILgbScWcmZywr9AHEBvSpd+avmm1VwjQaEhY4HY8x6idVk4+62gadYQ4nvQLNPl
Lp+ZnuG5xNljJ5l7TtU0F82i8CURIhEP5WT05wS5nseg2sYeGM/C7nwuwbwgrGU+9OO2vitzOz+H
ehUP3eVyx4aU1xlHzGBMHQ4kAr+/jCqJaxQZ7C61OGslZ/5dSAP/Gm6qOwRrCgoHoj15iCVPTz/g
vzxZ8IkKoCJK9vU9wpH2G/iTNDhvBpL4LpDMvxYaMl9DZkZUDb0FNO2QB8vQ5IEqBqzkmwyaLsjJ
QwoIY6s1aD1/ks7lDL8dd9IWACBpISDhTsOaxe56wVXUyGhT74KEQ8R1vse1Dm3J3ClPkJdsKju9
qhL8C7wLyZtRLuNroHj0nFK9tG6x0ffc8Xlu8OiN91gttlcVc22aPB68aAzP5u9xOW8ZrlmBe19r
nJYcO7k9hAuSCzUo0uhpi/vgoZpCrGZF7r6vuhzvJzJA+B9jfTs5rz+unIz30VTSO0RrusMEjhIv
LS+TE9axyuw82NLTENDpZey6Ibw3QWmxxishs5PyCievTIob9MRkr2disIiBR4NuOiUzDOGk/AS2
cLolUtOD65HJSXOJS4Nt8zoxqZgR/qHduzy1eq+H1L43GtlBs7HXiSr8I6u1bonTyZesotk+1f3W
6NSrFqlIhO1ckh8inK8ajmbaisngOZwS6R8iadZ3KEKWGokr8hz3NG36QD1OVXrjCiyJALE79DLG
tMtc8dsR+k84M3fmUhscVuR34SKjW1ZIrBvJBns97IKbNQ/03eAz8piTWJ0qoIEUiy5COtEAs3GM
QMxn3XR23vdth2fzJqSLuR5oMZwpG3yNUh8lYAX7DxLq5ypj40kUw/oglEu+uT49j10YYUkr8R+J
HXdDHulmndKrdeXpC+rtsPbhqr5Uy8VnUtOeQVk+jQhawS1jKEgdV/6lXBf6EA5s2RerPuaqH9tq
CTpad6MC1Ld9hv4nPwpZgAYqFE5SHKQUCz06nKbwPmUNF8KeRBAmtSNBeCdkqvd2nmF8RbNuUaEu
79JShIeEc/s4j0GOpa6iD7PFQeaMFO/mEBkfCNMe+QeSfq66Kn/O7dQfu654RsBDHiCXMtSBKOVq
2XlVq25hNx3YQ0Q94hNJtugLC8myd2UQHqY42tqym5N2cXgYrWYISQpIhdT7/ArFRfrC0+wA1Fft
8ThhAVYc3SnNR+QJEAp5dWKOX1adRreVrDZQCzJ90mzlzYoadp9h7bqSxPbPALCLe6CUdp85u4L7
R11Ym8nQHV1X/X2D1RQ3mk7d7chxG3SIvHbA+Qak6rT2iCFJbpsVmSDAggwB3ylu5iJHQZ9S/pn7
VZzpMhwnMfa8ztLgWnkwbFsYv0xdgDgekgZdsiHFA1cPBVkx38o0I+97oVBmpCA/sQQiQltO3UMZ
mq0VMimvrO+weoUMQGmP6GBisjvkS5Vq2FIhzTn028l75W7yLMC2I8tA4IHLh7OmK7/recJUPfKt
x3NnBrSlfcDxGMFDczcVmfgHGaf5Abj6gC1nRa4b6QlIGnMXrO8qkozXHmI2urrCdaKeDRcI63bh
A+aBnQ0v1iNBHsOVVtz0uMpXdlgKrPqqhzm6TPWwWNDMDkmY3PJjtAbVhwqeKfoczMgc5kaybGtG
nbuGFwMra+em6MPqU3NScfEl2vLvxKjxEyrW/lNvpcKiZYP3RZ8F+8TNdDcVs7z3OSqW3psIpnc1
bQ1dCdMoh9aji6XrzkGilrR1RWiLYyGiCHtMmqu7YKGA3AZfqDvINyqs45JTBRugxyKkoox/kpIP
9/FYyvu8g45cd8iFHzhQy2+9jcMvA9DqbyMJEe6JA3zgCArgnBmuHn0al8sHg4oH161DkyNZ3mOX
CHIgrLrEjlKt+iN2S2hnWx8BPaUQJE+KdPET6mN0pkKy9EwFon0Sb1L6ZmcLEcH6Wb6K9BJZt9tE
PoWWR18Qt79Aq6lf39lxJZ9iYdCEp6QLqkZvxH4LMo2cY7y5qthtIhse+3HFwmDZuqh9QSen9mm1
QNGYV4bbg8UzChxkiNUjy2eRocZU5FMWZfibSq+9Qc6sElmbDiFuoyHxk2hBpgu14xlwqXYApVWg
iUHKCoRlOtirbssQ3rbh4CLWLHrp6B7FKz55A46sTukC+bFlaeWDQ+AvJQCi+PhJaKaqa87CdGhz
I1G0Is6PqwRot8ibfp3JJ2ccYzUFhg/Mm2byNZ5nHHUeEx+1S5pUn/44mZkL6FwnsCe7ZrMhyLQi
2lZVo59Qh6TKaJOMuRUNtCCc+iRKh8cM/Nhw6DsOuQdkQYcGU6ziqCOoQHfxmAHfnrItu/JmUo+A
2oXGJYTf2iyXRDme4wx6iNGh4FcWFIM7IMJasJvKTe7VId+KRynONLvJg4g9Ce/iwzAPw4uMquJe
FNVIGo1Q6tPCtPXHFTI8uUtn/Ohj7EJ8R1Tl+NbdQHDxEPAdAvh/KusbXBM8u9D+mW+hy+AsumDC
v78Nsf3WoXtB2HdBReyts987bnl/qGYzwsCoZMcPoejitemRf0O9i8u5HQfof+els0FY4z5ERYfc
heanMDcQUQy8FaCxY5cZPOqYm4W/DbB/NXIOiaiHcgZWFW/r1t8xl4TNeCkh+2KIJ5DyMUNAAiER
wKnhGZ60OS5yTu4lLddrsEzd87ax5f0SI3nyQw/8c1zIuz/k/D/GXfwcH/o5TfT/ZXgJGChU2H8r
w39DUP8vUjvqP1OJL/GlP/7kTwIVAur/ASCYIcmJ1xBehtz/m0CFrY/4EgZ3gzSARYM4xr/TS5hM
csEKQSLgpd6X/wff4U8CFXAqDB28Mw9GfJTB2PnvAKggT/7qjYWAMvG9wLMC88PXe4tLwnGwdhX5
ch11ul/HvC6XCWFcbLVYNq6UdmUMv2YE6TQfRCwRo3uZEMaKdmLQ0j7FMp02A2QbHO2uN9zoBdyj
G0ZdPnb5oC2irTMfuh/m7JoO+zRZcHsPQ+WPPFiWgDUD0DnpTmbuJZ6vGoGYYdI3Q++xLTsoX4D1
Sz1cZ4SvZxVIF554l/sbnxLyxJNRn4cg/xBY5Q6LcgVtwrVqK2y+11za7oCyZ8bzh3zkE8u7bYCC
PS+XqO+CbQxuPhIwyQhJsDcbtrG8z9eHTbjsc6jjy8M4WXfThYyYXcymBQMd3NxtmMtCw/4wrK4/
rM70ZZtVqjvlMACKW+gvDilgH3aHMQgUPlP76TAZ4eY66KGMMJliSSRm2fMNOnZdBAM++FKRYwlw
xN3FIAo+TouPHpacDQ7SLZ9aZi2mmFDtsdRY6jfEa6VpOYjJDxM6/GeyKSzwho56BdxfrgIp+gw/
NEXQOP5Aej5eLzDNDzaGhpRGwu1yqkf0mpG5XpTC0BZE/5cd3ESsYuh9kasF7PJcoTq7jif46oeO
pyNKa4vIOiiwKG2DZPbh/ZiLXTwFg0SQuCcNEgYXNZVPBdg5zgO0I9IVmHmSGtWGc5rVqFskQhmE
tSt1c7mPl2XZLRNXjaSxo0hyTyFONIWS3GAazfKKziT8vGURNojskqETpDO7EHnez1j4q3hfGZkd
gKTpx2gw7ErkU/9BhTyvSeiipdFo0469YzRsY1PcQY8w7RwzsjNMFYD7GFCsJozWyO0o7cc9tPB1
xwpT3WHQDgIWxMzNPKb0zCqyFrVKpHhEZgHRnQwTJL6FPFCnifD4NMlCtnjlMvmEp8G4euBR9QU0
XgRB005OHOg0Qsrru/m0IPy7j3tXoBoeiH0sU/c1hBOCJgKJfFIa6F54ArqTKnQiG09XVzU0L5Hg
ztEPYewPZprA+D04y3KC8MIWRW3m4HLYWAZJa8n4lKW9uR3LcPvSTxJy+Uj9M2aayCPZkNhpgiCs
UDQjhLZz+gKjqnW4HUFgLAhMcajbsUMMPLOibCNIAO9zOqK7CKrhNFQdfZnGXq51OZH+QaQ6biz0
zoOb5GFCKKQxaG/QxaYivEc3B3FwWpNqr7DbLVhZSESusFFzNEWTvkMhVu1tHvbfh0h4jHewqlnZ
iETH6qtLoOwrD7u0TdBeNVnZpUeO1qVRafx5XfxL1htguwjTrPCJ4sKIdkwyXMel1mj95vzdYpHD
xmExDWn25g+X7H93xd+N9ILPjd3qv94Wn78bqYbpX/MQf4wB++Nv/jXMCxMnAYD8EXu4xHMBY/2Z
6i0SvJYUSC6koQjEDaIJ/94X0wxTkbEflHERgTP4Edr4c1/EmHgMp8ROlmaA5oCVFP+djfENOXGZ
Foe1o7ggKsnlHelv7N0ycvPWqTI7liUKQcnQZV0mE/1x+6Bowqy0P2uqn0eGvYFwUpAKSH/k6QWo
w8r6FvchMwJ0iaLkiC0SVSImXJR1uRL1aZjc+k6CoDn1SJGaVsHW/vjT9fjFsS/XS/9Ebfw4OGwh
VBI4bcXfQC70Vv2aiLI60rSC9VgYC4VtjXDcizzJI+QEaSV1BUe2w4qy+e77GkzDsMtNnmC/jIDy
zhCQQQn3aAUgTs8Capst+RA0vCdZM3mDEUqUbjezLcgDlq6l/R/8iAJgPSohpHzit3BBaDDhQU5b
dYRaGu/WFFFOGUBL64rFvx8TBJtJJIoEiiZwOGid+uNykfIyRT2+H1qgdzkmILxTtiyRhoOihUjv
BnVFICdWOYExYkv0JMHtYDLDBucmkDCN/vk3vDH1f1wHBCtQyYEmgA74hgmycBZmXywV5kdA4zTh
htFKznjYdL/Dgd7QR38c6fKS8hSMa4aa768kRuYiKzXC4HA8aXiEP4iLl0OPNlMy3ocZwJx//mVv
HqIfxwOEAUYCt3iM4Tx/PV4c2WGQQY/jUdAYWFFQ3c3IoP7zUX5x/lLwJZc3ryXl5SURfz1KZbBc
9EtQHk28dIcSZ00nVXcUtnz65wP9CES9eWIQT0GG6Qe69rdFAWBiXC24B4+gDfrTVth4xyrcM97j
wnmZwBRB+gGTuNQkHmDuldcaCH+bXgR7Ng/blcyy8d74HA1l7jKL2RxdCEw/SrYjvFtyVj1cG6Bg
/r2DOOqbZAvhJFC+oMT+oYBDq4t3YJe7I+o4+7LksKL++UfivfVv1wWgliBMgVgjzoGxmhfy5WdK
FolV+CtmPS48iWoJyQuIArEYXGPEXgkb19DqXyFpBJgxB30GNy8/9pLPexfpaS+0MbdadAsAjyFp
x3wIX6JYdLdZ5VMMapPyJYPbZWBhPkaVhPNhlj5qTE76pzgU1Z4h8dtO8JzeMzrE7UA7fxB0H3FH
P2E5E8d8yuCZQQk4uk6pqzivGJw+Eu8SmkPzR2uB+USd3LE4jQ4WvsKTIRk/8YDLdohGiKQjJV8Z
Np5GWkFPqd7cne6jZazdVqTXshz7gyN5ttMuThsYGHOTzxCMmwmg21EYJZ4x5gmQM6agDdIHd1ml
/Tfvva3Lnk07KqbkkJGUWwwPwhhAlEZ5GxRbimIoCZ/glMiXgjLxqiOmMF4urLxvKsOAiCwK6rIa
2PqhwByCtpCxOYII7k8ckuj1Nlb5XY4hYe1UdkNVJ7Jb7uZpGL8MvEfPMtpdsFa8YUR8D0RQ3gRD
H7Qp7TB9oDBnKXN86zwadyKuTuDvhltFNCizdYDqSDG+oA6K4RBqfn05nwiVQMLEm1yD2irME4hk
8jFjYDjSlYUn2P7yOsXwxvdBLwDTRUjU30ZzAIbUY/YhOom+b7hckgOSvOVp3tLksyG5fYfZOHY4
ocavGjSfyZNI9wPTuCMcdFqoUMlnNRq1FywGSK3XUtYqHsx78B0YHyPWBZcGuWS7KnoE7LdnLLmP
CYbjYG1zp6lXENeDdSprw+JvicE1N3mk773pbzqSsQZDGCC90X5uZ4LxOXD45saE4VnHGG0U0jSt
ebXSR8zxvCE0/8RWHx7ZNAGviDa/4yZ/gXb3OZbD0IIB4k3A8+p5why/fWJMdF3AEj4PmahqhWwl
9FTMFJv5GNSTC0mN1ALDEjUvTSSHC+us1qugpNVBWDg3PijJx0Azjy+zkj2LMdqOiQQ9JAAstMbY
jIoW2xDscVrmoL6XrmtnmscHA4H3KgMQjTmTKmzMmvnPMJlDBMFtgakMHgkO2Cxc32G2Ia5QZKPx
ygNRPLFh7Y9R0oXHQuFxyQOvQqRvxngTM8YrxjDzMLIQXTkD/R7y4asB6/SBk2j+lhfWf0icWc6y
LN1JOJg9jmpkWsIAfdMk0D6gBTvNEZ6vwCN8BtzH06QOeWGj09AhEjS20ZjLnQyprNdgW9+nCC3t
ISawEybz6V3aK4z38xjnUSFJdIjycbjuLnr7ECLRBkBguObDLHTb5et4xiQT0eZq9kiJQDcYbSj2
hDv/6iazqNvQ074ll2knm0Nu3agYbnAs4exR7BzRhvkVcTjrXegW+N0TM2dEAeDRGwwAjVnor7YJ
VMJWLXBi8aDe+i4c5xbjOGF5hlq575hdsrRVDwUQMz3NV1asdI9UfvH8Y+oB8LDoKQhRX/RKszsh
FlQnF2tZKUzzyEEe4NtBgxnrOYKasmIy2gMsuvED5wl4l3Bb4J6hLoQ07Q89mO3Tko6YtkWr+Rl4
V3+CpAgfN2Dhsecp1h6DHzmC4brJe4VREFWK7+UTfZuwjZwLiySuXxLM6gPVK1quYIBWxuGXi47d
VaFcMNYQvvo4bfEuzVJ6txUafq1IN/xNXPUY0XDhL2aT4JuIuQoPMCLwk4I8gv+XFIjFT4JnYPFA
L0RYGJoNg6EPeoq3I9rzvqmKmZxRq2SNJjnYr7I3Z8i8ZR0l8J9RA7vnzhms6wpUCYJMDuxAlmLW
aijHAxmC7GoyKnjwOABrgx4770YKaDmZZ9mnhWRgbDBSZXoIYWXXyObPDyaMEQcuWPQhLLMrKyIO
nn9UB8tjzHhDvZhcZSuMtRGLQmTm5NYlY7rXbFxPUsR543qOIQMJYTv4ME8RQYBlmSbIwxBMdkUX
vjNkqBzmnFB3gGnr2QGnvxBfMdNzZNfGyhGejc+meloHjFvDxK+wNQls/euKSCgKmPFn4a6Uccpu
1yVe5Xb6sb3/b8P6R8P69ed39/zcfMYXQPe/blffvA7nP+MEfvzdny1rnmOkFAJul0LzX9Om/mhZ
Acde5sPjJYtVAk89v1TWf46fxotIcE8WeJEPovY/ybhRibcyxZcmE+lq+BPxf6tdfZPKuRwxisMK
7WSMTgJl8JvSvsfKM0SLyL7DKp7mahfrFONKmlC7bnvOslmLzxgXAsh2GL31aTvFa4YsaaBI+IUO
JkXLpuJVFGc8qx5rWhUM43GpMBn1ps+kDjzYhjW74EMTX1Ub5Dks0oaCjI6+FysmKD/0bC36z2WZ
afI1kbCGblGNjTqpZQQjBOOQgB9hElMUTsvQ0j4zlzDykqGIiAo/4itTKSN/Fctk4K+BxZiT/jft
yF+RbbyEDJ1uiqA8Ip+4fPHbnr6I0McxTAv8ThY18PE4ybRPj33qrCmOm4V9vTQbVPDuFV5OF5P9
T3fULxruNzEJHB9ywiWYkKDbx0SktxlQQFAlZK68+8YjkYiumRTMNQiAVRyMfG+AJ5ipNWyiKQIh
/4+yM2vOU8fa9i+iChDj6TN5dhw7dic+oeI4zQwSIAT8+u+Sna63411fUr0PtiseHkBIS0tr3UPg
bLK7ox23os7pBVtkxCX7TDciTtUrMdCyDxPFz/58k78fESm6QK7k3GaphwHFlI+g76UoHR+EtPMa
IUcLc4/olcfqBIZ1gg3dDVMUPdehm03vcen/Wwn58G7sdYMUzpNPkYhqyMfrSr32ce+I5DVfmXMR
pRDZjF+LIPO7nKZaqctPXUYahihAgQ5L9JdCzO9dEPvYseX/YygUkAmxhn4/8+ThXDruUohXJ25i
JfahgWHwnYXkTBc9rdPmtnTQeUJuUK36oR5dFwAaHuMNg/LnF/D7aZY7QbPObnkw6ZHkCD+emSf4
ktUKWPxHlm5dOJz1SrYZyNSsHdP1DKGdhbfy50v+8+ETTnoBBHgXSgNePL8/PPkd7YHVHV6DyLDK
T6sXbV59CgejISpDQgui58Gq36jdCJk6eu7ddR7SI6cvV5q/TASPfth/laXsAAA3Y5WwUGGavh9P
/+v4madbxXFqcl6Kcohb5xzyu10Q7dIXFIa1qeC+7ssWBW25AzMkuKuQDo1+aGVUoQPqeEP3kLZg
X7uDQuHXvwfN0I0vfx4zG0//rxQQxByQXVsWDJGislojtvTxX3epDTV6l5rTywIMhkmAmqvLYLmL
EShfLoOYnQfpIzjLoplMb7+U4On+18HyvCgG4wD1mmJoQGj7/TYS5Y/TOkb9Swe4w5bdiF4kMmS3
0xpeiSwk7o+5HurvbRWC0tkPoFQ8qppO5cxg+AuirY38MF0BhZVbM18F6Kf0f6sEeR/nmPcmyALn
j8otzNGPdbqFrp9MAWq/jJkfOe2xmpDc1ndqm0rZ7Y1aFTfnxO3Mz/pVtf16SOptdR6MlNnFmA6o
2O9hNpOEt4XqpgxZdDfKaC6GrtPcR22ab3TNRboQEn2nQrHs0t1S229DzdaQU//5/X/giROpIg8C
VWoZoTAKmay/jzwzs1NzN8tnMAthRQZLQslUxMAhTYe9t8UOoT1b36NnowN+pt/CCSS8hB8tZhIR
Pg5G/H1BBx+juE+2QT0ULCOaLQSSD9MCzMXYZkUvn+XAKlJHQRcnuIGSC4NGjHplONJsbranluMt
mvDgeQ2CZgR8E93nasuc86EF4fk0OHqMbpMysgkCUKu24aiqQ/t6+lFQIOWsH4fzvQThtD1tVLsM
qsZNYzetktHnBfVdWvBNgV7q9pS0y8K7E2G18mXcXEC7BxmOIMsi0Nv8Vb3knO8O6u3yaQKOlY5R
j4EE+x7JA3deOp3NDSYZtvV3wOz0mk/pPHjzQyCok18PoHiHXdO0A51rJ8/wvsgDNtdvXdJlwdNM
U5BJFic5eQYifz0pyp/nxscQzui/seoSK85DY+PD1BDZ2uVeKpvnzUODNt8tPgcQtDL6qgfdrpUh
UPz5ih+jEbqCkEmRO0qBE6Ba9eGKtGTHwrTCfBMbZgbhHikTG/58BILZvKNZhdFzVomNSWh8PY35
DYxA9OX/kjzYdPa3qAjlERwrGxeiQYhLfQQTbKDLFKSn9qnFlGF6U14MnZ+9KhTRqKihdh0hdffl
3QwrgYgjCwrxxzyZ/BlcURybZt5Nfq6umiyJHhYKqqhSjsaLZkRBHLfcqxAE0hWTCPp1BWUYLBXa
955d7IXLPOznguziIqvqya78GTjGJ+R/YonoTj2IZf5L7f5jXEOLIqFubZ+ap6Xp/WHvrKOs6Iwa
40fcFKhoHcMBbegrf97svIXGFwTnhYcis0JaPQVogMrzW2brRNJOaaEr42cPGA3YKe2rcmvRkZY+
mvvHSoG68k6qmdFnhuGz1qy6zLQ2p/bWpGV1ot3IMvrzXPqg5ENXDdQJ2yZRjTcIAfDDUUKJrt36
qvMfk6kQrK1J5vYGJtr9dum+rWOMzVfuLSsWu8SJlTakDJIK8XenQDv+Cjl4+61eIef4vUmrGGF1
81bbUKvpo9tMLfxWiZoEH7PmbTSeakqU4iTBZIhxv7Jf8Lh/ebQPWSaPltJw8z2WCg1C8r3fg/aE
vH3c6H59FPlsI9U0KKbW1tDq+zFRWka1f516tT3FPm4G9a51ejDTIMnaBnbQ1kbelJ9S4WjzSJY6
MBwmpkiO/sO8EU060INMMSxzpI1umrB5XvrSENYmMhIuWE6Zy784Y3mMTpsHDMU0xYUz7dFrqlgS
RepX/Ot9fGworP9CXP2wRtHxEmRXKJtYcRjE7T7ECs9sQQT20/kytzH4h9N7eusXyTLXuLj4FN3/
FhY+bEf2krRnXPiVoBhRn/qwHSHfQAopl/jLqCFCfp/WaWJCsfczPkElgz48oqLcLyP4G6ySBtAa
WUfKQtBjlMywNNNdHI1Jhk/LFCQEAxbkfD/g0MYO0DosfOopbFS/XlsOtYuhXJqkY62wiuzrABZq
XwQwXo8vKWrm8z3sx547CeuavQnciD2n/nnKodzwe0zk4e0mQJAAXkUW9PFkQzo4OgjXrl+KYo2A
E6MZJ+Q+M25W3Ub+FgzrURVDJKElgd5CdngYVKku3UYLLBUk2Y5zNeStE9xkmPWIvYIdlP9wy8Y9
N5kO8AhAM7Z5DZBvGO5x8mmH74b2lPkUzPQ7wYfDfbSqTuSPoz4ZEyLtOagiA8kZYaHgXYNV8dJD
1w2oJVcLsq/gYhfU4AG1dvMQ4JCx1EjW0xsZzEpv0gmroDqlvqcDcDDTGljIlaeNPpOpKTw4eGuW
TxdTEZOZ7eOtMdvGsZapKC+Wes1gQIyyik4ga3MBldhZti/Q4v3ySQdNnh1EMPnentp0Sik/wjQG
OFfpA8JH0iw/j30xHaAHme0qSztEQzzjFf4JObWkcI+y7tvgcQ3nvHYeU5wnli8L0JPpxhmnzrEi
E7F+RWEiGh6R0c+R9JFgn4rxcwrcsj7LSqobp60PkrbfpXUv/GIfo8CqkhcP64TutUANdl4OTJVV
/Uz1ZIyLmL1Bc/UcAokKkwPngBAZ5qx16uiWvrtT12dzJP2xKX4WSScmRnlBSXwIbqAtzkxpTDtA
7n8WkTtF7rHrAinjC51mZdFYle5a5UdaX5OZAXBleVmesqA1OrzPOl+oC8RuodKdmCsRFEc5by7b
ejMmpUl3uRNECuhYNmzVemHy0SnKM1PCj0aglio2AXaWiBB/7R0dheMFk8M42d4I0hbvVkuyrnQ3
rSJZok8NLHi+TO/fdMqy4Wdw5wIut/VjoF42rVIfrkg0yNy3qHWMsvYrzgQazSSwUG0DIGi2+6IL
64rHyUXIpvJ9yVaM/bAwKMAUf1qBOsv4rsqcyjQYDAjHlxe1XhGX+hRVIizTnUpTW5OIB8wg6id6
k5mzXQVBgybaEY0JQvYNUVsV4ZUjsiFugDbiwtDcAW2qkuxoKgJBDlPUw6WH2rdvb2mdnYaau5sX
a4mvjMTyCVD25KLE+9XP/Y7rtRZ39KjhLaKHxjmYkYVqVLKD7L2osB/C/dsesFKpzekDSJL2YFB4
nYhOAODtiIlmqvnSj8XkPHRtbEN+ME95gieQmXomAKBjP4JwNLT8nnx/1ALUNMOnKjiBMXvJmHG1
pvA4ZMKWt6/Hk0Hhh//ymsWOcxekKB4cHO0MvAoHzn0R/FSKA41Clqgk09qbxIOOiO5ZEWqHNxho
pZ9wSkFrlPFyiq0/K+jZeQt+YbG95ZI3jX9MxMziCoIfqZfMWewEiwbHvvlwdfhek7Z2aObZ41fZ
YhNluIeZyj/P+Ot5BloG6oWCW8H3wkX20UMdBlkqsJtLKQDtJCV6xuLX7Mm2MeUj48qxD5dN69tg
oKHB+/uV46bAyu2/xBjWNzCaB+fh11A777/+n0F+/z0qBX59E/uy5QZwLirml7qMZDmclWDzeWj6
XwvXyvE8K90HDuB5n+7C9xfVb/PEVOPkrYccseR0zcKdV6PrEn1KW90zSlAoGn7Fl9TYUERJBX0e
+ryrTXrzFqka1micu+olfR/BXrKCiGvvz1T4cK1BJvYQ5r3zFcUW/sx9f7Xv0yPK6obxiYKSvziG
UDv4xCVaC+Zp7g32MkVQRHxz7ZUbF4+A8QM9AZUthB3e94m06RVU4JGHtJ/ilcPI3wEMAGq3G6fC
3vr7gDqb2fhH34g+iBFJCLu6uthQUFvkWW4rWu7RlBpuzDV0Tlv5GAHVvqBf5qsXL8o7pg9qAa19
eFzwmK4jtWz7gf5svwRznvCl6Vy7HNottPff6QgtsEfdoMlcnro84XMLDHxyAbQDh6npCnKVnSsA
8tMpPvs15Gk1D9zOUoqaD2EH6Ll4JcuafX721Ba5j2RuVYICvQLNVO7dMc+4OB47PUemCRjGdAFX
3VZueE2Fvoh7a8tw0OyvfK9edVQlp5pkcVkvEeltlv58CnrLj2jSoEG5OhtzyobQezW/X0xq5AtJ
Y9jctkrz/7U1FNFC1+D8s0O/O2lwVZoyigJmqLi6V+T9/BTBzecUkK2bnfs4OEQUiRehfCJMMhSN
TvA0YYttj4uDbOl4EaZsVcs3N1oq4k3eoCdRn/8qJ6NHVgzIUhQN590fawDoSJzLqmA4zsTbmlF9
0jBgY2bqbHsSBZKXEwAqtO6jc2iW9tEx7RsZInryW80T1fDhw2O0uR5RDgyyHT5vkXbWUK+yU/y9
fgrLCe2Onad9+7xTWfp8GZjg/L4qKYU6u7LZqCungV8DaqBksUbtjZAezKtDtILfUqc51CPz6r3I
snmgPrOT7hQuhRd5ptAc2G3vpbcMKDpVQwX2lHop4C+OvkB+a1wIJzhKnEPbOrLraQpMSRE+ryHi
TgcRZVChbseVSFOdOOvZwdOlsKUCqD01tfiq6QCNXSFVz1N+M6RnmXNpsnEYyltU4W2REqMBwg96
YSKaPgeUsdbsuGSVsxanyEgM5A6ULsAD7mKKQNFzkCODi6g5ezUvf3PgcGenCEQJA9qGmR3zwR/o
BcN4tpXoauqpRNOrL8V8aTZUWKC9bMDZHwaSaaoKmwQg8ky8ZX45Rm6MQAV2yk4jCUpenThe2ipV
gyifrQWkLbL4z1G6FgpfpqWJmtsoUnLNToHfj5PzbxTasCE4sqMJBPrHhvq3s08aLx6eqEgi/fIF
qVn8Ja12pyiWexOT26jXdC5BNqK3n1CaOBtqPWMg6PjbWD9tgfYD+GLsDlhV4TPWk1PGcZhqTzPL
2yr1se7rVwc6bWzoTC2HX0/y/i6VrCgQ78NQYKJxzN7CDQxaG//SNbfRhOzfLl5UI+xvdG/Ve+DZ
9nvohDv8xoq6MF8yoUN+g5O77W2UTSZZyjnZYna7Tasnj6BXYrsqQUHyk19TlpySSARsyv7ovR5u
w6mTg7pYBxHvPH9wkztdoOvS7ww4dV70umWpf2FUZ1d57my2HDjSJ+JLQFo2XajNZX4HLv2HW+qW
9s7rkk7j868LhUPKlqaYKs7D+4mtKys6yyibSB18rt8DVv1eaFTgY5kNDiqM9h4HXE6DQ5u3gO6R
6Y+086CR+OCZJ0MXb74sfSCgwx5vGK4Rz429Lf224Jy+Zh/ZZaG2i1z6ts14wHDKzsk424B1AYIf
uxawVdWwGsFx2wYBdWAb9Gog6nxuMHpOdVX4okFj5M/Hqw8Hemo5xAdmsE9wi7x/lJWLiR4C9Wr/
ocDrgLuO83xhNVhWF+zlwK6gZqbwUiCOo+y9//ny9uD6X10Ae/nINk5cCxfm+h8Otqgd9Y4ZY0pV
76GxogbMXXAOYCX9+VIfCuisJjeGEkRRJhT8P7LH+v9qOJikVklGKvmfOeLWC1xWJbMAFYiUnhUR
OSrsS9VlxRtGHSnglf0Kjn++l99LCKHrMn+sLmlicZDMc//3e8lm4VO+rfKHlK5a9FxCzSBE45EA
0HbrSZ3/Ns7/vCDS2RQOogRpad71h5oFZE0X+W8X2YOlY6PIa3b8i3itmWq/VvafH/CjziZPaAHo
b7wsAJ/Bx0LmAn4m76Ymuv8VMUyx2aL9GokV8+ElGJMZl9BsGz5rI9bq0OrOxnMxEBqccQvYj/5y
R7/PdMaco5SV8RNxitAerbrfx3xNXcfEq1D3zfuiMuR1rPFF1wgUnEpMRXgFRQAjB7lVBIu4A+XA
d0R5RQqlt/2sONmfwlb0OEwuhBa0WZVU/DrrI/Nuy1Vwntyb936WfA+zf36Ij6+RFxdgqID8OSVZ
7x9i8uy7aoLhOt+iz2cj0/aWCEn8+vRnsG86+N+QwTRAImReeZH2P8TuPoxZDDfdQ2Ze3/7a9pbc
0krcnsgKpA5W/v9UWkNg0UuseD0LA6N5i+v//R0Jk1GJnsvq9n1bIkm2byOuG9ZFN6JB9Dclzd/j
D/VZhPWYqBaUQtuWf/9+QbNuC3aVYX0ed85Qh/u4bWPxHOGk+Ncl+M9L8eqsQjpobg6ZH5+tzfx2
BWqYn7+nIjMCw8SaxVctX/48TT701vh0EBopzXhGkXMAkfX3x+pcwIbVItMfLtTX/ywrP6ptqjgI
WGLns0lmOExuGww+ag1DQ6dj15CKjvtJoFj0WBmXIPiX+3qHiPxfwEcz3GcIUoA7b4CBf2gZui79
orgsxrNh891iPPrhYlES2g1wJ/r3uHU02vf9mFPzTXdttnGK3U1hPnkIeaUtTJYcCKukInXtB9RE
3Ls2g6zUn+PaSK/6NlvK2lvWfebTCvs2KtVyPBuQr+vUsW305k97F/+uEXedIaQEeC0QqRbRXfre
Z0SCf3bEJ9hdnlpu6ryYU6A8eo5Kj1pNBYQEmkQUl+0BNQPJFPmVOMUOf1bAnjd2inJySNjEorfw
+n4Eqt9GE7tlny2FI6tNT8zsOyTaPVzV5razHPIHUr8IoyYxNjbJdN5zLknTlvfmysRD2QuWPgIw
O/yE0g51MBk3lUbk4r0Uo9jOQVK+J1hvmR0dP8P4biqxyUWsgONdcOapI/+IKD+XbGtOO5jI0kUp
c/jt7cg5jz5DUzWPgnQ8FbfRir6JvKgidOsoUowzsoX79f18mJp1FOpQ1LqlHExlKKb7gfralPTZ
Hrvw3OBSqgSoJv8uVamEIZkrgg7suhXvlP4LfRDbaSM3df3oFhQmzY0vpaQKnh+Y58AcTsWgPK9C
94Zk+N8rR+IxuQwj0H3PXrisU3JLOS+TnzsskWr/WHWwxjmhE9AwIRsmpJF8pKFW3u3BLP6Gtp/r
UDGZ96SMXpjsV1xszXWNcg7SHrTJTckpP00G+rVlgchu4DaTeYnctl6LQwZgu8MNN+7a4WtHRcjB
Wvu9FfgrRir69Hl0nbTsJxXA7CZCZ+FX/kdB3uaveJTazfB9ajRvWWoXo1xMpp+C1JG7eXAjFPTx
Ru5jbsOvkTY1tTOnX9hc+uRBdqnTnNoSXdNdga7SQ7iWYXVA2C07K4NZnJeu2C4Qq5nPqbD09/EQ
4ZOBLsxtXE4NjPhgHr5kTOrzIA/BArP6iheox1iVumV/WFIPiHPSCMwoqMDujd+FV4l0n/ua5dgZ
GV1H1n8sDoqCt+s6wwlJjuBY9aX+tFUNsrGcFqZjsroCG7Mxan/AJHzwvUBeDYGTX7XzOB3DkdI4
AJn8fO51eihSk3yOQYqCN5DlazkihddgRo2iB0jxMEvVZbL57Qm9ObrTnYSdSX68dmDAu/hk+MiL
hHPiC2Ii+gw8RvaqUrT66sVr4FmlVYiojds/SGxatl1D6QibMKhjj2bZku+YqKI4IXT7xcANObow
aC8DF6HJXY+LxXVA+fA0QFn4OVZx9pmiZgmOahLpq0cLinOWJ7372a+K8oTypHOEJjTdj3NAIYRQ
cBjXRV+KERT0LmxNskenMSuSryVGausFyAj9Y/ThuBx7LVEIzVG7WnezCJOfyRTCiHUyB+pBCkzi
EHhT9XmZRc35re2vwnFC/xBP3v67W43yeokD92qMPDtDM6seFuSzuVxIs2/cuJ4vqMo7lyVC4v4h
Ifq9esaIbrdtCRLVE3jHb0Yq8xPW9bL3S2/7jnJl74N0kMAat21k5uLL2exAcg1okG6mXi4jjVXK
zvVkebt6MYGYo95+NqIRAJPdRl4Oi8KGXWr/KrSEVyrQT6FZf2Btkt0GHstnHvV0oOTpWgt7qM6g
j3HvDeKpu5VFMHxb5UKu6NJ2z8edrsFmICeEzbfcOVoE3+mY9zvhN90ZkkN4agNr/7xgFvN5LOAZ
7Otpyh9VsaqvwyJbf6cWvUBpG2S1q7g/OsEJtUAW3lJs+2BJzF3qjwWSFtuMsk4rtx3Np/ap60u1
k3L2Pqc0Ny6kPyTgtl3Q12UXfB+TaLmu6EPMtEMCzUWzaZdpR3FS1vl1lDhYyDRenX4fHJKtQ0Le
iFBPNaq7yET1iUCPqHFabvH55PXFHfghMCemGB59QOVns168s0rO0XekVx8N5/fHTbVbcqZkgFi9
avOfKwNyVqBLo4+kp+sDFiQhyjuBopNc50iOFnjWRSkUY0V+7O3yeEwfU8RwX8QixReEA/uXGZfy
n5oJjmhN798EAB6Q5oj8g1rU9EDe6+xC083XDsqtz5vbd2eiQYhu31HmvsWJJGAvW4hIblXCeJkQ
yjuPaRjt5dhVZ3Woh0cwZ4L7n/1LdEHFqYrE+I16obpLuwJh+rVJH9p22K7ysULHMybkcjxvy9su
cKfLQQfmrkOc9csAD/CHqGeCg69WjPbWlsVDre2TJyZ9tQyxuSjNgqhlr5PuLEMb7MCxHeQn5Zj0
YnOAi+O5PXzG+7J4TCjpfFNbguxlXuTnLLb4ZvOcCWxVVJ6aNAuv6bx7Yj+1+MQkCANCwAAjd9py
p7+raQ3c5Usv1R7EinsaTKW+yUkHAObDbbvG9klfAaCqqVq0/ZdcbGlLzG6Xo4jr5NyjF7mf5RZ8
SuZc0DEYnFcn88HGYTSJg0W6X9uFHPyAMwQkkes6FHM8Hd0eERTkTFKZXRtH5ndUf7B8CNbuqZmG
7/wNRPap9J7Glgym0nF1C60JWCjCpOVl2kv/GaIRLBpMnF2kvWP9WPrzrM4KvxHBPi28+CrI+iE5
QWPo0su2SOSB/jJKsDN9+ANWLG1svVfB6rcigwblgEO4QhI3Zqwj10zDtUpnGlDeAlHtogtU+0ks
gfM5hvwu99GCdgDcPzncV3k5t0da0Wtx1ZZ1Xx6coQtBamaZ50AuGMftfk3wBSvObOrhHlK19E1f
M2o9UkqXNbUCzGK9mMxlH7Y6m2+o4iCXJbSXfzHx1sNmc5voGhhhhj6PR4p4NVEgmJ7CklPpQBwZ
5BRaCkqOIl12Pk9RfBn6i9tVXzaxZj7ao4vCav0SkznlXiQI9a5nqkFj+FDMY6gfUievMYD08yYd
dgN0+abGQjZdHkoBmmfnF0HzuV89ZzszHICxHIqV714j3QhnyR/oL9zEDeH0AHBvw1t2Ky8rf0K5
2Ivry8lZlxFBrdWJUvxu57ZDHPtA/aitLXpM+mH7aZqCKpkOmMtHDTJTeuxZDwlt1732Vr9FrkI3
xXVd0DXetR3l5/02LQpVw3alIRXrqj5H0zjsj7kJzU1dUr49VEu5nIs88JJDlLhFTKmuGryLOh8k
bVIdxuvON3TlIfhMt06YLvG+rTJYM1i4IlgPTyl68qQzvM5oiRzEgPDGWd9nnjji9uxrf08KVzj9
HswAEDmDE2V0vzpBH5OY6WQtmz2RFDIWL8/BcP4HQUgl0bGQ2PGEufLwbkFqzouLo/SXPgxvPGeO
9CNN5jY7r1QSfM/n+Rk1n/wxL+RznsoQ80ll2gcD5uSYJdlw5rJ5uASJaKAtF29Xzeo3t4MoYWIW
AzpWSm5yFwMflbu2DduHoWuiwzDgEKLRUSC+otfwY8qz7RT3+D0oJMBu6Hwm7t5bRqMOG5tNcJeO
hXjAlmEYECKmBsV8YMLswOmZV6+X9WeJUy4uqsiVXo9916N8N05oSqPugf1X1+Yo3bdLetH2lTr4
nWpOtcK4tatd75hORX9VZ0iA+/USXPmSZmqfjzTVU45FB9/P5u+djvUZ7G4fR4qYTfjgpjNER+lF
/S24RjNdyMHAD0P2Gbm/OodWF42z3KVem4FtBaipL8aIhzuuFN8ftmwoXzP68co6mMyHgUWJic1a
w1rViKvMZVQjU1iRX3AL2T27DkrWcRrtdSeLp6rMvWcqgssJMFF61rtpe4plXN05KFru5zYqvrpd
+9hUINRyDm6nGK+Lb73xp36HNHj/TbjZcKl9kaG+hcFqsi8p2l6iks1D5y6V93KZ9xzCxaeKY8nl
jIT5j7oQ8XOd5d5XWF/meqajfAil6i8EpewnmgIQ2Yhpi9yhq6luIpwByVsJjnYSBj8CBPGQSOxa
u2sv/vjSIx9YHtFgp0FLkbuPLrDqxbUWStgy0QPbeoqYsam8vWiIIzsIy1V408jRfylQb0ZKueEe
dhXiXMm+5nMRlEULGvlrGV60qLHHB47wM+Rgh+37Ehne6V+SU1uxr6UQ7jMbr0EI3UnMfO5MdXSY
sIM+L1XoP1o8w8lD4FkjHIeuZBgu1YueMVsjIjnLqdcZKK0+C8U1LcXhSq6AXaxajD9cL6OWL7U/
LeUeJXAS23Julh8TutLDGYuSc5qWVFdfZ7pp845O4XzsqllcUjzHa8GUy0YyD5z1JyJoc3Zq42K6
ClB85ixLOjIdmkw54dFRLVhkd5vDJ0h3zbdYzsu+HsV4aFxHubfaxN4DXb8kBa1EDreLJpy5zwxJ
1SXRrzPHRRUo16slJfUEXYJlrigMzhQa4UC0pVs3lEfYYzAfQMowifZB0RZVUM+nfI5o8bS1laKc
ECWyx1gYdyjs+eTUosu2r92ou/qT33tmPHCqyGpCWooLn9wPns6xe3fggXbBp0gL+I61p0rxvcEk
wun2M8py+O3SyKsX96Yu+qhP95y2F3yK9Va0EHBjNtxwPRT01ZJmp0GZB+uhQ5C+ra/WBCVmdz9q
DmDyrpmpWmH0Bvw81adBS1V+zXNMBfKDYanQ3oElJDr0/VCwjqZTTq7WXehCO+2/RzUuc3gswGW1
3TFU9AAfMtenJ3QmAXBN3WFYA8et7iota95D4ADj0ujJaHoTM/B7Hv9n66SxyziOVbcesANYwq/h
EPrFw3sR2ZG2ETI1uMM8OL6XLfIqxeCMfgU4BtufYR1u8WuOgNISnYH33lhvyhvT8puWpnDwKEgo
wDmcbLPKRGwRhOPpSRcUFJLriYRyuXWr1F2Dvc5Hreqzja4bb4str+qrF4HO29we8PfTa3clNI+3
7coe9Me4B4wj2uxBTKEskaMHQFuKS1drtfbgo8qJHIezQ65Obyo6PvDB/lCDjrrxAZmRusuUiLmm
KNRPSXBWTnGLRAHV4ZkKb4n41qBRxT/m3RKUzVFi29gjBj90fXK9kfolxwwyZUZ3bs5SNIy9QKXB
MV43EZzRj2yfZKKbRwfUz2Rdmt1kF2jWzhEUTPvqdvBD6R65xVAf+2hM8YIZwM8su81XNEW3SMOi
Bv1/iYrQfBeC2j2nPl1ew0sWeziW+qby1rU9Wl2Pi2mGVSqk0zxAyjbxhSKFi3eikyvuCZ2pu7Nh
ckFXLok0GCC4c/0qUU+14ldWxg+JS3xnJrGt92PpmIUEwWmOZKCcELESDcMzfKim9pC1yfKCnPSy
yp2XG+XdJ3WJWqMpOwjPSLENu7GaORp0mzNzGhkqr4AKDnDrXBdhPb/mDs5gzp6M2u+g+xf5Cf4Y
IrGnVnsJoCFfpVaMFEfuY4Cy+bmH7fk3+KwBBcs48xFnp6BYhpxQ43W8bZPI1QffDfX0FUgGcI7d
IEH/7cGaKHSltOeDd6K4dZtz8m53gSIPv1loBC6ImNfxMa6j5tLJxx6IvQ4hfYD5ky2QEn/V4yHp
wpRWmTMVZ/ApeDHQlJ2dAPN3rmSjqr2mYPayAaRgbmTpZ+24Pc+5SaTx5XK38rIPQZol6bEC8/HT
AVRF8bCS+bVDGB6fOVya4nNctYPNugRiFWQw0eUQxGH5QogU65mYg+oeP8LsBvhm/poPHiOPBu8C
jC7TVEa2rUSutnTNY7KE+g4/+YJHgF5H1zpue6Jp3EKiqMP03qN8GB/SCp0Kj6IFdpNgdv5lRAC/
MazH4BxpNaSkzRA+4HrVnya/c79Gw+jhMQk+EinzDebAuK07eFnrLVxPvzz4esQQc9egYLdLyzmd
L/JoADU3dhsw1TwzaF+ZtLGQDU7De9nFq3+ic0X/F9+5cjzks5gJvUhyUoWZsNpCSjMfFUkBQgY3
Qkt9nWPikhzQXZHxCYCG/GKWeAINPXU8JSiF+BmHE2wFWhLwT8qxGe+YBEm3I6deURCpsxSYTK3K
AkuQpAIRRrnkbmupAOy2SCKpUM8A/w7Cbcvjphb+Jg+B+QFnaZErFvLfZiw6nEXHBRZzuH6LiRbz
1TJ1gzw0asaaAYlKzeXCUHEgKKkCtX5/I5rMv0qKpo6BL2UolQ1eliIxX/gva1PWl4sjxzswhNUe
bJr/HbaO7uh/xOhyQFBHBDg2QbketFkRyGgGNMSOuiiThvg7iOaq8vw1PE2RCZ9QC5bLLZWrWlAM
6Ft8YGXrWQ+CfN0hZTOgX5GO7jE24cqhIPVhWyAtGyIo4FUohIbLYPbsm2R15OeHQgwqseMWfTIC
v3vqLn12mzSt+KpAf+S7WTffBIK5XwfsH3ZF2VF7BOkJgCufmfLN8C13jJuTWy3O3iHzuBk0tKOR
ugsC89q5GCoWtXWXiT9Neuovp1DBQRni+pq6QHzuZG7y/9g7s924laxLv0vf02AwghPQ/QOdyRwl
pUbLsm8IeeI8k8Hh6fuj7Tplu7qOUfd1c4ADa6CSZETsvdf61jMd48TlMYicj7UFfW1SZveg29k6
ZR35CdtUe+AAZgAHSHpKWjxu13nHjvg8J1h8g4NTAbcIqrOl8wdcvEnQ0twKWh51RRCPPew4voir
cq4g6KajeInDeXoBWiw2dTeYWDrtbFd4efgVubMZ4Ozv33oc9w9CheJjhTL+BeDhbANw5oPDivCC
F8i7mRAfHGrd89Z5wyvC6f6uHsw5hAFXmYL3YLnzIwOoYisIL2A/aEvKjE4Gnotohu++HhurfZfS
7Ai8iUKlqZKS+IpYVM+Gl6vHNAa9uiV0yDjVdSkY0aEAzaT8NA90/9sdYBnVtB/ZoLICoryHz8Z9
oaKtivqhVV2l7NuePBpWeWBOq2aqbfBlI16Y5rRomDUwCK1uFfQRZDF461dRl6zMqQc1McRFupwQ
mM/92zCZRvuTXaoqO6aVV/RqG6rW7I3A07YaWxavDJUNs7ZVkuOLxDEDBIFi4djomXOybTOnNafT
ME90MTeONYFoV+XofXDKsmdRaWoY7DnrmB2bdsA5D/1EYMxOFCG0Id5RI5PmGI/aa8ajzUuDvB5u
IlSVuvpikqzpdgGDVgSEu64e5wya75JEGSqmOgpXcTvPYMMYJEqjxWzutfR6SphETk7bPlfeGOo0
YEDsUfdhZUqm9JKmVTdUQTc6EMt2Zi2Hrvk4ZIsWM/ShaM3xHCvFkWyzgEts9DHEvknAGx3r9S9R
TmT6+SGOJu027wYjWizibUIv49/Q6LsOkJO+o2C+SucuzB1AIkTX6v3fj+d+nZAzNUQBYjI6XJ28
DGBXw//PCglaZV5v4l74UlT16m3S3zUu0i5bBuWdG6sBSZo2J6ANcZIyovvDBfw63l4vAKEA5l1g
dkwJGQr9egGJPeONihL3c/b9AiAYr8qTIoO1zrG7Yi72fVL6X5rDH/CDaP89bv+/5zmQMMzs/p8Y
hx/f8APk4JtvVmL9XwTBH9xB33njgCoTmLlWnwY9tL8oDkq+sU0cn9xhRNJ4pHi4mNb28f/5X8p8
Ix2azsTVf+O38V3/879/8b1/pyr//4mALMU8JT+NmNF5wIuQjoVyHksEdvxfn6K56HtdugnJC03B
e8NcJBgzK3uYgLR8Lkq9nEZMMO4WzW/ETjSH2UXKon2fpk5Xb0K3M+6Q47BJxfWs7xRqtudsIa7o
qkmm6VPcJ2l0otkMKzssB2lswZpH+4EdfBcSNfwMnGS8H9padhsgpDkRKKmXf9Z6tq81NfRzPFVp
C369hcvUe2zVSBqngqn7eIoJ3TppW+c7lvJm2DgYT0hXKaTzmRkjeE/TPUVg4i+c5fW7PmnUQxYa
wxIMug6/ckovbiPjW/uTMLMZfdv7hYL4VYWRfjdFbKTW3MVfDSlpnJN7QancTu4dLSO/CKZZQpay
o+lmcenYbvxWEcJRGMY9qIeREZcuoos2LDpSqiYlKeo8sKwYs9W1FacZPU3mH6SYj0P8uhC+eqQA
6na2DuP3YpbRtJVe4R061+aA5xdO/jgLcnwQyZ3sijHxam6LDtHiM9q1lD6Y0GhlsADceiziCEQc
iYe5u5nn2IISD7qe7JmsFFHALuN/njHq1Fu8/a65jXM9XKFOxFUXZiAVwyzdEbBJWI2FxG0Lhd6/
ammPMH6ZiWgy/ZoB8lyR2UbiyfCg3aI5RnMMpswwu4+xEXo9k5kir7aUXvVjk4/9WbjeN9wHH46f
04c36jK/FW7omsDdl/QWvHIFXN929UvOFr9xBtV7V7DKwNXGyzzRuYpc/4wqnqZIVIzpLodEflvS
/t/S62wwW9KmCNQ4EaJgJl1/7tOCldCJp+jO6+uvZEHNw9Hsl4Z2uQdNjk54rkjLwCyE0WDpP5Wt
dIxjGHr5czhM6UlLJBDoIlNilUpHvyIz9hg+tTqo6tLe+4ak2IAGLfeigs68mYgWvl1wuqbPjZmF
k75fiLys8p1YDHLfXaGTh3F247uCIabIP3N3rRHaVtEmfLaAqmOjuzaZtlfJxXTcIqTUavygEAwU
her1+9EenZM3C+tt5PE7wq4JcGA9qm6KdmMpBZJoIXR5DEtR78GswPPlDd1q33LPc0/sFfD/gtd7
7TVXLeEZGT3kkoQaMBnVDstasW16EeIbyWaobGCokslfscgS9UYmriyMRDccvNzNVCmMTf4xpzNz
vdRMrGA5oIA3y/noTA2f+4AQqthohAJB6bU8gehJTJre1ewEXTfIrWxB8KIn7c9W0Ra7JJ3dk5z8
8Xog5CUYmyI7NPYw9Bsiqporp2uYJaRD8YDLXpU0LRz74KRl/2D43f0S82JmUBhRzL1dB6RO7mWf
vbZSAVkqaKTR6z8ZAwfAnHpn25XURMlki0eCb1i1vAKont8pBCtOSpWeQSBLx8jbakuBFxuyO6nK
Z18xM8EloDdsq8e0jx4cp4x3RYXQImzKcpsCVrRpPuVgIRen2II4Xz/tanwyJYl6pp59hP1q2Vm5
ow+elVoPDlw+FDFLtiNJwz4ReVfsHJz/0ybCOXdj+5m5ayYofHNhL+9krtSLWzAbiDMU+ROxXmd3
6N0ntMzDVT06+cQi1bGmuBVrxyaxQ+OTiXuZkMAsWm7XbtcmIVnkbtGsjbDOvGO1YBceDD+9phvo
063oomkfWsuw7akGtsjtibBNsuZSDDo5uG3hXWWt9Yrano4+c6j9FBK6Q3Hf70Cpg3GTfCj3hFRk
u3CRa2InfGv69zLlRfUM3/+UJDObiCdRx3ITiIyMQwPAGpre27Tzxs8a6Q7RitlyKHrL3JmA2INU
ufTzOq94wTPg3cGrqedtxO1/Qf5KDTwYFzubylsBKj2YkSo8Wb6Vf4U61L93RaQeXRpw901D0CMu
WHOf12q40UvvnXB0M+TMM4PMb8/KWXTjZHhMsPWfPdpqr7LjkcY5NF6jOytvPFF3R+yI4rbD9UMg
UDPwVo3zYyQKx8O8KxLCnPz+2gR2QLc4D49mbKdbnXZZwBicJTOPboVPxkoSGsmdgVONjqjGEhSx
5q8p7paF3ShecGPWFFNZWlwSKw/fxthLOdgBLvgwJxZNdNpCybVFwX/srBBpxiKmjwVOz+0i6+VJ
IpgFcZbSRsrzpI82btO9baLRul5itDsL3HrSAB0z5Xlr4gcUFeLRirSFEzGtg3lserSacx+/Y6JD
Zb040x0slDDasDCBMUrS6TUmO+dJxspFY+CIaYcyItuallq2KU/lmTr+nj4jg7iolaLvX8yGuYaF
oHVEufQyG1FeHqvJbZN3yrbCsgdO5AzsRJnppTADY81cDn3JbhBOE8xSTzTocJd+9nrt7MIMHQs2
CJZgajihN+06kMFKNxxGE03KNBGTm43MhKIkPHEr84DYjvxeQsYP7NI9D5FRBw3pGN/dt/89H//h
fGyDBP274/H2FYgVbfzkl0Py9+/6R24F4RRC4pg3VwzRigv+i88tLPVGmUiSKTK/ISfEP8/JFnxu
NI4e8le4Vahh/zonSxBpkh/oeub3VAvxn5yTf9OI0hYGoWVhEkGCbmLpX0M6fq72esyzdUPM3KUc
JSiikU4RaH6sisSmjvreMez5nE4sXTvTzPr3faX024zdGd+FXzbvfvr07r6fzn/meItfa89vV6MA
eq0loIlw1eET+flqVDmv0ZCDvrAuiUtEgC1JPG7FwGvSPc5BParhvQtnP9mwavcNoS4trRKMja6i
u+SWn/2+J1EMkCGN3zwXbxFwe+IwO3b4ReCrnP5Qq1q/6Xm/aaNxpiOox0Fikv7x2xUnjO7YN/oL
zuEoChz8z2/1Cirf9+5ckb83T4IQRJcZ0eI6tA7nzJSHgj6VYGRKuFI8dZ0gALAmpKhPKqYFRQzM
2G3tDEthlcZ32YDyggFAF7jofJ+7uLnCK02CFzw45yZpY10c/v4+/OttoEAzXW6Ew7MB5uDXP8pl
HUNOkncXAEH+cxVRn2wUJ4iadEUSCcep9R/rUOQvf/9rfy38V903xSTmBmhT8LMsuV7WT94MhsGR
qruovJTeIi44QYcLAle8tWH8/Pe/aW0h/Fwcrr+JspA2B40YYrl/e85qQi+WBu3JBTmjegUF0OaH
sPdma5PV8c5sMClupTl7hL1Keyz+9NCsD8Wvv54HxaKCwYICa/D3X48QPaHBgqLJbTIbpNRgv2b5
eg3Yk7sdDfKKID5u/WHMmxGxWla5X5iw4SyH/Xw9OczItnJMUb8QXFa8RVVhySD25vlLbZBObBrI
crZkqSigx9JZhj8Jy//1RmE6YNlALg8Cg17RrzfKdAa7tDmI3YghLF4TGsvRRhhZX1J7zFB7zmOc
ZB8xo6JFXBpMezS9kq0ltPu1d5el2s5x5NKiTPWXpJXuZ/KtY/f897cYL8fvnzK0DB4i2NvgfHg7
f+sAOK2XmPg25Q2BK3XoA3uGSX9YOQb+vteEX9JNNe91MdsDNLzYZbBbHjqrrQ+5Iokjy5vioYba
OG3cfIzejSkJcASQ9Jvabuq36Mi8gDNyuB2+xXwwTWR0EKZdeRnXHJBmTQSJIkE4CBOxNYpKx8UR
vVH+ACH5LkI/Nm3ywW0u5Lc/9d/iRpw1eUQkpNIHrRqWZWOOXnqdryklxM+oc7wmlyy0B/3taMZ0
eXnokpPxLeZkXBNPxEj2yZJOn+oOrd6ADY7JStG7e+qq4QQF0Hpq4OhAaHA51W2WOAs/+t9CVpKy
MT4MBTrTGnnCCZ9nfRKNn39OdE2EOVPE7DH5Ftyi1wyXdk1zmfkc6HZb/i16mmlHT7fZCzERAJNj
CULQRr3RUHCQEVN0krSY2r/lYEyADHbF/shWY42EhqFG8no3f5kKM76yWr9+tJnYHkjONMgNdorl
1XOqllpuSokUyLxob9B0fkV6Mn7FIkC8DYJ+om7Kb7E305qAI0eycOZIE4vTrgk5eS+JvuZLMXet
ATpE52jq3G/BOm5IaKD7LW5Hrck78lsIT0scT6TWYJ5RktGTdC1q8pQnqd/Lfo3xmaQ7XTsM2PIQ
81LTFwWJ2qsY7HMcxpa1vO9GY1qHa37LUl59suYi7SWY934YavPSZz2ae4a3zXLAXtCH6LQTpLqp
RfSdCfUMUrkkdm7gHpB4j+6MAWOM9i8oQ2C8mHCzsdnBCYvAVOdUuLdxQ4FNv2J2xziYp5wDu9P1
kidqDCvRjduBvXDvGHEa3mpeHSfaNl7NXExIMGf7Mk9af0NTmpHkbkK9Q8akL3z65SHeS8wYIc7s
2IfYtx9zNy92XcipYG+XUbFsvcVmxSwBba+piq1BslE3R90d02I8jVWUeF+NgSRZMzArq0ec7g3e
xUYhF55L6fYu1UQ5dc0yHzuT1Q0xVxS72FI7vTR7vyU5Yz/nTjEfza4r6q1tMSDbupM954cWKIWx
5bZa74y6IJkcuURGflBWmMYt8iGDkzxpG+/SovCLk2z9Pt9lGB4flqGXiE8ZNYureIw7wnjd2Ir7
Q9jqunxkM5ZnOv9Wth9qroBM7nxNvhbTQsM+JargpvDQlxN2XtYtzgUxnFuotnkQhTIaAhcHEwlQ
LmT8TQmzdPnCEMZ30Bf1aK/A85DOKgjkOdLpzpwt4v5GBkmVkPxOs4qp0djWPvyOMVVbielyoU5K
F+MK7Ljai5rEQS7Xd+udADpYnWIaNdEu81UMDoyv2whSUUsenwgz2jQmiCLQ8xgfWuZZM05x3iPr
IhZYhQk8dGXIpzkfreHi1D4BuCW17409lGxJEZYgvsFHZCL3wFRE+R6lUBmfG9qa074b7SW5gufU
P6nUsl9Jtkcw4NHskxjL8YHsOsIVuHicr3RcJCCrLaOTXQJM5H0+jpws0ijVj4w1xo91G0uUQyMB
9F5mr3HMXsjPsfMKnEzZanFBmyXVfdfb4kn0KHA2owOxhh7R7E470AUp6e9I3JCausz0bxPD9Z9L
s1kfzjQladDNyVy/I+Oz97Zms2aXxWPJhVVoksUVO5j/zPCJp7tglWwDT/hkRPadH1p3aYvq/MHy
yDA/TSodh5t+6tfDZzxPd3ZmOMS2jwW/uqqWBfGMRZ4Kwml3/ePXSx9Zn7guBq8XZZf8FUOD85wu
RpUtWz/TvDp1HmXJfQlrBVEhgbivEf/Gmmr1ZXzbCDUzC5R1bHK7x3YabgqDhMZNYg4NMjp8r3I3
6wafCf+P6JO/iAUEEdF6Tu7L4hlZkX/G4ZiQjoPcgucCdeYrXTYuY2rT+UH2k9ldRRxzUyLr8N09
euwWh640xaXxo+Y99DynWZEYiXWu4O0PV+ARmenOrdsg/sNYeagtPtZV2jp/yvLMvpuGDtlDA+o0
I2ejiLojcsLiKziGdQ1JGqI/qQM8uUtwa3T7GgTlO8MMi30x1hHyCsUyN7dj/JDgCrpCs5XagW21
Fj7x3FbuBhWp/9ymho52uVXymixGKP2TKivRfClYkOezJ3ikdijBeUZSGwHSHkmS3rHJjM0VeHKA
5KGf95qdVmqTo3eTfmh9bDbGzDEd4Hvfis/YPsilKIRwNapyix81FWI1C4y4+U5k1KMSNBho0mwA
334zzS5iG901G8/tjqpg6HdcxtUEhF6zWw41qbvVTelM6troEbTsYnLg9VU0j3W89eyuiJ84iXSf
TfxdOIHcpFtx6B3xEf6ovYZdYG4ecwSwyYuoFulpeiVGNr+te7TG/DAE8oSvMUc+G2E9fiS1zdCw
UjonOyW4Ie8n4ryWQ4vGNNklyxrGl1h9Ku+mLF/sS+HUq5C11qZzo0SMQ2fmdNPtRnS3WNa8kiRm
BvEFa0fX0Qye5NQGOkewflhAXnGpaorcYA4R6WzDGtnoO6QF4imN17hYdjr/mWe96O5Kn7Cy/WDV
PrQIcmqhjQ3vwQGNnthkmXbf2ihdx2DE+6ewIuSefqBHvCaHRzzRu5o842ZP4UC6XiL7rLp22zqW
d6i2c+cEmws9FuMaI7rJWoNwmaJD/rbhNDb0N3kecv0t/I19F3tZjC3MNE9zo3jvZwd7H0jE2L35
dir9byflD50UGgtrMf/vJ4237ZeoKn+eNf74lr/6KM4bmJz4zCzg8dSknPZ/zBvXPsoKOcY9SGFt
8lX/7KM4bzC644JFosjy9zM4Xok3FAZULxJmM/Bf0/9P+ijSYqj5S03HsNF2XNtiW5IMMX9vBGTd
sGTj4Cd3KdNqZvqSYRSTtYiwd5xTSt0Dnmm7Q5WbZbsPvx+txvWYlRGjO06XRqIK27hZk62WDZJv
HmIP7O70zsaMmplbJ2uLDSKH7BgtpTne9Xljfi7MejQZeHBA8ihfYg/YziCqiPEAqScemZe+inYc
NdIzadLiq4xKRkl+B4jNADqxnRwvOruZaoChRwutXzd/sNmeGcFVSyCJ4CBeg6bEtpTOAHAO1SJN
2rxuUTBIRRa2aXwEmxUHBenfdDZ99+LEOjkly5JeTxlzTFfbw4cxHYi+MGtMEG3pxA+tu75vXTXN
d+TDhX5AIVC0O1nzF2+8gR72rmvyOvDNOL5qwgy9Lq7UPhqdj8mo+7edduL0YuOBD7qkdm+T1lSw
xxKw6+TyrIlkLgXdJvTJHtt0Zp/Mj67dI3flTswv4VyVG1IbCRKdpzB6pBcSAlYCt5dtZy7/lEAj
vVpot76oJBHMZNRETk8p9c53UK5tIfUUYu+CkacFTdrYu7mdMOxBcOFsw4T0bLBjVhvD9kg8wr3s
3XrZ6CJcyxWPRLokVrpxp7hbyB3tujZwcnd+T1u5ce74SxCwI28tyGEkCiBgc+cIZbY4Now0/uq2
udrFDC+OXaLAEEZYNOwmIYSnit37ZmHZ3ZQMRgLIEtU9w5r2PFdYFEj6EPfYM8YdYlnnHCp6PLSX
befzCFsrmBjSQ30U+BziuSoIiI4gxQFNLY36WkWg1G/McgC/e+aIP3r11rfxKng7PghF2LmOy/pO
ZU1cnThRCoV2j4FIuYkhHlPxFJ26HkPmtAkoRHqdGEcErZGgWPj07ocuWpU3NAcei7pMxsAle6l+
zltEMCTTdGYwxz7hnK0Zw9OW07TKdixEmWd4mK1/7VArfCZ/d65JywPUuwF2WxjX2k4i9h4yvi8d
I8trXfbxlROW46vFPlOjPRuH3VxDCTpNDHrtbYfmFKE984OY2Jncqo4A1nMBW2fuxXbE5tUfzZa8
UZK0krtkmsWyjRuNAr1qocofqtBz4brWc4JkKq1wVdVhrfU1EswBw4ah5LaKuZsolcgy3ZqgBpZN
SsxWRHYe091tW1B/30zQHC55Z6+8H3cI4khGM0+cYvtO3ZqoecNNLuTh5nqvwxDlpC1Mpw2K3Btf
rKSrQN5NTXRexXALtfBy7w/GJ2PxS94pcuInDhckp1wITeiWfQ+5HMk4qQEvxCWaauPNQ/yEE9Sq
DlicW9yUpiLPiRiLvj+yEs2PiJg5Els0MqDe5TmMvdyMOdi6aShPNJPbr6Oh3tqD411LZIow3DJL
18cxQ6B2apHQBV5tCPDZnXmzQB25R9LF+4gSKoXVG7Ga2QNWiWxuUtwq0junhkdukEc1PV1PYqyu
XOZX+KPqNjt4HuoCcmcxqCTcq2of1UsaQAOV90Y9m3ovQXUFjp9aVxUyip30Uk5HRgIOFK7gJJ7q
BaEr9mSL+5ypKP3YNi6GT1RqdNVy/Z6mA/Jdhq6Kdw3lVmCktHUK4aBZa6NIbXPQw7Ts4i5qr/gC
hczbQGe9sS2nnpkseUsRn1Vn2EC0Z+XatbkhgUfpYBqo4i2CLKKN7TCO3gBB10fC4WS1C/tixK1Z
4WNTN5SXAwf2klw3MUfyWY/LO8Uj3INmmqg/oHdaR8cb3XvHTkQQ9eEc9BbVpeuXCPfJuSJR2gB5
ucUZOz0Qk6sueWENWPYIBhA3I+3Gm6VfnPTgNZV8afrpJYIdALKSoGcRiIRj11Zrs6eS1sRA3xRr
DbPMonsoUOCDn2P/iu7FpMOWak7lM3V88aOsV9+KfPTmI/oKLxPfW6n/PU/94TwlEE/RVf7356kr
RFvDp2z++UT145t+nKg8DkAu+S0r8sl2Vgb5j/OU57+hPaeImgR45NniJ/2W9N+s/TxhmiYSPZA+
HLV+6Lck5zMfAiO2YZAtIBP+I/2W+G2uwvDHREDGuEyuIS/W78cpToBx6y1hdNYE8cRbKYV7P4po
2ZOAQAMJ+/JZmx+JPp9OdaPY/ZGY+g+60v2Rp1ofZCOaAzu/aX6fhf6iNPt5RmX/HvXOpfHH2SZn
PIfkQ/P3jKCps2c7szxnPdvU1a2PoOHWw4/BNRihnW3EUD2yCRpkfsAA7iPpowzS3Rbz3hB+9kio
ve8gTjTYAma3cN8ttRFdQMeNPQalTrwnJbd32l2OH3iPqMFgzbdTy7wtOtvriCF0ekI6V7xgoMyM
XS2AUqyyiVG8m7VvY3K3GUEbSJbZpfPmgSUynwMm2rLYGIABz1474Au15nTHHOep8UgtGHZgF+Td
IrBOYgtGVNs2EBj93MqJ3cPL/LHATvUAtqIiT1phmyf/nfiSDW2aSbARWXF+7mWVE6mnZ0rHFF/N
fdl0AQ3KkdZN+MxJy6BZt7TnJkrFYRhk94m8kRbUpz0FTtpdEQp5BmHaPbllMt3ReSG7FSjAFR5t
jRheG4zRmNpgd06dS6PkfF1G8R5LHQlIMafeB5xt702JGN5gH6yCJcvjFysEW0CsCIZWI6qM+2XI
/An71Uwxm+jpOnKXRxM/122LH2NDb6/EbDGSvLb3MkN9bLsi3WB66jYTALUFu5CZOA8gzusHDeKU
051X3NkYnGKN+kfATC3zTr5NoxZ9tzCS22VpsKqE1p4+7vg0m+bE+UyWp8mp7QPhCuW+dvs424rW
GbbA3hzAta44TjKsdy4ydQixJiZ4s65O6LnIO2wi555PvbnyqAgAbuTmOQL7cvYZ8p7hvORREJZm
/lL3onsiDCj92oyEr2yzwUC21iXLRZLUe02jA1MWav69CnuoOFiHNq2l+21OJs3OotlC7nus1X5p
wO5vauZirxmPPVr/duJ8TeQjUU/jg+nq8cKUSF/ZYzfscpX4B9XE+a43lnJDkiwoM7iADzEZbfvB
XCzQpeBqyT0uXDrJSD3m7dIo58Xmh2yNiQIAR8yw46gqXq0ojbETM9eycBbeNEWs0LxP7VHVSo/b
HiXY+86aFxiEgG5PUFBTMp5HOcc4mwl+PejKWs/anLKJJGwKF7ux3+SI6aQ/BysRddk4XWg82VNn
uhtl5P3Jn1pxhUsYmPrE53jS7tKufR+c09Ry5dUUj3x6aghp/ehVU6jjPYZhXMU0K9WnYlSjAwRx
bJ+WsS6v0SxjEqpJn76xbUyBsvLDreUl69sFk0aBCVKhBm2dyzxAjDZijTcT++BmuEmzvn3rx+Py
0SUDE7Z7p06+k1YbhIVoNWuB45GVcHyvY0SPm9pzCCosKA9FkCVtRtL9WI4kjpHL9aGENjJQKmCV
RTgpPH2RRU0jU6Ca2RTIhNONwJRQXBMgRQqpPwOKqCIH2AiCHzSjKRLCWxvpJEbDJLJuu1yN9w59
TUQ6ZawnhKZdfssOX+MJ8DgUI8apDPRNogYRi3bsQsBIR+iMnyebIczpRvZl85AMsq92U27JmxB2
07XR9BVzbtmYt4mXVk8QKIw8EAPB9WbFvzs8o/4Om1N81ovd3hCsGd+tVPO3nEnKJ8/mqB7NQxEU
9Yj6qa5YfO0uyz6lEWMdNJFJmQF8aR1GE3NuvNQS9dsWT7n/YMnRS3auCcplE9XAHvfKLPwv7SKb
M2aL8X2EV2erZ6EfRK+bIxK0YDHI99pEFF9H3KD0DjlQq6vY1+ke9UTLIKuC/x7i6LsXIA3fVbpI
HlwMDeLYgfW5UwpKORqBPiO1wo27D9WM63mjBGCbQ0sVsgudIXuNG78RHPQnfdN7BRkfEYM+TG6S
fG1Oyn18S1KrkQW27vh1edTrr6zv/gMpqeO+cZ3ug2NAwdlGvrlcK9bmPcOl9NTC3t01o93sWBum
E6KP8EVnWvAfHjrWeV5yjCPgBaB84FJdYgYtZoE1L7Ub91pEtk8BPFuUi2YniA1lzhCe8HAMV73n
ON9u29HwADqYLT7PQfJHauHuutj5lEqTtp5H9Zg1k3xORA9aqnbdO6T+tP5k8clqOp8H0c7kLU6o
6zRk6WfMdB3hj/1EwXry3aHYODYeRIRquEpMgjfrWqWX2a7cg6qMmm/A8H5b8qIrfMneeLGHtby2
BiuArmNtBuxCm8QzjQ+kiDT3rSWnK2U3Kt+Cki/fk4OhP2mZd1cZOOegLarpsJ5LPuYGEz2eUhvS
9uxiQ1Kpq70d46AY777WTF092V5Jj0b8hnA68gZo+rpqN8wGqYE0O3y5n1tjpSwtg/nspHQndo3T
ZB9V70ZIJ/11PBypyAqDtMMitenznkm0F7vjK6V3Tgc5SzReZ22275MOgDtBityu+NVQqb41TJU9
zCY88Cm0D2kKtXQnVesyBwFDcNMlI/UDKE7rlrpcnThiVR8wxfb7Ht9wUPUm9yuk7KeLIdPyg8R/
xc9M9GcLps4OwTItYZdm7o3XdOK6YznjLeowj0WLBpTBuYtYsRxLGg+Ia2WviDDedyB7ofoIXLdj
6tdn/I4GJtTRM1bZwBTG2yEPx5KBGoP3MTb7C4P1mb6ZSB6nXJsycDqBJrnNLWM/dN1D5DO55VBk
35B/EwfgHyzrOmGaYAc+qppuiz8OsJFd0AOjmaIDfEnuJ+hkzUeMTTX6usXwz67qxvWAyVBhRz3j
o6ZcerVpcWKdvJSR6sYHDXHdk8ussFLmg0V2w0Jvwk1TfY1fCQTRyDqSblsYtTb06rR9Z6U0WLAM
qUIdBjb9e95aYMkmz0C486vcOeu0ZSegwURAJCAH+LwT4quQrVVx/gIR7j1OE5PnqnEZYSpU6lde
iwWPZBNZk31McORNG8/ZtGVpLy5p6U3PreU3D5AN3A9N6KWHyonafoMD1/ikyFg9e+SUlIemazEa
GBGRyptYLGwZjRsPhwQf4J2VRHFx9urEJxjcrb9SWypaamZknmovBRlWVpoUawnnnAK2iWV/5aCa
QVD/3zZ52Sf9/Keyjrrq76q6/5u/fnwtXn8p6r59yz9qOvXGA3EreCdgaKIrpEv9j6rOe6NcgR6G
WHtH8F8a6D+yVaX9xgT54dI8XwVJVH3/rOrMNxYyJeLrHYeaB8Pjf9Il/72o46esQFiB+GlFP/7u
7EpFbamOvvHRN1ilIM7Py3HwVff002dy968ywt/kSWh9wLRgEfb5bcwqfy/QFtG1MwM+4whBVjwR
ZYJ3dzC922LURvEHLdRvbf/1dxEPJ5FO0tx2lP2byIh7kXa+luFxxjBxSydO3zi2kGe1mBOemiL5
E6sUi8Ovk4ZvUiZqYpumnyeISPtNvDZlnd0Itw2PydyyvoZN1V9DYovgXMGWstFBjv4zilNp7als
NIiTnFzKgwM8hbffjoatrTUV8zCVOFHTpD361IsoE/3W/FhCQoXZ1PkHTN7+YVza5FA4s8UqM5Vn
3L3FfZ6RXpcbbf9W9E559nWLM4NZ2iWc++RCE80Gbs+g4YBqpTjRhSWZp++Ke1qgyxfIhstznKn2
2a2jG3OYk93o5ggVoGYdF0tmN0oBT93GqRzurW4ovi5yqW4X5G5vLTPhlI0AYo+8u8QV/f/YO5Pl
uJEsi/5K/wDSMDuwbCDmIINkcNYGRokSJsfgmIGv7wNmpnVmtXV31b42ZVZKUSQjEIC/++49txgw
X5XjQa8iqu4WZe69AeG9oRtrayRgXPD9tGdhdNWlqT1Y9VgwPpiQNGJJK5en0caDmgmABvbkRy5e
frP6gSO/uHGXYoLxtiR9gE0Ak0zj2Tsdc9g7d1N/zDdT0giWu2Jmvm3fffZCc3uDDM7Br0R4C8eI
6zxEsgYapFtF+b1vRP2eUXvymuEYv/pEPRNcXK3/mXn0+ODXaHCgFOZccUDN0mnXDB7aIITl5Hue
SM8J09KWd7qE4RKCxWTV2Y/9eQbV8eLNCy1tUdpsoPtw7WULjDwb1swd5P1rMqV6GE3s9zlHutvW
4MRAZ9Wwqya923koDCQ8KDz6bIoi2Sdl8mNu8MvHMMPPse/1sBwWJ2FZz4uTIEPeKlkgQVqm9mDh
HyHeA58+aCcjB1M06BrDRxbpJEoAsbupc4xsmHDDWLZba07zGz2L+8+4dbvvubGecJd4cXnodykz
LK8pNTvuD9XJcDTG5lJKHSuFkJ+6NY1Ezu1zpHUTq+H42W8JUquolnut9lggAEcK22ksacOw9ZDe
HzcQdXfOtMYGn9KhoruY8D/Y3UX8ZfHNitDik8qdQcy56hqN0rxBx713JlwpgUeGkUubT8/kmAOF
tTZMUWP4ORVC2zmN1t3ScrZ87+hsDnlnne81QMI7LDdwoJeuuyqn00IAn1dGi3TbO8ub1jfWxVwS
c8vE2l40jJDb0XfHx7L0SYkZ/rCbC0STsXgVVlSZhxQo02AjIDHe/SjdlOE7GnryxYwEUyaD2asZ
bpc2GzZ5XOR0SJj9zApLKne58UY5T0fp6xQBhwm8Mj2INBLFL+w96AnBntK3Y8wLUalNPw9t9mTT
5hF3MqCpwBvGJ8FYsfWNVsSc2YCQYAeD9xw4uMwCv0PF2o/D4oq3SbPpTQIiboIs8kbWNanUZm/X
Zpg7mKSKjhKNnPXJdcidtWGpTof4wi60Z0lZNOV4H4M88qygdlWbnP1IG6Ak0p/hvJs1SThA02Wk
JduxmXzzJaOlwdkpIKbikxUab1TSJZ12ymdaYZvHvGC3TwLfb/N3zanzR5+Ba9/oJbfhqhDOARVb
voho1tbaAjOag7F3rZMzDZUejMsw9oGjJf7ewRp2goWrboxpcg6YM5EHKN0Ct1AsvvFk4nrJglat
fywiN3qc53784ZolNu+S4W0H/Mw6VhJ0bNDjaoceLO1j3erliVS8v+2KfinDQkUgVqA3VWckTBw7
YhDGznDbCnkkBdhT+x3ndd2bApCmnNlYG38DmbdG2rTycWnpPgucUuuhUAxj8TBZdv3TRjm+4QdJ
411OQwRgJ78gGkpkKdk2dAYesTf5d9JJ3Q9ZwLxgKznQQNiK4kEb89X3T8FMGVKsyH9ztK74hatD
vlh6N93LPHNpQluK6jEuEnwpLeKwwc0jd9lURXLz71PgP3UKpPaRo9P/Lu7vf1ZN/PfQCWeq9Wv+
PAfqv3nUOWBv0M2vePZ/uyU85ze8Djbed4h17j+cA/967mOixUpBZEUgRpv/yrHPW9cCfzVHABPA
g8E/pq9NnewG1yPNX5z9PvxSL6IZ52B58TurwCmARVJtXaG/0afyCO7/QO2nevMK423m9gsobt7B
rjp1M10Xi6bMozWyqW0lhp4S8ePo9znez1kHP6wpOmkGHyh0NLgb9uDepvJaHYqOrL9RoqxfNRPq
IIHVfmPRohfW3tr+ppUTQSpxzYbUux/JZ9JgU5zLkfZ63OFUc4EzY2VqmiTH7Oakw+RVQ3FHJS91
gh0hykxOx6YVy4PTRs6mEiMVWPPYP5mpT8keAy2mTCITtmY8jIvl7NsufnVtPEfmOMq9KGRy2+mp
cc7I64Y696h7PvrN1qFg5t6zxBao1Es/EUm0JtDFynUOhRg++MAhwVvDiEW8nr6n7I/P+QgryvIX
avi4+e+ddgTYxbS/H/GsMQXLaSst65NSPmtHb0y0SXPXJuPef5jDjG2tG04cSrDcpXitMlb4+6Ur
mZmFH4yJKK+FanednLG2aXfR+syGaTsdagtuziQq4+rXpnzr2Ia8OihfBSLmYnTFFbaZd5NK9g1A
dgW8XpBEtw2j8rg1OaiFqlT5W79U6UNO5O5oUeDCHF7yoK9jxDNladEjGxjnbOfzstIPneYQd666
wTmeXppKjm/UwbSf6xn9ZSqsHKAde/eNWwnvJiHOvm3H3D6S5vAexAh7FQoMC1Np4sXrLK9+F2km
XNbqg3wpc+DWjuTer5sSh2a5cGvH6FphPtHr5kYo6KvYzQxePB+PDRsH8rmtWZenpo24Dy8VN3dM
/z3IP4+eOzTgfMSGW3Ew1sHggHWzjJ0JdPKbMAfN3bAQ4RZvptHLl+cbDgsVVEVaPRp5ZVwsl4Je
G53khl1s9o32bk7ouKO4raf5YkCk0aZtx6nofnaG9NLjRIUTwwYaTyXMkgWJ6YBRHYC3w0YGhgsk
TMWi+4VnmP696YV1hADQZ2HcdryqDR2GBImme15ALRxgHC2Br+vG01A55Wlae0YFp4t+o4MMujdj
Lk2nj+b84LR0LwYKfuKVVQQ/YwEK5srzoDq3leNShcrzB8g8feqB0U2J2n492mZiF5upK+r3hM/f
PnV9Xu5p6olUTCmAWpCB8qU2SnDSym4/cckPe6O36p+giKb7iHK4u6+fLAM/5u2G3uCfl6YpHuJV
pEwB1LmhBV37AZazd2OvjzHJ9uAEn7F/ajMboiPtrW6Yrr844YD5OvdO9yymgr8osSUcnYGbyIZQ
/bzV/XbYZ6Od0SLElZY5Hd9tiVcDEVxV5/z1SPfo2bwba5JncH0zZqxFyRfbH83XsUTn45Fvi4fG
ie1jRY7+akxjBUMUTpGJ0mIfaJzkrsdZ4aQVC++aGY31To5F94mXKb3gJ3LvmPhn7FCGeUWa866j
oj4g4YrEkgVX8RvYJqheDg/m4GtY00jgPjRixqUv42TtO1LDnjV/9ahiBXJTdj5Jb96tYuSBnsYz
Ruo2X0Or6NteWGW8crOwnRuD9T0QOG+V0CiTQ78f5xhwBqsE9FXmeM979wBFhCYsorDNlktbJpdB
zfe91j4Nisl0cKpveNQ4DtKX4nu3Ztff6WN8n6zxatklhyJrfjmjf/ZZIkLK8gkTiOvUWjtrSPad
u7zETYt6qE/ejUuJYFBHzjZvtcCs5yr0TAhTHc+xPjAtuO9GarhXu86eKRQ1LqRqOJQbHuk8USPE
CuIMaTFfAAHg+cw2bVSdrFJE90anTXfGZGJFreKZFYbnJozNMH09f7AxC+UFI4VqDsMg67DzMDxt
NKzBJVwLfNc/VTlwkuNcdM6Wvt2WZmEcLdP50RjdofScBx6Ta5l2b92t66x3LTbfsCbBZaoKlihk
MAAOdUExl8NWK6wZ4Zcy1QCvM7BD1wUIC78oxHC0fBaDEzJKoG0uq2e6mx5LEI4nX+R70tYJWPiF
Nzh1jd2k+ojg/5zf5K7xzILIBGOpjvk0F0e0E+swchPe6Ex5rLtyjGLwjesYRh0Wo3dF6Ag+YAWF
OtfFqeHC3yNE6iwaonfdgFeqFVRcGfMva66vdeqJn6kp0gOebf2bcLVqY+T5E4vI7GOeNYtyqwG7
uqXw3vdlS8Gf352Im2A/HJaF+4E1yEOMwYZdBz5P2jQ3ph89qqL9BMcYbfXSmy8M3mO9pXg65Wzc
meygy4X9NbJzeVMZLtapMX/gsmpWldog5T3bW4INZRUWvZYd8jKvN/hx8AUaZv2zdcx8uxTmcS6Y
u626/uhlBercoy2Xce9Nj5aBrhCe9r6pnL3m9j90W39H+dzrs4LCbtRQOoCHovJjeweepd02tvNM
dz2WTT6GQQac4I28SMtJ3tp0hu7djF4fbzkkeJ8YgoYrOD/jGb/TeoZA1gpb251PYE5H0qMmBrYw
HrJn4ud5YLd28bONRPazaxrJuAx9u4zbCG6dNux4po879qmnMS5IAiydfhFRVj2Q9Zk2VPZwsqI9
Ea268S71UINa02f5bSQlcHFpXgwdTlhBg+dnwzqOGazo0l6ESQm0LsoLzw9oRIxvBkIPxol4voEU
3bLXQ3Pudx5cGZ2PRPzSuZN25xqA8XPLnBRvYoX60MTwD/KsvwGAbHPFlAhXlXJqcqULkr8z9dWl
wqd/sslEbCOSEYR/VPTiq7S7jvmSZls41hQadH6pXeh5dY6cFPK9oVcKogexLRKxFdbIZvpVFqZ5
RyND9zw26XggWqheXfaKATbLEmzbqruIsd1odk1tpViOecEprBgG7aRX3MAoO1IHyLhtWDddxuaT
Hj/YiOA8FbDj2ZbfBTyMoG2i8S53Nf22ibD00ukJHdfEB9DjzQg5M9yC+NnZmraPzRjijLe8Z03D
0jArB0kkR1H4a+RGkJLj3xW23oXQ3O09xttbxsZ531Blj5s3WvMv7XC/rDzQfKhanlyDR7+vko8Y
TseDZ+Xau9X5F+bO9ucoQFAoKAc7v3YBEtHGxwpnBeQSL9v0zcJHnGLzAHEJt4xT3YEU7YPa72eM
sqACrXraYxOLN621PNLTJS5TuprjPPYJc2nsafxoQ2k0W9a78U9giHur45E3KJgwVDb1WBWm6ZSy
Fw4xxkV09UU3aaywjjgOVXdedpwXAGZR5iV+t4EcnRtb11qudBLkhXEWveamwzYDj2bUe5p0svjB
cgFe8xFe9Qp+4VW9QD9GysBxi6yR/65xiC/BY/oSP5wvIST7EkWANWC2+5JKnN91E57biCjFl6DS
fokrye9Ki/slu/A0fJ0QYlaH8A7qPdqM3Y+P0arXGKtyg8BZ7cCY2rf0gbypxYIKWbvX1K+0EPZL
d01WFUhCdrtTqzLUrhpRtqpFRmt0t+OqIKVISU08m9txVZe8VWcSq+Jkf4lPcEPu/VWPGldlKl41
KnNVq2hz/IYvLApU0Wcf46pppV/yFpnAU6GheMUZhqdcYVIehhTsy6qMYUOVxF7tdK97/hMFmFPg
IKQtq6KGMvwpTPgvkPmbi2vkoazsH4k02020KnI07SLOZV9CXTw33XeM1t2nyB3YKquiZ3qAQa1V
5Wsy/1Efep91EmcZRMChy4/LlzS4LPZ8Y6eN9kB6ZHmVRClv26T4wQDKWrIyFRLj2C3OeS7RcVME
SLUqkR2E6E/xJU+C6uqIk4FmaVb1kuOLuzVZ1l7Jp+PCReS0VrXT+hI+jVUD1W1fbWDt8klbFVLc
Wf1Z1VZ5s3wJqGru5F1eKowxayPdd7wJiK3RqruS6uFRAMAYOZbREMPTKH3v0/sSbIfYMTAtoOJ2
q567rMru8iXyDl+Cr/sl/vb6WD6VHPq3jrF456jqql3LjZH04HJMqa4J6pEhq0qX/JLG/fhudBgt
XSXYtTslJvaGju0qMPnmdyrmUIK5LWHwTf3uicVKQz6uq1QJuyHg9NwtMx1FqFf5xmrhjDaqHX4l
bVEchNWRh1NjfaDb9mc+kfVr54jMlNXe5A3b8zpuvCv19cN9nHT1ldzCgmNLcbrNbGo+4srbNpGV
bjLfI6mZpM8MftFG+Em107LCO0qku+bfML7fAXr/3+4P5+T/Jfr8Z5Oz2f9o/7b8+/qaP0UfH+4e
cgZpFxvrpP+X5Z9v/+YaKDAYFsUXhASp6M/ln7si+fB6rpw8jgICbeZPS6cFhcTAg4mtk+UgDcr/
igq0ikZ/U4EMg39Nt3TMpQZmOcflh/irCqRSZRKs7+2jIz16cxwaDJuyYyaJkulElo2EnFZl9HSM
4/yJ81/ccJ/i0eUZxnhlMKWTs621D9LHUNXJAl3Ag1hPbkaXQODWLs/21hYXyG/tdeZz8YRhkuYn
GE/HInaNb1Ud0fWciezEhnTbzbA50b0zPhtek7KMBGsRtH29/KC2nhkyimnLiqbcfKTiMD+BkC3P
kbDkHucilOeuvMVvkIbEs6GOZri8jaEl35kW5KQLzbWw/MfihLGOdX4kp7uKIZjYn+ffzDx1cKW5
k/kwab1PG1eu3xpzqt/OtPEOwVBZagdcUe7BpMVvBkneC+G+e2OC6h2ZxtOik9E1XFjIpYLmz4qq
tjiCz2vYf2aNBTDNJE7QdDTakcYwMmK4lo3JDe9E2u8dqdefkI3Uzmq446iUmG/ZV/mzsjPinZO0
s31dTNnBh3awwdBGV4SYjbADuPdaeWkElDcZHzruXz/8eZzfAKFbDzE1XAdqTXiMWNn0gOWY0xUM
6B0tFf0Z+DsmUqufNvD4xa4e5AA9LufXQN8ALlLKw1B+sS7s/lPzrSBtnDm0/PpsljHkAtSOPpU8
7bEiYUmLbou8LkAfaEf4yfkGfC0rqaFRe6UG51cMxhrUeJdS8WKPewTR6Ejso7g3FrGYYO6y/IQF
NNK21pKBGbPn7CWeU/9dKJcUAhX2NEmwmqmHUT0xoKS3i+7qt2w3wOKzx0lfYUe2N1mvy0e7sus9
ZF8TsUxV+sEB/5gFOYLbw4I36JaUwLKbhcAVy6JKXMlzgnYqO+VBFbCGtUNNv/cbrpUKcSviCGHL
Hytq7hK5rjxQGmad3Y5HeFG7MPM9kb6pOjEuZVw7D/CHl8OUzNOFfKd1NjkEHxpAincc6NsnRik/
pMtPHgutB/gXrf0epeOB16nN9xLL6K2KbRKhhqwPWSZhoBf0XexGO3HuZD2ezWS0uRwZeTW9gy4d
dx9J7zFzzRPnNrOOxIeyxp+OmopjPOOowSbsgMWM7J2ALbCZRWm+WHb+g9GjjjGd2Oa78MqnarCW
l7atZ8jppf5QJWDnQBjjUXFoEIKZQAj7kgyGQ/AGOfSDNGt2jy9KAcnFMP4DKG6yLwe+CCikfAb0
UYSDpTHzDdAAs5g3cbSs9Oj2NLV4tMk/Ch6NdAWwrCboYTx1VXkkju2eMBXuS0pnQ3ZZBQZBmeUP
lmEQg4vkwZ2hPLrRUh5hJcP1rZnBem6WYJB8om2MKjuaIzhntJyponLKrqx47J8LTQyhleNdXTDo
UBzr5G8k5aZnUdacgcyiCnlDBa3kSc6sSe7vXmsmsAquOivWvlno+zsH1uM+Qsm9hcIs6Rl6IO4z
vGkRulHuWsZDpsfWgTgVCVuQhQMS0dD8sDpA9CxcN6M+iT3lFaTipdFrZIEt760Ts4LloS94MEfw
RIRD5vhuaat8j4GQ08E8O2BQhsldmcScQOJo3vbl0mLyrHrEOd8fnmMmakyGuQ/cvInXZFObghqs
G/0c16q+5RCnbw1De8vMvEHxiQnMpNJH3nMVe1kCgKHU0leO3PpR6lDHKz1TgZnl1XdJozynpcR/
cGD3H9vWmVBGCF49pKu9UYgydBhyPtxMTPtMd7x7vXWLLqzpZbkMHoOmB7mPqcmT7pamMv8F65Z+
WSgofGWBn94Uy/DNXzr3wBNxCeGmD5c25mBcDmN202Yui4RZ82+I3TT3HY7D20wfFfj0VFKRU9Rb
OBrxzvDp3ligIW2dVlmvOaH/gwtIi6OSV+2SKTN/LiLub0fHrz9sS60PF7rR3pJCps8dFBwZMHv4
O05b8R5TJf0Oc4wKb0TJvWGwdaNWhdE/VtOjjs0Nv7izbOa5q7ftZHpnhEZoiZOskjtLYPK3cgOn
v4ZtkXe2X/ZkhPo9DvrumPtL/Sx7yiCNOtuCuF3ucyxpW1JpuBLmTl/oKNCA9sB73bmqGi7GEJs4
yeP826jowhlN+H+DweM25SN+biOzPrBRmqogV43/nrtuuinKUX+TEXYU7kwJTkL2JTCB75c+037U
LKhOdedpO+qL2jsjLeXRIRK0w8DQPsh59J7j0Yt2hq70R4KjdGAMgjAXapG7wzbZXJpZfS8pFYD5
2HP775tuAXY/2TEAltHYkHyn7K/Vzg4pKColyibFrU6dglOgvRNZRMbIU/0BoxCJiizL4qfe4SBC
QIHmLmKtfveAGioPVcJHGvwkawpW6s0IDCTy1C+fmqvjIBN0imnUMBcWW1rIivthDeJ2Tv+O0ox7
pFobCUit99/zzn2nUOxDj/pfQi7vXkXkygBur2EH5/up4thQcrBtVPqEClifkCfE01Dn5kuejeUP
0jDTaxPxhUPpalzq6dw1OZIcvwXKnGrV0O0lPNLFveWoBf0+WMxcd8AnVJ1Nx0maQHXErNqPqOn3
qlOz+9a60a8+xS58kMPIG8c22UThwyMVkvrbo+vXkCnBot+mtdKq95obKGcvf9gYE+lblc8xrkCN
YHw7ZuaGQ15OWmMuT32TinfiMOqbLiIYnNGUyLNIHKN5ougiifZgQCXb5KkdqTkJ4s7JPj2IZ9qz
o6LJwaQzMAxVGoVvR0UYdFNqOsqHX5W7wW1fMR+MQTPFcqPPvJNdbL9CHR8PLqFfGvG6/sLfnHa+
FBwnZXJKG/um903sOroGey2nZu+FshvtwFnkuVxIJSQu3FieINpjoqUxTZkSv3hpzJcBj8Sl4d08
kbIIuiQdP+zcn0+N72J4tDVE5ZJdXNmvxy1rMXucyTh80/SYRzsK1OfNgH32QFuqzfztpfsWO104
R/ZDgUS7yZQWHxc77o4UXkanpjDTU6fTCWlIiQZl1DfYXqhui4X61luuDKnrmIk5DSmVFi2RRSqt
tk0qq+0YsfYj3p3zIIOsECKdeYdeR0nrpFnsHT3Sf5FO4BhNZgOKcACLzvh0vdL1XltkV9H+6O2V
O/YcKUqEuhAEB1zjfw9x/9QQZ0Ic/z9X95eKruH/2HzkVfc3G+cfX/jHKOczlBHK0x3DXdfwpsFC
/Q8fp6Hbv8E4YLwzWc3/PuX9McrZPj5Onlz8Z1Li8PTY+v8xytnObz7EAcY43fRW7+W/5uMUf1/o
w+YXTIo4CMmEO3gcrXXU+8tCnyRg3bqTgLyqO3a87NM2RqHfVCYBFHpZtM72t3UhWGcM5I2BoNjW
8q4BCTbWStkDvXLaTcTPvp1ZYu3imQOTqJb2tgIZnjRWf/LUKDa29N1z1ZfaI9V4dViVsXbuUo8C
DrtwHzHCTRT9+R2LzyrT9gZNbkFBZ2jotu0M0ouNmqlUWga0kFn7TOG35udGtnbiQ54mty6895NJ
qXWQqIgdvbojVkD4xNADGzf0QbW1FXiuR9Eshm1qPTYR6TEi2eqzd4xx02d8/kA54vy2yvkWkRvK
TIczetB/JOiYgZKtto2yjDIafVn2TsUwCwVoT81w+UrEJtu2uPg3C5l+OTV3Tc6ugg7J7qMxO2sn
ReGFtVOzyC1cvn9B1oZXyt50pecf5rYnShInKJmGsRx4gACFg2GAvk+OOO4yEm0+O/Y2X0h3pUbQ
w8kIbL1mDaM71iZO111A0U+c72V7ylNxmxh+FBhWcSXkMW67SOz9oj/UNpvzCLYOBlEI27YFv82M
9D3BOyN0kvnF6YY5HLr1l6hzau8oRNvImYr2BivDVnr9d+iVG4L7xamGAXCuG3ow2A1sq0UQ35P1
jl0pnXJo6eCdhQiU4x78yMf8sZ7ocpIE6RJpL7OVUvFLlG/bMksHzJLTzrRj0pUsk49mlWRPIquX
Y0u6ibPiqHCQGJCUiU9s2km3N3D0qT71ODr02B8AbtgY3NitT7V9Vpp35OQKps/hQN9zAsAYFe8T
qwdUr6CwS6lt80w9Va374k3LTcYqP4gH195pZcqBV1+SvaiLj8XJvmWqs/crnYCgA9sNHZLdSZn+
T3vRsg1WFWfDNfEk2ynAhoq+0cR4TbNq18c5S9Q4YkvIjXlALQztllOP0TlHZWbGt9lejDBv2vOk
5d85hwMhSryagTWbDyuJLVyW0oNhwLWQlqjmIq7tQ7LYdNkwI4a65M9yo3nTWtq6cjFFG7dsB9AH
M6Y5ymO25KXsnUvl1C6ysufGdOPbUk+KneV9j/1WP0H1UaFTu9oTnVsFGr9LJE/INL3S0uGx4nLJ
t+dsL4gQNE96OXkbQ/j5dRGeDSN9ucVtIHdelmMBiQgfLjTGg3PSxbacjDjoTE2/hxmxbPUlL7ZG
6xEKIXW4AeNIbk1k7tEwmyhMY284mGZ87JzBPNP03m80DuTPPYGrXQ80bGOSyIHT7Y8b1loq0J11
M+1k+jOPZGJaRFH45CoICAlHCb9fqFlf8vIx16z5Pqp7/WR0oM3ABbrIsaOWJ1sXB/FqWaDAUpKB
seaWsKvbsNLSqALmmHBDO7Tc44WjYjH/nsIoCUllkCBUGIx7j/yqWHg966V1DiKR7M0t/RexF4/k
R+WcUM1Jz7vdo+6lRzrtXIrOVwhR41zdiCLkUYcMkAB3CBYmxY1tT9TGKf9HD1EyBUEWGf297Etq
1bIU4m2q/SzsZd5JipSbTlBezN8Hckf37Mw5hjb1nYixQRYNzRg4p9pgHREDw04/VMWxK/aWR5AY
00EMq2cmFzT0eT3eAN1jG5GyJG1KxSUVu83tbIpdX5gfvrKoH0szKxzQ3h5JBcdhIfw19YSgbmT7
yVY/h5ZyArHM0cVp1mppaRgnwoXUX2PMYUqBaEYejrYOv/AOiaXfVdL85rqoLbGdHRkJX3CZYrtM
3TWsarlHDvnlE5PpK1PICL5S/HSTcQyHiA3xGMsn0+jPwu7oJfXMU1qB0SHHKG+loMReb+5lEpWb
yKKBM1LqV9NQ7ZT6+B2cpQeCQSXfJnLIShPPljczuc69PTHWOjBjDjKjSsxKvvkzi5XZng+VLI0z
FguaY81Z7TpPrrsnvmO5LE+gFdP7NndvyEFMZIhYDuejz+fZiOWu6R168QrnkTVYsgGukZ5nRcdY
w8DOdkjj7EzwSCY8XpJCue8yn97GqO8PYhafVU/mKsHhCUmrG/dTOWm7uIyckCS8f9fJ4V4n6htg
Ml1/8PGWMYKgkWOCbomuVbZwqqTjelLpGHBDk0cj0V57H1M6bWmfVsrZ0pJ9f/SGpeFek0LfgkF5
4P6bnogIj3vavEqoYJoT9muficf+eJ9iedvFYrR2psR1Mdm1sY9F9grzyDkumvc0g3NrmSMD4u+/
LI1yeVnKaKcxNQV2jXWBFB+EGbvQCSRhW6jIbrKXqKId2cyK7OAMix/JoC27ZzvtIpD3sadREHhg
UksJFk5IbNX40kUDDaRhptwW07Ti6iu8u8hp/BHcEpSk9UNWZYXTWgdlVmwuQ1G7ZvRs9ZDxXMKP
M5D+mFm/4u6NWrrUI6T60oycK/Eu4Tbv1TCVCz4wa2iFH7KroaqLmgqZaokMgEMuTfNvjNg/e7xe
Ceb/uzP29+N1+IH5Ly3/8YC9fukfB2zh/GaDYFn5zw5FhF8dRX8GpezfLKjXNu621StNU9HfdiUe
mRsP+4ll8mWkgf57V8JfNeCAQ8DAeUsQ6F+oLxL6/wj5wNlgDhXI5N56bv+HXJHIJxaykkqFqfMw
kRp+nogNiXsMmubQUGrRDTVRF08nwn+MzBlfWWmWvhe6C8W1IdImyExrmQrUJaeK1UGTqIF82Iay
0AM9sdrPInUweEU4L+kVNi6Vg0W9s3uInLOZAeesXes4pAZmtDGDRIakzcIY+7t34ydR9U4KtX5H
SwQ0SBMEZvARMfLGSEz74wvVCW6VLlzO7K7L+dz06r1JzzEc31xbvwS7YxHmWYqbUHX+S4/oCs2z
Xi2EXetN13hy/BeMGdO1yUzriAMFciDuBNHcxWaZV6fKaSrv5Pqi/Ww9nIqyLHhQGUmphQaJX3wc
Nk9FitWAYIJQ59eoqTuhht2Mm4NuWMYT8H3nQ9Bgh+tR6w84zaznZfSm+xIvxwEYA5KFW7SA6E3F
71+LGK+mS/VEyFTBY0r4Wdvua39pP7MveC8tROZT2sr63YrUGlyxGv6aPRnVmWCW8zHHfB0uTX4A
5gd+2lHy3XQrNp8yQJoFeAkU0MD1J35rO+d7erlVv0Ox5Xf3pQNYsecYcHHtFKdyIpIL3o/sxhsi
ji9jOt1mUToAYfJz9lCU7VBOur6e7hTBcCqoCHVhHZn8ye9vKLlOJB26JPwXs1/f4WGG7s5b2rZv
VBfBVBzrCE49OzAQqXorgZNqKBc0BMwZ/0o9IKJAgKTsJXRkz+syZho/YzJpAExHqoV5AmkiTveq
K+inXR9t+mvjtjbDTcGuL4Bl9CthqEKwGUCv8ni9ou85u7lMXNhKEebYxWyzBwGV2Eb2UxrunMJ8
Km0uwDX+wVVbcKFTrdyjxaOSEWmJTP5XsEwAN7ZeRF8uWdCS/H/RDVwNZtPyzvpWx1rMnx3ryIQL
aEkKAdOqjlsuPkbVZBOBruYZMdY4HnByxlu9q41Lgi8cSJk/8QYzh/BkotYSyyrNrbBGS4zUKbXr
oD22+Gu43gw+ljcV7Dv78MXI0rLBtEIWIvzcv5M3i9UQauk8sQPSP1wxHOXaz2kCLYpCr/HeDet1
MvtT/Y5WN+EO76xj4fT1u0dPoRV2Sk/3ZND8rbDxFcBuYPq2jfodUEv08nUJf5Fw57ytztX6Yc/W
izRyh+k6Wj0vyWhi651Yxd0Xi4nxOMlwjZquDQ7X9Hnhuqq2LPi0HhdML/TqLFEnuQLWj0Qv63S/
6pQgZ5OeN1vnxvHF911E0xxwea0nGupUnuyxil60TB+0gDppSISZYmaRjeDD6Vazv10gY+z/i70z
6a6TWc/2X8nKnCwKCgoGmexOW61lWZKbCUu2bHoo+ubXf1dZPl/srTfyOvMMEh+/tgUUxVNPczfo
nQNImdKSx0Eg+fxF5qrBI5PvwbbZYJbLR97lI+uDQTEgZQdgIiU2EQTig3uuaOZeTXURXq2NzytE
AJAtUWuBPGzBtJduoeoS9zZrRlRKrbZbiKcAw3b406ij77X2gVIpvKLpbe3cKUHjAY4Lz4vMKXI2
a4dK2j7ko4hAZzJTQAyRiIWnKzK1SzfrawDA4T7FTvwMYjtw6JDwHFQwB5EOY/iB02Mpz9E3DXZZ
T8iw7YiRlKcHVrCU851mo0MTSPLmc25HzREaVow/QeLcK5reNz72D9EBkY2WFB3qrjzOAyHSXXlg
WGiAk62Q2QswPkvcR3Qe9EVcKwwj3ArSwUUJzIXpCW5qgyT92Y4Tb6lII/nU4bbc7kW0sKciCCYj
xjYrr7XtCu/JxqcXxchKiPtmMFquHqPfHaqUUOxLprL5QXQgimnI6s9TOPJFlH4jbtIavlRZCu4n
KzHW3I+USnyJQOsXmIotP56Kt3uO8xoceOKxuyHc3lOcI+ubeiK7lHpoj4NQdnP4ueelI/lHNvmw
C+LY7P8Bt4KbIR3DR88TKPO6tgl74ySa/v3YePl8QF+P+NZ2PcoziWv2Y2jgzroJwkcLx7zoV0jL
OlilO62MLrUXBe1wDjuzsTbk7hN6TcISt9Ln6yqYfzE8mVheFxXsn19cOQbyEXWqWSAo4rXJ4Wdk
retE+GdTEjSPAjWC6nGK4yX/6GEsBLOewXa6EeOUnsmk957CAnIYo4nyvUgGZxvE1XOVzOF5q42m
XNDY5nCOYiJwWGCRgfsogawgfxi2QR1oqFhJUonkHVLKy5Hw45YTA/aBFGKD+motthjYh5dl1WE/
66gIsUiwDWHxfs2K75mdmj560VvxI0dpe6x6r+QVIdAP8HCYibV8k+0uIcQgCzEhebNluOU/10hL
17FoL7AHAPkEL3GayUPc9t6RwXkdmoOo86viHk1IfckZE9wKlOmAebaje2gbl0aZEP0N9HNIA0OB
cUAQJw+pajxIjlX0pUHBDmZuc9XZIS7cvaJjnvENoCyJ8Md07HuYQcmgL1UGJDa6xRqhZoTaf6xA
pmqsEA4WpPdbLcdNVqq7yMGt5+PiFxQedAlLPzrHj6AkqmZ84RDkmSrZKIRozON2ju8wv2DAy5jH
Bx+x1bVTHgUyTNitSR3g55y7h7xy0MtD6hvG9TxdeLjNQZhU0zJunEony2HxoRkfQ7YlQqHdgBma
g3r7Ze/K9V2A7OpFl4UccwyvjilqJ6DAJ/EgxVhfW7ZfvQMoFlwowMC7QkiSkiSo93EASnJj65mu
Qa4GvIFH+1rRnXM3yA3OTwX+Gg+LKh/ohDTFFVa28n2TY1SNh+wUYGPYhocAItGPbmnDr0kA9bOb
Qmezssn2jafSHb4S7WGxsvBojw0i3zQ/MDzWc7KVkkoIHEx2HbQJ4qCsl/+cwQo9rBgEcI7TEYvT
6SEMM32gtdie4bLwZYxwEody85XRJmRkDzSuKBrngNV6tnF6r30PCA97w7DyQQSX8zdkY++tDFVN
MXXddZAmK9MU5F1rlF8OyNjLsygc1ZUOU7mPm+6+QesyA8JMZrTvyqa+7lfEEPMchwJvYl4bkzdc
DGUrLpyutY44pHQMSQd5VaOytWXRKkDKjfdh9nFgQRQo2FvhygDfzIDYIfmtbLKdIuu01ly84xAw
jZSxOlB3+udF6y7v4xoXwMqtjkzF27PAnBBA42kCxOFw9BDR2qA7ZH3uohmfQ92G12vmvR/S0qGp
W9l3ORzcq3op+gdndiwc8uBzQRBV/Ds4aP7XfixC8hLsJS76uWrOsrSvP2Wk76R3Qzmm7G8nv6dD
FhypvC0sFxm5c/IqyG0SUp23HHCNKc8nW6knKy8/zVaDhJDAz2E7tm1nqm+J+YyacM5e++HMjnLY
BDAdwDmlTL09eqIRWMHzsfKedRLLvdMzfhbaZmTFIO0c/I/7FLU2HdOo7uZPZMR7suuWTDC1qx08
gnzfN9K/jxoiCpHf+CTWKMNaMAeOdjdjjpSgV4es18JLK8R0lQyWouUPWQnjxs4PWtau94AvT3kh
9rFXtAizqwYmyl0KKh1SDqq0xVGt3Rg/E/zjQ5I5sP0DoXewiyu9jZNobTd17EZQSxKLwNSm/jHI
h+nRyjsn4NiLHFS8BpHsWt1TgcBbotJnPtrxXaQQqx41fJjz1QdzFbZLflhR0AQgY7ArmUoPvlPY
D1M8B2xxt6yldZGikIz7G/3ONPwW4q15BWQejEvffYRxPFyWbXDt51W35fCKPpSDY38Kp87I51K7
9Bd50yzpxw5zRfscT3uIExbSM84A/DsDShC6QzOB07XInGIKt+hd1IcT2SyKiEjXpTUOMk1BUGca
MUFZsKYFTBSSUshbnSFkU68QSgpp2Ti6WhBzcC21B/dzkJScus4A6WMbpIEbI2sVeeVlY7f897wm
5drZXomZwoj2DNxFhgxg8BEgJpNFa27jj5KzKW10sVzYYp3vFmcS97gyFLCfJ/z3kKjSL7PH/1Wh
kfr8T7KpkMzMAocCGpCcPJX/GCAipxo3v2OELSvKuHXtzh9XCSXnE7ZP6MXLMiQbqSuvyP3NlHP4
/tZy+Af9EXECdJShkAxVzS+KYZtrJoK/T8emxEeT3+ljsGAhw+io6mKw96GIsNywOgwb+zjSZ6lx
gbrsNfiivUaG7iauenEf2AP0Q3wfxn9/WYBNueiT+/Q1UF3686awHQRZk8n4WFmkfs3M6b+f05qc
dKQ43vYYMJa7oUSvdoeZgv78lzV5JZTCeiC1bv7PjB/liVFataicpvbKmiwFpVAmmgVgZNcEJSQJ
xLg8iywa1az7HADIuTDpN3oXMrscJWC1d3BixhxDpLyPk2NvKmjdxFX2A+otNUxlLCz+csOvXyKz
JuEZOzLUccTpeo0hEzLXgrNc0UBsUcTDyWKb+LkmacLOtNli5VHtfZw2nkqZL3dNT68CN046APXc
3pVVs/3LHZmez2+2YewnI8EjXR8NHYaQP7fdb0NXyzP0UvKGY5tZpI0+liN3PS2pR5iW5IEBo0Na
Cg6MWCngdwLzwS1oMr5iouVI3gK4MzUYK/v2jbn/dGNAjxmGBEi/MrT+c2sp4ESgTZvkCOWEDDWu
qb0ASExTqzDPStFr/gChI5DnS03aCs+r7vKLUTrj3SDHkMnDaBRr7IVqWf7Mi0VPGWulFFGAJ0nf
EZEh544MI6Y1vZ4qtPmyrTKiW5IrY4WyMHd/filK0xKZ4wFUDEFo0fNdghYClOlsnW9NHveEBCB7
a+0CoD6e0lRAby+Hc2KfZ96TAk/tC/oGUOilCVC/vadEWE26jMpCK84jBjo1CokXAdAl9szM3RP4
AQFDgbY+VM5K82QuE25rASX2YQ5paH+IXUZfUEitAk1zyf9ksfj/wFWWeP+zPeQ62rxsXFvmK3BH
cXqs8R4tt6nSOKHEI5DNdSm5OgQ3mjd+jsbHJqAgeP75sP8nwPw3tD40v9+2xe6pf/qPlxb2zVP5
/b//E6WuLv+jAQ1wg3/xq/8snBD1ZUSCUdZ0DZyDPfLSfybQ/JeUNtLKDg0bZvJAL37hO5T4L5eD
xcaugjflCSPM/Kv97PFHHrIOgeu6eGc6rvx32s+gQX6PNOZ2BMAOdJyBj2JO6p580JgYLGU5AGVN
7FVnUKdxkAdTOjnoc+76PnOWx6yI0/7QLS6pI3ALz/s2R4WurgSxiJxeW5KQDBLKgkxThZEdAZAr
8mR+aG2cDBDNYcazkmNxDCFjSB3SSCR0i4Gpzg4eGeZNQimtUNe0tTU9JP1Aa6JAQIkSXi5h6jAH
HYCAnrkcrg0KRhCAwhYoLHD+6FDRkobdt3QM96y/fN/CHFX/E4f5ou3QTAjQgfZx/QC58+f3DQJA
1H23et91N41hsQHbmEDURWcI+aow9qAobmewjuWPBi/e5V7iacKtOajZ8DzIV8Tzw2976x8yDufV
LcEM5aySiB36oJhfReDMmUt0XuNnwJpefq1lGucXzP0R/D0zUBQgHCXwTKQj8kQHA83KWWOVkNm6
zp9qlBsRM1AwMrILBJdAYO+R3l4HkCkzr2Lf92uCalfrGxi+v+aNf7NSAfHXStTbAJ7a1LSIRbz9
UCZL+m2Z8WsxezBElc4TIS4uJwlLlOQYluVF9d2erMX/4FWpVd+VnALr7dsXOgEzcSHUHdE7R5gt
YPECs7i/xesFHZwQUmL0zNkLG3aviygHJODYfOEzGFv5buKExQAeG9kCjQotYjXeoYZE/vH2nfw5
9QEMy40EjmsDqjLGlacMGdQtScvnzH8eu6D1bzy9ZH2/aUuLAdEFTeYVAMvbVzR79c9FJphIEZJS
AAwjJP357A6IXGCCnvMM/AJLke846+Gdcg4Egr0QQ9HlsYvFpwjZv33hExk786whuDF06DyHpUdM
4s8rZ3Ut8gnLtueugPSrjrhLVg8FndzG+LfEUazfzeEa2eVVnQIat/femOTrY9YpDSwLLHU0w2XN
ojJ8jw60AneZQHsprvIRUttyHCYp0cB4+6ZfbUnP9QMCr6uErdgzJ/dsidhSdaHcb8XQGOUIclhr
zMG40WeY/vJmXl+LjU82BZYv8DgpTrII7Ce6Nszy7tsMJz/AKkQZ96uI8Q1b4u3HerUJvEB4iAUF
7ARk908DGsPFgH6DXX2rABuzuC1qwdmPEcNk71NNg6x2dxECpv1fc+zXzxjygKDISWZBOZ6GrcjC
JAkzIevr6lnCwQYPLjxZNtyRBItbgS9HVxz5THL1tCRFPKPy17ZtCG7Bmp3xPi3XCUu8BDxW/5Xu
g6mEK99ZLmlckjXt/rJKwennyQ0qYJW8+BAynDjdsl4Md74c2ppuWYrKEao2S7/eAoTEqmCzLmit
jWdhBzLyxnKjlP3RVVJyGFRAbgiWIQ4jyzfeZZn98DubleH4kzm6sKOgWffjJQDju0J0AdYbA9yO
Q4p/0DQq56WjDmEQiVWLBk6/q1wx8kYS2vmEaMrKhAs6GH8G79HH6efPdMpIITbNvEashZNlLkGe
tr/fZODmGtr3myZhaohMpczK7/6EiorYuCAp1ls2dOh9qkiV18d2BSIybeAQhBXNlWoQn5gj6aza
D/5crI9r76rxHu6VP951Gf9lwuYn45vAVRfDGUQcEtjuzaZ0kxR8W+Zqi6CCZiAzpQ3kjyyJD0tS
+ZVHA5JOTbNB8RdADjLnqiuRMxrnpH/fT6rkMFuaOSMEdy22NAt+MSGXttIJ1WhTPpqrWfGi/RuX
MVzzGSA2c8dIjk16XUjkI84m0c3VZdJYy3AxzANOQ9s5iMy3nDLrXi6DsUs4LG3Yz/zSBJFDENFB
03cO6g6VzvPjrwfwENrgUelko8m+o2ljsaCeXbH9ujk2AbMoYf2Ue8A2Pr+QmWMBuwXxmbX/+hkN
cHt8r9IIygAqJsBV5o2brB5rMLjpwqVnnRCIF7fmmah3zarKPJ9YOeMuxV+YJuwDLqqiHSgWREKL
GaVnS5G1LTrCRWODyUTD4xG6zHapgctmP1z8fdk0WQTU744+P8ITh8xFitTfaC9z+KYYx4bsmthp
C96ZiwEB/ypQIlIHvD7zwL2w8HReYGrPI2tYz2PG9UHyBSL6EBS2z5qsagiK6TxCFZJZB7r0JnfL
xAyhf0eHDVjQxsuQKZivGxcz2XhPn9C8d/SRiAJ7WlPote5rLBy4k9ZtJL9DKbBxxwsUeSQ/pcbc
ik9hyOg6ZLz5HrAaNgZ1zy0tPD3/cRoycy8yTGjtb32l+ASXoMnZKe7q04kYfRQU0m1WpoHJ2yIU
adKbDgi09ykdcNiA4ukuitvKJO3lwoiAsYK0+THt3ayBMnuuIAWkp9HPkvWJbd9sUZNaj/c6oEN8
3wCu5ANWYPn9G1LHlSxDTinfOQ6Tqwkexgb0KWvc1nzSSAnxQ1tbCt6Ex2iDXxg9u+M9VFGHVUhq
pTsmPLPdZeX1CBaTH4i9HM67W7Q/wW5tZxegVr/TkICEd5yDAuWkXWbfh9SkhtgRSGUiU1KgJ3Pw
bUQtmVJqbOshe8AfY28zAY+p7Ndbb1lmtn/QwZsFMluitFBx9E01ov6eN8JESJBVpNMMTtFN39Ui
SSPGUhmDYaIV8lM2QGy+5dFilmsX6YLbKHoc3XYuus6aLnPUB7nHyAJE/q2RQVp7MKFFxcNUEBni
+kOIVKKsbuquDs1oianwhAhZWxNu9j3S20uzjfVQh+FmIG+Ho0n7FlEhMKyDFwOwzQmz/rd18iyJ
VgVGqjxzmM3oiiSQ8BiaxVd5nTBjvOlntG/ZPGlmQorqp6VhggHejd8x20GbBeHItMnjyxqlDv6s
ccahxQ7JcwmVSJSwSrsy531AaLQtMTQ32Ik4hNyMaRRvqaJjyVlQLzhF+NuwsU0UBOMasnPtVEf9
eABmMPE3KWHg9W76NjJxKbfxhHsf4nnBRkrkEBOetJx91q9PLKLDyCryLQin79hQNADcpTYUsGbx
LgOMXiXklG7lxoFnDFxaCvAUsIAQCOWsX7TilC8jhtDdHsakOWT7fmjYjjO+UkhbKMZBxIclSCz5
bqZZQyOMEMX0WeMuyyMFdVujuI+1FNe3EZNcvpUB09frX3UIUd8szlQ3IFTOchR5G/o7Scag4nzI
1rUFO0qLedcgAh/tpT1EzQczJVgu05rDf9mPy6S4Y0hvKNYdsKlTfNjZsJJOHwOaRazgr21dpihn
EGQkLmfOdk1nkzj7tWXCfUdPb30UFrsSVrRqQ6DeZL2xzfdp0fPDhSeIPCWQvhNK3yCJXqERRce4
t4CtisX/YlVT0X6wy7m4Dx0nzNhD0LmaC7/SY47Z/Tjob2AeGuuyjUtLXkfcKeZvlU6bL0jj+iuE
oaounmVWrDQKkd5tnya05qZ3GL4A957wIUG40/UmXW2CDNi63jbSld1wmCYvgDXfJBEkPIQbSnHl
Fhyr+yjoR7FtzMiOID9jwppxCo8tOv3xnI8mSV3baYE/qxbg4RvdWkv/OQQbKz/4Rb/IGIQkLkI4
PRfOEiGwFfL8Efs0grTUJ5xkxVatyCeuuzAtVhuEuLOiXIoqKjx0v8+vJxB1+jCGKkZymgRtvY8z
hFI5+Hwz4EQiFdC+hAC5XegV18vGj3uIARhwq4yJrnIYjTJfOirH7XcwqSe4oGFl22diAlV2iPQs
QDdjUbmm2yRyPetWo+0tH4auwW/vzNZq0Q3i+gjQ3M/97PbXwNwr605aslsfIU1IxPBa328fVjXG
FXpAva9atPRnL15nEEjgPjEOQHPrDOgw6Jy1lkGJ/H9eu06yVe1Kt/qrKLOgeoY/B+oTIm6/NGha
e+6A67LStdo4buf19lkfVY0XQGqwvcI/i0oLWDjyfVaen42+Jq1NvidB5fbgf2sGTw5EeK9HGgcx
HBx845vW4WEygGk/s297KSJf3CHsVNPonUCpcizBei219zAtntZyp6OpjUAk2YC68iPtR49sLIK+
qg/tvJhcE8NBcHpnrYulHcdKSCDh424Ckz62HOB8Don0TYQrPdtkmKm1RCLCK6QARm0eTE/B5Yog
CSmplzQjRw+60BmnTF95sQP1FARVHx0GrzZ5ig/WmZiiMrFyt4scS3TDwTak/ifcIytuRWhL5SHw
4Z5eA+gXjzDpdR2ZPeZLrNIZWqJkwZNN7ob1CN7IxLIsAMsxoQM9GSq0C9Dc3o+i8lf3iOxpQUpU
MYAgpjARtXlQ8hLkt5BEK1sTEMvC4Yxm0CBJTaYl7FkgXSlzcsI5mrnTNk4U1x7UCoXowwixlj+r
MRPlh9ngj/mWOq8GOHHWhZmJk7lUoOe2EDRC7qiClSfap7ANTb4aRiPRBrk7prfT1FQ1o8FMVVdx
jV2MOPRam1yq0sqkLEgimTWCnO734sdgdQt0I2agRo6U85C+wUbpaGZtQ7v1WH5i+GJSpJ/tHr8r
zSn16wSTaEeMiN/bpmPhh4hbVHB7UD0FQgeQPqyhCJQUHcVgsbCEmczcwdChyJQf/7USa8MntBm0
u5KRqirhJ9ZlD3gJFkm1BHjCWIXZiqlNHnDnlZiNfCpa+MMXL6+RA1OIR8q/ob8PYHzyxNiJCN7R
0KF1jL53DIoruV2nzI7Cz2OuvCw/JowRyulcko6O96tyTBaLNalpPgHPH2EZa7sySYXdoyY/MfLA
c7OHqYU31qeSfp2Yt+lkt6rfydwhS4mdyGTzY62xPD3aQPzG4HYFT1WnV36kbO5nWaX5DlyXwSZy
dDlJJgQdaT6RpmxMwws+DX8hGpnNPWWguEgPG8SIcGSPBpRN0P5SQJp28cvpmowjdmPI008kqlvX
BXxyDyTG5Ju9b/ZjBBuZzBo9TUrtaFUVv+G/m79NVtKut2BDFcelSLgvZ5skyqSGuY/OP8m8q83d
vnweOUh+bnaYal5qywS9L6/c2R3jL2Mwxcj7g4mCocrAlb1QbNOFnICZGwKxvPCicsLqGrRJPPa7
uOgCMVzwAyDP7wroZLzbAXoV10Jlj0ew9Yh+Pygpk1qHI1Jkd7EK0/ZpbIcUg7kuHzR8PGpL6V7J
SfRoskaewz4rbccUgZn2qNhsgWARn5EMSS8pPHnP/eKty6XL+Gq5BK2zzOPZ7LhN/jQmYmZRopfM
p4vtkVyjqwNYwmdIOOYkBr8q4mCtQhKDOY5tqq8qblx+F1OzQFiwLGv+5o5Ds96ilIFIlpvohHJk
TFom3sfAB19w76/YeVpba2IsfstU3hTdyg9MFtbOSNqtQH5bk8jHGEuN91EXGcJWj1kn6foc4LKK
oOiIRMFBhV6N1jpJCDFgFQ01LwRnzVDc1A9sJ9/j8rT20Bfkx2pisn/UYPQQXUeRja1/FIFA933J
A/Kol08P3TiTWhVWGWISBWey6EBCjGNnNkY1mbaYFbmL2ZLKDqbqnS1nUCIsyGoqbg/pLxZyEsp8
4lTLsb72kdQ3Xp7orJ1FSTUP72F1rt15AN6rOAadQ03BwWZJ8gM0b0ZCp49zPT8mlDC5QliVlclE
ncohim+nl6oRW1L4ledNNgLFuCbhH/xtR0POKfZhPJoq8KWwKKLV3HS9zhOConxlC8i2PgDyeiGR
wWCjUyThurCdkgrm9T4Vg7n1AYlghMPmZEAWbG/NlcyvlaY5wl9cF3bUAqyRvdbzGq1ki2EGLjuM
S9NuZTKA+17+5NazqdCXl8gRMsRlDQEpml35dtfoH3pGkAUAdDDQUd6ruTdiCcEUgev7Oke9qTPB
TANw3VlyaQpcp5kK8krfvuRpV402FZognjTtPCd4NenH1LgK7B6DBc+fzPTmZWsUgWV6lf/updB7
IMd1zcCI0dRJkxKCl15HuhNfUxmZ+FT70kUEdSZYE7vevtbPbuDvvWpBm1oJ12O26uLVcNqm7GwB
eQcLj6+zW4IZvxyS0mEner1M+AxxoxKchatfEzSGSiLOsRnGogmKre4d6m66EGayEVLymtjzEpl/
zT6qNjYlQqWg+aRXqO5N/O7t23/1Vly63SS2oDEpxx3b/PlvU4YZk2gczJX31Kdi5j44oExZyOFK
CfX2pV7tOYTd3ZBREJMgMJanrWPSqNRBV10/YTHoDssxWoJsekT7yHwifoTkxt+23OkIBR8aoXzH
8bimBzPmZB+0TYeyO7OCJy0TE6P6mY/tdkiJ7HexE5ozKwrJ90kmFn7/vXCU3b4j2iEX9Pazny4z
U1NAvjRpGZN6Ajbin8ts8LegCWL3Cz0JSsclSehSIchtyvm3r3S6yjCBbZ7WtRVXozl2MgbMSQxB
AcHKRVxW5ddINJnSPM2o1I5jYigjfxk8/okrYEADwoK2M0Nejwkf7aM/H63PgpVgsrRfWkS42UGt
G5kwR1BElB6N1aaY0SVPcTMPt0g0JpyMbz+xfLW4Pps4tNEkQI2SR3f+vAOqRKPLqaovTWJj8L5n
lrXme7oeSYhb98+0ZWwTkxr7QER56b+a4paHwCG+2T64juR8elmcEqMg1ojW/8JXXAMfolpYi6Di
SOjy6UV+G6/baZOKvCdaq8kzhyUIYsRH8Zuw+fA38LRM/7VXA80jgUvIBPI7p0W3D0jmnf48ZbQc
4BeeWya36pB8I1hYLfBn2siIX/DO8Logt1Gda454rVvNbamXBn1Hak/UzHPHJE1Z0P/M+BxhkuUo
w2TXeB/GE+sfxBkMwAtnnCHMXiZVTlv27eV/teEU0HYbwpphmb3e2gOVRWLZ6/K5ThqkC46xRiS4
3oVrbzKAXy3rty9pvpbfQ64JteHPGU0AFkAZxMHvQYuZE7SOLpg+hyjo8QaHNPRxMg3w9ANd2tnc
wQaVhoEiahaRSQqtojR38/ZtnD65C9wfgjDaFjw2g/eTuVvlN/gyOH3yOccPtLwAht6XD04+Oe2V
0/U3b1/sdJMjkgHqi06R7wbMRr2TTe4LO8a3oeu+jI3O1kcvU2ZbZJk2mdXblzqBCpmfHihj5Q0T
kXMBaOef6xtPs10U1eg8AMm3Eb+nfdnHh5g2KpUukoScDhsG3iW/KBo27MvZc8NHijUPErKmrUsL
hpLHzO/1BBWBPsIqTaKexlQoAKH5KpI6S0xba7ZMGyDojUjQ+Rj4pk2MYw5/e7SEy8NZucdZFMcI
BhNWRiSUqarEABfx3LKIo8UBLfBYvpBZ/1e85sl6swYhJRxSgEwg3deDYM+L+7D0h/lhKDNzMkc1
owp8cQCRrY9vr7fhbv6+n807JXgBzwp9jkX3dD9PNWwALWR0H8j657UGxAxu8rExqf5AqCcEvcze
C0A6rEIFmZrN/et37TiYDoE12SyuJ5XpZ1ILaiKdU3YRHQULkWtrver4VH0mWLrMp7PFHSiY9jkq
vRSN6M1Slvwa/DEtMkMkq8gcvp01sFf+bKxL88JRkuAq1s9JvHppTYyCDmi/s7zEvMlMkLXApR8J
/PWub1PTWP41QuOLZO9mzDw49yIsnvmBiygnWiBvL2nw5+tTCuqbcrCZgXvBWejZJ1u44QkQk9bR
t2J01aesrTzn4DAePfp5oCU9/qQ/4EsRYoCRFtFOy6g6glIvHsc4hWFUBUPF0DRGQgHbKMNt6JuH
iPq1uy3mbky2STDihQU7omTU9m3UstMbHz/ZZcssx383elF9mcDvueZESlaq9QQhXKvL3I+ITujx
AlGADMcWrLAkNH8vf7RwgqE4KOAPbruwhdDTV/lBFpZ7rZZ23PV6afbMxItHlLnlRVE4TAky3dPO
q/OJEV4vii/gANArnmNwmMPa2GLn6lbdO5zPTzqphbeJoCHQwohhiDpZVd1Pyh0eU9dFLDuwLVnt
LPp2nyGmds8FTrUffNl1pEXRcMzmITswJljQC2NeNKMVHqbWZpDlCEUeJwnYVTRskiz7OGCzS9cc
BuWun9r6HjFLWmJS4N5aWZbcIlr5XvYYfjiw7b8ItcqHZPCGbTL75WWuuhSTmSW9fHtHvNoQpF8G
nUamwjzoVZo+eF1YY/BXPqPXTj3nogqDqrIr/grR/Znw/8/pxNajnnIc5vEhUGuUSU623uyUuTMC
V3kWU81Wch2i6AaBB5HuECJDatNB3yBF5hMPvsJDsNAdMXA9Q4EA+5WiBw0Fhs1/1/pteFFZjXrg
GOpIH4aifyxLznSnr0oNNUXI9/aYVT/KwQ2uEHFU79F3cD6GGeUbzBBhwynI43duaew/LFX6NDVy
RlRiCuk3teHynBmprawZ2gO2yfaTPffudqWu+rdShJ8r8nP1SdOkQ5J2siI1rTeFxSO0MWXPt6ET
oVTiF3Wf8cnY/sPbL/rPYPpyMQVI0aRY5M+n2WC0StLqNqyefVuV4LNm+x4Nege39DK/HqU7UHvH
dfme8Sy+Ym9f+wSEx8VNGkAaxAZAutY5TQmEpbpZogHxLNEFR8EpdZMzt86K47zOT5UIi8+uFc67
AWIrqg+t5R/xYcOZ8u3b8MyC/rEFlQFrGjyIADjmq5MESeRRyfggUc/xwOCAdlqbb+YAr9Udqphr
vxtliYRK2UNLSS1dMu2py2NN3+p61D6ChZhPWu9WEaOivi40zlos3sqUfvq2za3rdKnUFaLAZwDc
3Xt6oMU7mOqoavkMxpbt2s+MXbIaNQ+lQ3VH2jjWqLemPxY/S29cBTE3p1N8TGMMc0oPD+ldHXXD
16VIhgcbaPB7q0L+HIa4mA4u2iHDxm3T+B7F8yTbJo3NAySzCDcjkPuC+XWDqKniTPyA0UVwhU2B
/Cjoakcbhg6Q2t5eXLN2p2sLj8NAqalm1SmNYqAlzHtX0XOTSu/GatzsEQemBUZXU9k3Agn1v5V0
4k/gK7tKUWaBugWPBFcCaNyf+ZjA/KktOTq/ZzqTF7TNMIyNkK+5pFGZHRhE9ER6L26ftWsXj2k8
91dpGtrvrRFD77ef/vUO515CYFmAo1AlfNU5ch1mbfk85d8DfNJQoZrC7Cs4AmPDVVXfydrVM1oP
Eaab1le0xJCsXPxR/83g9p+WxJBYYG6AjQTQfrIkYHG6sltV8T3Cu2fY+V2y3PrrkBRYe/n9wV7H
8L5pqwGOYxLtNSTQz0nQjvqIO4i4/8ua/MOWQGaD7iWbE2DcKSZ0LYdprOc8+x4r2/+AdG535xQW
ykq0Di85YoaboWj6Cy2r8hzlB3HdI3hIE7fo59tUJQGQ12oar1JrcH+AzW48SLVp/uHtu/RfBwWK
BIKvE/DefHEK42wn1GRgw1Xf45nREB2XOvpStyv2SU25eJvGdnJ6U2UNob336PLusgR3t8SwhOhw
hSE0XQsaTlv76lOKfI9p2jP8qKwuuc79tDs2rjvf+Ogxn8eewtu+VqEzbbpFOBB9tV1iAiACfJHK
1dNnePToQ5b31jWuwljT04Syrn6+xmWeSEQyL9WHeCLv2kLEy69KBvTUAm6J0UbRFJiuoI7L9J1x
9aM30lQgi+w+9M5cnSdl4babVgF0IoYw6Nv69Gtv3TCtGJYD8USpcmYi2KOaESMzpvT1pEM0betU
+yCiA6fGIilQqCrZfux87Ns6/YRfQ/9DQkeiSTdmuFu9/XbEq2MLNjjweT5xMNMUlScbeiyjpQwb
OXyn693ED5xuWL3QScRpr0NH2fHHnJlSt/oBDFiv/pGstkIUFvHb6cxVdffohUV8Zaspf3Ba9KG2
A6fAoc0QNrPXGNkx2TDufbnr/+NZ3C8ausQTajMVeucUKd/63x0OOOFNXvGG4s/36T+uv8/pt/of
/tm/2BY2TgawLCiNadnRSiCs/H85TUQzQfXatMq9UP0UAvpFt3AV/wg6hTnbORhc0w37l9oPdAvH
9OBcEaqfFpv/Dt3C4wf9dtB5NrGaiU6AJ4IncMk8zWObTAKaBGZy1TpDujyhKO8h+ywVgr42DMkq
xIySKmY5pjCnSuu8RpfEa7e0MaojpHz7DKXg5bl14wGdYVt725lB4no5V7763rSF2oGkRFSvgdIf
+7nRKilQZ/lAOFmxoiLfdRxNGaKqtthQRdEH2ufrmiUYmoOHIdmtB4MO0D7o4OWDW7W0zvxp7O3P
hTv9P/bOozlua+3Wf+XWncOFsBH24E6Azgxik5REaoKiRBE5Z/z679kt+ViWv2OV79jnVKmcyO5G
7/i+az1L6blWoZlD0BKEUlKdAR2OqBJgnDkW9oKBmtp6NsfXzlg2tfcQm+5aTUg+6CeYW6MQPWbc
FDdd99hxmzC2HiXUXP+YNC66gD2iGs/EY6IXpX4FViQj7EtvAGx27c5t6uXONvPSDVQPix91Fm39
VJc64P3LqPp3Av5iArLhqxXyv0/AI8AjyIbdj9Pv+w99n36e+5uqEdAjom5NEuwfZidNGqSP0DNQ
tgsMT67Hgex3mq3Jv6IcRBNLcboo5/8x/ZzfJEpND/vUt6CTfxRPy/z/8/wTNK/ol1C6oAKFtl+q
wvsPrZnESdjbjC4+zQ0Jm1CogEfb6eJc1Y2rgSOcDbER2M+B8zVEEPTIdUn4Gj2bXLWOJJ5Dy+U2
BMEBJnZdXRFu87GiMtPr+nweoMSJPRkci3YGGtJ+bEpWqmAkBzVFpJpzgR/NbrxWXLrGzwnLMDkb
6CsBrdXgXEu8DWRZTO16XI21F4DlKkA5mBCAaJHVHQfInsNTR8WJFCcAeJ9lurhfLmGNPWSibbTq
bOex6o8GC80bGykwrdhrST0VXVvh3EyC42UxDvcdxJidS60q8pd81JFxcfp7qNN0Oc+0U27byOQG
Q/JouXXnitZq6s0RqDtbjzzfSev73K7J6Ywm6idrtRyiyZEnE97rlRF7+zkxW82Pq6Ta2SX5nGYX
wx7oJzPDEmqH+LJ71/yYS3LOE9wPD4Y5O3TrxKdoXOp3NnygDZFH1t1gpu1xrBaxiQ3zLnbWbmOz
0m21hQCsmdr9neVq+a1VTve2TsPdznPWNchh8Rds/fVeUOQLWgQXV0ZR5KyNc3M/tpbLY6d5ctMN
nbil4Wzx3oZ1uNanLVzA6jZE+/+Wjo7cjZkgndhOvCBqXQ6gjvxihyRXGailAkeLEbB3/AG2/6MU
GmgukiVgJ9mncYLx5RIS/5C2nXVvzXK+soDN3CGLbc51Fn8GdRa/2JUzbdZovsLLtWxslYEOkFAA
tiA+guNv8ZC3WRGUWd7dmhaAhp4nEoQyO7e0oG61OcNyz4x9T+IT5fnOnG8XDvGberZZb6mXbTQa
6Bt9DKNHBMxccXKvYf1Oy0rya9OUHI26Nq4sLoCnRR8oUM3Tu2gQ+dkdS2TBZBvLezex67NnAlVZ
2zANfVIj11uhWZQ56lHj3jlX+1UbynvdZES7ztBfm5kQV8gP/bq1xM5g2N9UM2DoscX3AZekjyEC
xQY1wgzuhWWNYtMgdt8PaRjttGa44p7YnfTYuUH00JDPC1XGbyoCM7x01g5WiRgJbZbibehL4Q+h
kj6t/QdNy3fcRu49sm93oXslRjljPS9JRBzSu9hq32l9/sGAg7KRubg3EMpsS6/+0tWueyzSCvQw
WZuYUT4VLqc81VZagiIxr2x0yAHxn1f58qrh6fcro6+VL/GjGCShoIsMD/U0ajeTJ+U2HOoICbZ4
ZjHs3plE7OzYxKogzyL7CO1TfBDIedm83Q4lbqtzBjeZVtrJDWMKion5TDhCsx3cot3nLpnYaQet
PrnuC3A+TU9INHm5ZUgFCw+jr7Wi2JDiQxTKVCe7bErnQGRpdw8eNz/Xnh0dx5THzAZtHaV05jOC
1nVf9uB2a5pgey6fzo1ox9PSWtOxXURIIoTRTedJ9B8GzEEHDW3x7SRg7jHBqk5MOjmkGv2gTWO0
Znq3hJNVAOKyb6FbfK6ayt46ziofU5goOwHFD+tOEt4tlpe8I/PupRQ14VDorfw1MV6cerSROrd6
/6nDXr7XSSjYtHVuXimn8w4+OkNaj3LsMSLf5hiE7haWXT+eWe9yxMgwxcvl0zoQ7EB2ShiMA2MQ
VO4CsHUmM6pI9OahaQlP1Yk9ish1eIeoWFDtkPlQ30V2yOWknmIYf+Rq1X5uj7rfgSA91tmIRDYp
+3xT1aW871P3rUaxGkTmbOyAPWF/pz5KzoTm9PRpnJLLXgC1b5ijoBrslMjFxNF2Br7KnWf2BQYY
iAws7vWUz8MHCCidIVBxlv2JY0+s8E5a8yXT6Kki/k4HHfXLZDrvSFipSNdG8HvIBi9dr2cwMeeZ
DfvBakOmSDYx9I4t4dxPoK3aU7zCZ/dJK7E/94z+JEChHsWBoYWu8Cendu8bCGnmJkTadgLn7p2a
JdR2vUzL6BA2/ZHAm+hdDO3vwdOo6/ntqLn7OEOOGch1ip9rT3Tb0RRAkpIofvE80uL9wiPRjkz0
XlxHVgvtxRU1+N11onwx1h7zwxpHCrjzSj4OS/tbiQETArcwp5t+7Lq7ZTYbXd3yyehaKTKSBGmT
i+6LeR0+6qHVvDStnjyzJxODDdX8hvjK4l042vJNRye0buI8tO5pK40fsZSut4XuHrm6519Rujmv
NhJrQlpiqxmQ4o/5NpIiOaJiPRastgGiOHPZLLli28qQp0gzMPY+DONiX8OfzV9B2qUEMHKMpn9R
J9OZaAXnA/sIGL55JYVzWUwNahHizcDIDK7txJTMXzJKR4LFCIaezMrxbnYbQgiLJdbuktShzWHS
5X1OlzC7pYiOj2EMe+EGpizWIy3X7BUOWnZfT+VDTtnADBLy0I6ZkRXE7sZMVrhAzbu1sZow6KbO
W3yzSwgZXyh/3dSIYJ7taZm+EqXUfPLoGe5KUE+tr0USpvrcLNqpNdLxrrRZb3wLb8kXoS/dO7qg
EVQjzesOA4rr9uBqU/1JRnPpBcsakjNl9BYx8knaLL50i/QjLiwhfK+y+vtUkAHva7PVkDlb50Dx
iiTdD6ZeLyiEYVvzzuUWVb7+HMo+FFvY6tm8MUbN3g+5SO5DWev7BkNOUA5DCaHYI6yM5TmFbEzH
kjQck4rp1DcnI+6djVPjZVnGoQOGx4Bz8xraAlnV20aH4OGkZr+14xK2pNHVZ6iL/aazbXlNz590
RDes+s0MU/7YuYL2aEF19xlEU+/6pDZ2RoC8tXrKFkLgt72QCy3YtFm/OhygblBe024wnc9IJuR7
Ny6Llyrqqp0VU87ZsMSHKPjGDInoJDNWRBuN9jGhzncjV+F+Gu02P9RxjSzOjOyV0p61WJ+pk8RX
fWhYHyShq6A3C2sGZN+O3BYrszpEWF86P1uHzMNhFi/3GF+aMZjN2HgZ5WgGdWnXnyIR9mdbkqQb
pLOpPw/I+MNtpE8DY0nvBh+1jPEqG9RJW2p+kXYihzJ8InyyfA8UyukwWcbz1dANyx7XlxZv1rZr
AH1b2TGNsjt9HYgoK91b7JCbKi7GYPS0LfDwOMBfKmlISf12IPtzE0lM6RsaM+Y7J+ds6GGs3jek
idYUwkfxWRLWBhKkqiHSicVdwFtN5FIammUsgdFx8aUSE912vbluJ3Ml4y0lVm4Vdr9ZayvfDbo+
XNMM2zpDW3yFAjW0AZIkAOFp0mIEIqZcSfjb91TRws+OgC09VoTb+Hybq4r/FcNNbM4ZUWFWBpYz
tMlNStooFdS7RfpaExFb+q36o4b1zNJiTTdV2MSgyDGHJLYe73XAT9wPwuG6rWeZMsAd7wpqogwi
nTMi2tEThlCt25VtA80pkSQJIabMnjrcdjirwomSXZzY5F/XNbmFTbiuV5lm1KfJEcY1nzC/NkWS
fAlXeAy0DvpDUTfoXqVVHpscLwZiyI81pb4hQMPXvkRW497R4Ne+GnrSfusG/3tL/sUtmSwUakr/
/ZIcVBw4Xl7/VKP69jP/KVGZxLpwDYYc7VDyUhfhP5WoHC6FXKsvl+Q/7sgGCZ0m/U+HQiZlLRPh
zO8lKu7IqP8kzQH68vjV5T8pUf18RdaRe3mulNJF0oX9+ecugDp74XBdtSuvDxt81gbchmV4akcp
yvYEoFjlTmeEiMbpnoo7c/jakjkxIhGICNvtYe4voo5OxL17mXVTalAQHDhkfRzpKS3svE26/ZCl
/RzuMy+xk+Qau/XIZGA1S+mKhw2NBkHTaiSfNvIpdQ2UlFjyLxWmSZWbYlV40vBzUoSitwN4jPmo
ylMNyXn6s3mpW1Xfilgs1ErP5Amq4WciqQaKXUnSk98C+x+kh4fOKLAHUH5+PiAjXnzu72GGQ6lq
vO/Esn9nzS9mDbALwTj/79Pm40sXJ9iCq/LH6tL3H/t95hiMdFTBjmMTvYhAierN7zPHFL8hKVKz
Sc2M3wtLKibJFOTd8kNC2Ip+833SEJNEEdagTExFSNDs+kcxST+p1jympfdtXiJaM//SOVP+UDw8
g3MuRgg6AZl8Azd0JoePH7779MODufvWFv0/5VDcVVwruv/3f//c1QAIBEODdoarilgOH5ei+Y81
rMieBeSOXpxjbamfLyTypYeImyV9i/eRE9ZzpLviRY7Yz/8/Xhrtmk5BjkXtZ1EVkBZj7is0Eqsi
VJcSfMRWeTXnrQt78hE2MlCwDrmzFXThimLm71/+zz1B9clpDaM/UiVEvrifX960cGjKNLfOOW2X
hODK8RseeK1J+1AvNxee9wvkmckY+aFk//1FGSqQ1OjwuT9rH0rCVIeolubZNkt45DSTj2bhABek
vSw/KLEQieeWUgcZQ9vtwRf1r06NMDbXHJ5DgwZvDz07nQ+d1kJFXtdVvDieyUEq5JppXI0X9Hqy
KuZZB/Q8RrFSwuD++2f3k6T48uwcMp+BcCjdyGXZ/6Hy6eGDGyiMmZx9NcYKR+zjnCP423lkJz2y
diqDp929/v2r/qQW//aqtLYdeqS8sFTf6A+v6mjwe2e7JcPUGIG5XXiEWFze9HRuzovCRNoC0joq
CgRdF6b437/+Xyem0nfSVyT4l3Hz81wZpSwzCADG+YLQw+ZYPy8SrjrYNOMXYtKf2ueXgUKTiJnl
6bygrWrfP37WcHExR+uDcRaJnO+1GmHw7luqQmgRwjBTEnsZdUfNTr0oAqqBTBagt/MdOUq/Qlf9
bx8cYTyrpaEK3T+PWlNoFY7zUD8PfcMkEYDXq2vKD/pIMQMq3t8/5v9tkqBbUPOS/6MUUn2vH75n
iCH0j6zRPLcdnp+SCg2BVnilrgaFkC/aVBytESQ9cQqM8gvSmsAaSiSLIpnCcV2rK01B6qPGhlaZ
6aZ33Wfgt43egR0aj4D4y0sUge3hCTrJmNPw7u8/xEXG/4cK5fIFom90lcqH/uFfJFVwzsLBW6Rx
DsMU6OnqQku/jBtwyBD2gTMFuTex7mHWvC48AN5RQsBu0C2yOYD8ANOXZKLJ9+u0Ai00Qr179Vp9
vv/79/m/rIKqRQmVnWq9+IsMEx7OMDqhMM726rLsXB6zgZT92VBw+QZX5i9GttpB/7QEwiZiVLPn
4q/X/0rDwc1ipnq2dGdoJNWVTcTDCyZZ9YdFZMGgW/Ndazl0G4lxwIKHgI4i6oTl9iEZMiUM5Db4
amGjvrvA6HUMK8+JJVg41Zi4PKKOXYMEhSSW1/hFq6uFbJZr2JfiaLoKuoAT4BfixW8Snx+/b6Qb
+LVcjsyo7VGZ/TRoVy+TLvzG6ExI1BLIelnhZrha+q6xEMMfyhFaZZC6Y9pvTFvLnSBBURDvZBwl
xCLzu4n9nGuJHZg4K73o3R3UU60/xE43GEFJbqqy6dnhuiFHVJJ8EU/a+1pDbL1BfgxBYcLAYQd0
1MgNJeeRmZF200CjNKZVlKV5RZunLs9D2cdXXlek12bhVbcoJdxmA4NBp7aIJubJgLj6zgAm/UXP
OmOTcw4A+g4AF7rFPMavCydy59RD3tkkPfv3CYFvYfmorOq7RldpJHMsHfoHVadvbDemOTW6rlZ/
GMo8nTZW6LoPktuq7jfc+h2/NceGAHDEUdiTweu3gdOb3mdsMOQtlJgC8BzCaTL9ZhhEezThGWvH
EBHptRkNQIDrMTzpnHEelmk0hsClLtaetQkFILU+JYhrOpNeR4HlrL5zoyJvg1mKONzgbZIfonhg
280YI+6i8kQcFSeBFpiICI4GeEeMHqLuJYWlk4JjQukB0OcIyGEfJd58310yIhYXZz4yYVzSHnpu
4c9GmrvXXga9lp3ZiA2vDlZyhd36ZHFzWQiRBEwPWMIziLGkfAyVI5m9o8BDcDtmssd7hA3ej8xY
pxaQthtpFcreL9pdS2GaojhxCaRaPEH8TE7m6M0blOvm56Wnfm0nTbdH2xPuzNWqPhWyA8hlEdzY
OHX8ykCZv0ZkvfbwY6Jyo2PUxEQe9uW+jWqbYEh3DBhYBQkzKp58BmytcZPxqv5VNLqDlyCJ6kfN
9pLsaoRckolTWeayeHQpb+tEx1OHrtxN4RaE//pAIlzPyXz0/OBVYG2YkwmZIhOJZiB1X4D0FRsv
M2T9pMWjY/F2s7RsN0uzFN5O09XhZ4XWW2WZQrNq+ATpG3IYYgUXL42HQnpLHRM6dUEE4vtZ6/jG
lpC0kmJBQh+M5O1EvqygFyeQPcDGeoYSbpcNv4PGc/0s245v1jFWvtQkpbam6y3AEUgWNbmbnQ2y
c2TJTkR0Hlxv7RENOOIltCfi7hKd82qvclYoMtkvc7jKD5iRCRdaY3F0BoeFR7AOudCjt0UbN53f
MEO9gAoyv35pbN4cNw7AHZdQFAf4brYU1VVWZuYj5Ub1H6lIkr4fWZ9ZzsLQz4Usog3hB/wTGBR8
pjHh4GPqKr9idWEC7TyYNS/KrUQ7Mkf+Aa/GSG8HlBQSAQjvKlI0WQmG6B4kGZt6orGiXtZIznDe
dWiziSLcBP2No+q1kepRSpWa0nUDf3l5t8UwgMiFsEQUEok/dELtZLlrLmeRDFxz++6SCBFFIzkb
K9/IKDgZLorlPRqr3JpmutxfAjgsnAyEGZlsz/1cTwDfOT0uJs/eKBY+FFOSV8risXsF8zPfp+qv
xlal/kWgbo96NtovuFrkFj1i91rnKkFGRs1zmhWcfrEVLveXgwIUSuJ25jR3XsyZ8/0l0aZteDOE
pKevKEhIqkww7h2rRtNvdZUL5VShfttBtKquGUZ8d6Z6t2XVsPF0FZFPIe9IT3UO4VUFnMY2MlJy
BpX4tMBdarchHpYXp1N5IXjf8VI0Xcs7H/kZ0BvVBIwXoBcY3ssBZ1BHlWxN+9dvlx9LHX0Wgh6K
TW4vIg+EljUpSAdnEDeTvXjX2CHFS0xrP9+z7fAGa3MmfcODOJNu68IIP+cawDe/vEwhI7ShlIzA
lDgGsfP0m3Y6e2JCyiNJreIG4XG4429lpDzwWGJZ2yp1VcniAvrGYnAw0Anrcfimb8vOco98nOrK
GjXnHtM2OZFUNXm34wBFYJrYcXs1PO0yN271CLCGn5G7RCbgyHFVQC8Ybuop0uJDQfoSpzSnZNQS
BO5RaOF/12TmMYB7kfHMegNw9Twm7mOaeU2+7VWGEaIrxkgeEzdDZZRnOtcFn/+yCGS5BT4+IXaM
hmkirx2V3NRIZljtqJcvJjD0kOw5jvVG/ZwaVXWF8bQ9cNxvDk1o8a0mJoadnI2c5zBxBJUlCVNY
Sea7GULSS+vB3cn0vChIuFxJy4psZnzbIgvEQMJIFGgcu6tLNBHJNCwYRkvWIWfaJuru5Bya09Gj
4h0SbCRYmkxqwQfiJuSHpF9nSYrSqnU4lHF1+KY3cAYyMbI/LHpqv1gqEtbUPO4AMuUaImbPeJws
uCT4GhaD5K8whTW7JLJ+dnD+NUFjTEj81SdkJ+KM3DmsQCCYkv3lwrtOWv2M65IpGnFFTVi6QQtx
pX0cGv4hklG+ll6d0lYc6oCB1Oi8bJvLqjOiagwxaDNjPjsqUojZpqf56WAWm3YYuMmop9bW4yw3
6WTk66ZVbyd2+BSZyhKqh575WsYR3ZSsZFqtC7nArrVau6HLDdo1XcRylGRMLlOojLu4a20LoYqJ
Vr5UkVhgxBxrO41uc1gSm0AtWw65fT+3U9kG5QQ5ER+nbr+IWa0s/Nfyw4WvnecD6UpNpVVbqpRT
fipGh5/OB3ynD0i8J4aIypMLVrW5ABtWa99sEiFNjI0ihIHQVldy0XNfiQvGxOUBfFuL1MV9TE3W
BbWwtpHLjnMZuyGcpcifezpis5ssn1u2ofNlfApzCPcphYA9AjjFKhg8hghQFAaUnY0nPHqY+b4N
iAIV0FsNxm4MinZsDxr4J3rbtf1Cjp7xeBkVDgJouOdmSBSUyvsympJEL1tVG7JOS6rAKUsDYpxd
shLR3ofd1ZgUIUDGAARP1AfSpoLRl7R2HrRi4t8tHIRa2vumcWsIPgJDzni04TcSIJRDbAhQHrDD
oPKydhDL5rsBGdIHy0qMdwQsrmdu6gxqHYrnEGBFAvCirngi6+lGVqHLw+5DlWQGwIynZLkT00Zt
QHS2ImuZCKroWRSqqB3DXaN5ZEmUg3q36dCrQKdm4XUjuhj3kD1bRSnEBSnnhYOfffFgLXjQAMGI
XtukosUH3XIWWh9Gw0vmQz+MZfzO6FK9OqIzNG5bXYXa2l7PK0RJxWjXDSJBHnt74BASaRk4ekQT
aA9n9XldOd2JwXQfBm8u3lEgR30YagFqru5gA77zQdBXVwT6pW+R1VW+azZ0SB2u1MFYoSOy0GPe
p0nNjrQk0xr0lDwlJ5TF+ZClRGkhwOYLrexpnfcabpmdDqqSII+mQv8wzsUxqev0BgCYYSDssYsj
N/v5UBoEzgV5XZc3YWVVb3LOOS84Ks8QLzUjrO3M3tvOc9frp0Yt/id0NBQiMSlxphoE3U2kk/kR
ApdC6rt8dU0eTtoD3C6+nrao+bORBg/JsqHnUwHEd4YU9WC1avFvRs44SMxnYg/IPyOzmhPeTEbf
0EzMGXVRznJGwQSMU72q8onoLW8P3A3FJrPifCDCiXc6XzaTMGbdXoHNZV8rzpjsLrImDkvt4YZG
kF3oqRzDy8UwIi2vxpqXqjSGnjWtglsSXlFPox+t0t8SFbmG1pzwxpkMQIPQo1dzXbyNY2XiyB2M
7xVULPtnSy/wMBQRq9XqJObjJQ3jsm5C32VxlGyYxNSXzIlcnTfrkARM9CykZSC5Y40m2vb5ko0J
IJejWsMU6lUkXhJq2Umr7J0TqZV5XSt2IO528cG04+SrGB29u4K3x4zrNWIE7ayR19q3E0ZDjURj
Zy4ysGVH10WCfuTCNveHjvuN7w1Du4dBPmBMNU2Puwq5BnqG3wKyOyU7W4UQUufhkbipxrYRhiY3
icJhY3HGxXmMqVhv1kalRNjk8LSryhT7dmS29eINLf7sUyUr9F2UFcTwOktv7njl+DFucerOqO6u
Y7Ek72syyzcI+yWrM7eddceGSGS668D7oaNfa3dYr6o54DhdelurteYDDW3ti8JevBLos36lgzu+
VXg9OW5POTF9zmJeGXWnX+M8qfY5xZUnzNMOwYNhmCN0aiAxbZtqbk62NSe3iVvDk0md5GNR99ED
1LFxDoaCDKGss/U9ksflVlp1+D4GNvalahZ+k11iGOWkXMroboWLBlRHjyaSf7H3EyAlR+f5Up35
t8Pziw4PWPq/FQ9DPSy/fukTUsp/7PB8+7HvDR5iDyAe6Aau7e+9nP80eFzrN6gY9Dws8uOVtJhK
8+9dHvqpIHAAZ+MXou+okCS/d3n03yhI0i6iW+RCyJH/qMsjfqJi8CKsQITEcEqhqkpr6SfTpW0u
6JRh8h0IuzWgHSf5NgZFFdh9/7Q42WeP0pdfV2vPnjZLQm+dzp/nJTt53C8CvfcevdFjqciBKM60
88kRJNBKc25NIJ6MTK3ESzPKYBnEzNQv152wCn3TRHi6KcvIXc2pOZD4+QNqBeeaZudGJ/gAYq2X
bY2GEJbI4DW1SB+DFPUU92LUVLDFn8gTe+SuV/kNuXaBY6efHa3WN3nBf54Z6xhUo9uSJNM+GRzR
YHWMlp9C7NgWofsBG/x9ahmfx5aXB2j1lFfJGz5Xi7RMNwngxRBjiKXbLFVmXT33W71tnhww3X6P
/hbOJR+Pe7lJAEqpbxCSHdvWOxKD1G+J864DluJt1BdY4dPsDeLE7DsOjxL2F5Wxhl+ao6KGhxy9
5yPwGHTvWCRdtyFYkMAXPAABdnFtG4fosjj8VQeOBvWuyqN84yAzCRDynlWo/Vb9JNIkz0/kkPqI
Tko/WngEdW4hEOqNlWC3/CwRRW/zjpfMcTQg/mx4+5NlboeGN2TVTrbBAPQ+61CXhhzyNrIq35ay
qfBrtWZghwsCSuRCnILy6EuYIw3uW/kIGr8nmjMHTQoMmwMncFrRex4sRyQ7bSq7R3a+7LqhGhcg
b1539aqvh8nj6VkdLzrZ7tEztMfLIEkaNrlFNN2GU6S+MRaL9qMH1VCXj5NnjAFya86Wun0eE95U
lLIdWhpZgAZEuU0VFfPJlQQujrUaRT3/rS7d26QzMpicnbl1R5yhTujMPCYG1pAX0Nht+5bx/AaN
zfLZjzw/n5LPRA7w3a/8Xcq9GuyuVm64o4F3Hyt+plAaXIO123Tr9UZvOhm0Xft0+b4LxJjgzhlW
/cTnBRJLuqJkaa4aFAHUYvKTbkRvTHJGNf1+3PCMTs9lqFRqLkRNv7zPY/7W8dLPlsEbYeZ5VPpg
Ow88LqyXj8vKNz81zBOXVLPThFvuJnaZHdLtnlxyMqBF8w17A4OJgL/by8Mo4V0Fk8Z/WmfF56Ka
zC3bbHNCHGxvUchC1Mu68LSU0rgvurQOzHpK/aldCDcB9rgDj2tuW7CMm4KE502jj7yHKO6o5Grz
PqKNfI1ej4TpfjW3lDPZRCfrOpnS0i+HilFW8i/nqcxuPJOJauksBN4Y51uwzflWZ57o+Zicxxhh
rppeFmDdg24M5pb+MDzSysOSx9ndxyTYbShoZaco1sv9jOwJP4GahhnOwct3i3FQlapLjDuhWkIY
AmXdSAwHPJvLKKdEtXIdaOW+i0S2XaBX7gBO5JtJYzhfBoAa4UzxcyLWkjRcljE5Mr/FKtfD5Wvu
h0lBjhlG5Ez32zE1whcSKYhnJLgpAOAGBmEwtANtBVYvO/mcLPzFZGRvEZRGn/YE6woRJ0Fh9VTd
S4MycjuU126iz7f2bO+9Kf0M2JdihjuV12FmZluCTrHtrbp2iGzmKel3xvXixnKHTSr1SyJtr7VO
8uoURVl7C3DULA4GOrxkFnsIYh1XnZlfZkxjIDrLUScHa9O2+LYas2uPk0OhwS05H89JoR904kO2
Gok5gRsZLG4TX90FfRoO5jnG/AwjsFz2dc9iAilyDOyGjx2OvIVpMJhFoGUPaFL4w82tb2uTKWfU
/GrSjolDnTfSHvnd8Z3dMiRaW5zNJV32RLZw1e4rte0gEQWfX+86J+H7q3J9g8C/vJ4dMaPHy94Q
6vBoFmbA5VnjVMs2Gdryu8HgexWlk23F3HcbDTIUpUtyX4AjhXemsRIwVdHh8sLmrXH5x8WQApdH
xhclrCdCy5Od0bZfAF/YuFgNNNCN+4FYxGqbafGdNg23rmIUkP8WnZaE2wBEFIoEpEYv+hbOT6UD
YtEcFUizfsooBYw+vWWBPYQAbILj1jb9bKKC3tByJCI20c1HO8ryDeQiLk5L1A0ngKB8hZYeIl4N
I0MMW7p5MJKrpL8jxxIqmu9w03V3bQfLnnpfj8Z6oaJMHSCuSc5FMXeqw+FFozD/2snxi0h0tNeR
NWdvXmNphBlBgEQ2yPJPJm3ZVjtZZBCn/RbrelCnLXM+FaO2idiKNqbhhTfwYldtl2NV6W4zE3vy
ES1qVxwgAffaEyD2MYiHaMyvw1ha0CLb3HCCZsma5NYeCbrYRmYZavflwPEhdp3Hv28pqtb0H52w
y7kG5z2WO/zloOR+7hbnUjNXUbXDgXLGsse//EZ+g8cS5D3CXgfej8wLUfsvQX9/bmV+f10BH990
PAVy++k8JRdhwuWth4MxXRY75qCVZK/lRBOC2KK3v/+Uf25jfn81F5e2SQyO/pf0H4yXmkA5PRzy
hQGiTgISNTtFANpe/14Cyj7pl19cAqC2/63Ka/M1f5le2q8/3gC+/czvNwAbbaQUFl5A1Dbfjvnf
JV6uzeUA264HGuy7APL7BcCSvzF0uR2QbcQVAUXXfy4AlvcbnT261mjGSD0ydeufaCOhUP40URQg
zTBovVOz5qbi/DRgs5QzEW0QypTOEj/1aV/WKM8taBrzWlTE9rVFv6ub5S6vYKYHecyhSncl6QY6
zvwxQce+WqvxFCZDgfqXhmEAVGL6OveOpnZ3/E0hqmTqcHclFE+/HfJPQqO1ZVFD3pWRpH5n6dG2
nSWaSh5icgg5kz2kPRvePPfrbU4LldrNwLnRJY9EKHZde3IMPeNIwOZO7i/k6LhtfEs67dUMUR28
PKUrbbbT/cSbMyGDOPXRXZPwSE5Hf8/dWZxA/X1K3UZ7ShBfEWxYItdu5nI/SDPa1uqCUntd/W6d
WSSKuTvjz3i1tYwPGfJJwbqfmevZTsoMVxkVTD/l9L8HYf5Wt1Yy+brsIWpDxdraNenaZtOTuLDy
6jGqEodYEj9x+xssmGQomBwyDO8xHIcbA3A8PqDyAa2ocT2zCfgUoQnj9ib1B5FSS3FNF/0JJif5
AEY/nzg/feKATS+ExNzcss7Zkn1qbM5+NOUfCJ1ZKfJwPKohOJGmXA+oyznUQZYNGIKPs0WeuZti
rQ7JNh4HPIA2v1o2BBoDEtffWZmGjQbF/0PUyfxDxWXug4FTaX85+TdRaO0g8M0+lx9k4dRgurW+
0x2xEl+jnXpwsS+VMNrHWvajqnVTmrPqHFm9Wd/lE+kZ3ur5no3jY4Fp/CQy79HpkmpPFikV4m6J
IF1n7pbKm3GQjeNt29x7n6+11vjCmt5jCkCcS4acyxGlK86mDIcvmg7Yg+Kxbp17M7dui6TBnTeR
58PlJG7WbR6XD5ZmUKBtyzbemJWFh7SXu84Lyw2sK7DNzBw/JVsHB46GE6CYG7kn871GVF8bBgeE
pQJkZnt+741OdWsS4HwFga4n66DV7PcuBOArUTj6J8EH33RLz0EvSU1sAzzLamd4bYg7BffEFVEd
dn+sUh3zLuE8y5tWkqC59zCChW+LdKeb3GyB3ZACrk6AeEx9Nnww+qnxDQDyb7XnFws9UFsPheF/
1/PevLRL/lK+/rjSf/+hH5d6l/MGRAbKOiymfxR7JDZyWA1w5oCr/KjoZal31bUSPg2Mh8t6/nut
B4gDwnVueGAzyZxjH/gnS/3PJxOu4hxJoM9wUABaeKkE/SBoK/UhbZF4sIhGhr36wOAh+c/R8r4w
5jGIov9h77yW41aSdf0q+wUwAW8iTpyL9t1supYoirxBkJQIDxRQAKqAp98fqDGSxij2/dwthZYk
dqOQlfnnbzzvD/xM959uFhogOGd4HkMfdH938u3xYerpLKeD1nl3bxqMBr7/x8DqX/mY0Pn5SItA
HzI0mhHb/u3+6j0WnK2X6gNmn9le2bq9L5qO4oZMj9lKkRAvO7D6NjcuEl7vw09n4O5HR/kzdRkX
gH/6mOQGo1WA3UUYIE7Z/P5P3+sw4A04wpQ8oKAv9U4rZJGwmc0D6QvhGf1Sx6ZfL2sqVklkwcdO
DBFCZIz60nS8T03oWSDHcThdS5UCZdPgl6twVsUOL3D+X5z5WUE5pQGlRIscfMeLCS1d9+E0vQMW
FBcnD4vNTLbCIXW9cR0HfnuqfK/lUm6nPRHQbNdEYiEr5rJpKe+4WBzMFpYs/HNx06mC9a2GetET
tI02R4oXdrmZievNOL2nWG3s0E6PX8qBQU/mH8Mjdp5dnIXWWjV2fcbQtnnGZRPKXmLyB5Vmyy3b
Zcrz/fgSjdiIbUYpWGItpNJqncBttdYx2j1nbyfk/6zMYEFoZrYYU0Onjkg/vfXauT7jrotEt0xs
hPBB1t03mDWiJwwUau0+CFfST+frGTj9QODiQu5CKkoqSXsvqz4+zUOg9+wOyuMHLGFhYPkFycf4
pc1n/xNPx97OEi+P2mafOKCnf5tw115jvc8ZUvVEemvcPNF88GRazDkOvmL6R80Wn5y+ZpVvGdkB
ZGd6V4OYHrDYnR4ms5OPfgNrgIRY99gmPYvrcpaPP5qahh1PVYV8I2zL3XzF+h8du89Mj7lJKbZS
kGmucFbdkkZbXISfLtlQib/O7aZ7c5mnkHChAAEAswklNzRDRu0O7ZsmhOohNHpG52wojw33680U
sKnClRHagMT9pN6aqD6PQgJt9VibbAIX7Maw4uLCEoEVHIrKG1ia3rrE7v57YU6Mr31f7CpIGhQN
q3nOdDt+iSGhXEftyF+FWG8vqgVj0HziiNX9TVwsL7vRercfuK2Lfm9LUB/YaZRWQJeQi1ZjWo/f
ca2fCPOw3dvE5UmAGoQrkuqmDbGhSMBLMfC9Fol4CUpmY63iHLtkbeDH06RxfPHNuH3zInO+rlU6
Pdhshvc1mTSbsmuLnVHU/TczZ/WcuZnapAlwHGLhci0TnuMS8YX9M0e0rPX4fer49PMHwtnOPAkX
OsHetTj/3UK8YrqOT6UsnhSqiFOaddVtEr6bQwTFIDMq/FJlXNnHVHrPpj21Xwl+G74kWLfDW4TZ
v7fNhuxfl943DsbvSGHFjcg9DqW2ETmmPCg/MPod4ltxSziOexv1yrsdCLH5XGdSPA2e3zyTgcBp
XXCrzo6bZwf90FUOpe6TDqdQwLwOo3VIavpLEgayXmfORCRSFxWbjw8XprwEspHGRWOzjzo0y+dr
FU7yUUijuEwNtJYVgl6i+HqAKA17BqccMzv0DVZhpMvpbO/prHsTJQ73nNpiCNYTIP5XjG2ic25O
7J8RCLQ3vW9DjnuEjYpi8GlsMMV6y7rBfcosuFjJYXTm2j3AKzHqLSO0IgK9VbF3UokzuBengLwD
nWt6sMioXDd4hRH/skTAte3s7ziHnrnq8XWsF4MuStNQ35CfZkPOySMAm+KuN6VxT3rMxfCGG7cS
1S5MA+9+7jxqZ6Cdm85LPkFjvalAN2Cu8hIl9pwesXZ9kJ5rbYcyHraDO71mYTVs3XH4VqR2dTTq
5I3eNz2msw8L0BrEualGtUVcr5GHJP031n4tHGp5pfs23pXQjk56JgjHmrpgXQYeulGRZDfu7E7X
RiRGsqTn+OTn4ckoRLvJyrbGxTuK2yNJa+XGNrS7RljtofcvxgYVb/lOagGyfMerg/0gXVi+bn3B
ajHb2pURXRFIKa5h06idn/LCtnllXWVTrLdDFCbHeeJB2tZoHk04jAByzbQGuAu3jTJQ2DqIxEei
SPcpHNE1KjIaUxL3DkNifWIpDz4KLH626sgptzbfPSYTShFi0EbGvKpmnuEqKfvxYIuMrA1LPddN
3J0HaWM0YZvDMVGRtaEvgIDpxX67mWL55jRq2EOE4M7jAg93Y8o1h3C13+ZYZ19Q7FgroljkLhmH
VK9SfARWUaifw2W8UU6hr2pSuJd87uIpMuImWPvan/YRbbtijQNGH3khxo+j69AhOu093Vm4cwck
BkdBfUViTRFhNVsINi2C9+raZU9ypeZ43mIiYB9tLcCu05S3Sm4TgFsEy5zAqbe8k/A7/TArJ2fX
gVg4lPVBlVi1Gs3J6vz5RWCDcrSnav4sctEkCH8jTD696FgN8XSXFc68GeOhPRUVdsM+CVAc94IZ
TiVY02PGfx9It6A5mCzQOrz5VqYI4ZiM1ZbN+LxSnkPOCJz1r4GfoKk2J7VzY+gXBMoZuzaFbz0k
1X1pGdzlmamOWYY78QqUdpOglf9Shom1LzNOPFTg9BiOOt5GKnavieNxYeQo44L9Z3hjtfN0msJu
hGrlYWuzbX1EyVDHblL4EOdI9zahfLDscN1bXHoqUi2uBR6KR5FWC5cxZTAvCWJ/GvAScleBp4Ic
Alkpr9IpKeC+Wbn5XVSLpw3Zjr7eLKzEIwkBETOO0e1Bcb0nVQ5ZtiGQKz+7fSLfKif3zWtLupDU
yXbFnPYpGk3zoFJSU1ZmU0uwWA3tIUi98bWBVbfuS7X0BaK9B1pYNmkjpsThWGVXhi7JQUfykgcc
vyo9YojfnaNWNu6601KWRJd52QGngFiuc5gstxPJTIc5rcWrjQ2EXHcCNIBng8/G0iKRWcs9VFrz
IfdkjWVR7FGcRf8N2xCF566yYbxAb2elRjYZthGwBTYCoeYFKvjyDhS0CQEoSwyVD6A/SLNqDbTu
3c5ZZlyMRkAaHrGO3aFIKKARIBZaVzR56cb1tXjVYpjFNvV4SLC5oE8PdIU/mq82gzSTWxMc1TzI
2WJhYEKfXMUldBb8Hra0of4nXbS0ZUvDWG/tkYVPntrlkezv+lx2bGZcU6oNWySKcZcDe0O5aeNN
6kkud6iNQLtJhG20jedGUtFp4JskbpL546eI2q+OQarNKm7bpSjj7PFORsSyxITFfoza1rqjDNbf
2Ew2I+mobAkkbeLJTxZ20Mf+aZJi2qeWgeVIZvLsLLhX9dokKm2fYPd5xeaazz+MapMk3OUNzdaT
kAmeGNPS/rL2fgp6XR5tyUdwEljFYaWn93CC/4L5ULOt8yxCwKHktJq8GJYL5LHyWNhRe/+fhwjr
X80QC0eAeSlA27XAfT/PEJ1NTt8CHBwSw25PcUQxpB0O6nUL+fm+XDqa2WmXxKdMPEsYd5ta1XzZ
Q+/9aaD5zWJyGah+/CQo60hGAbD89WcZoGNVeEH0Bzej88eDaPBuA+QQbLPZNE4uDSGJGWLbQ9xE
y9BU21x6zmHum+ckrjmYtdOepDNOV2T3tF8RTLi3Y2brB0XHvfvDF/fP6KWFTnWxeEWYh8Ditx8W
5XcRjIYjD0bmmIspgv+J6GBvbVp5emsQTbrhKuKA4dcEt7MHyTO5p06QOpuXHHhvFbg0Qf/5h/oY
OX/ePSziXGSdILiYJbv/NPgm2JvYUZbIA/R6ticIP+ONDIf2DK113HfdkG4ozfMWIhcXDwqt9msu
GF6DdHlN3bG45MptT07pz4cB2vE3jL+D+xDm7JbIP0A1o2vaVdt7xg+Q/9+mGXj/4iAGKI4BLxiq
CeL53V/UGwyAuQmWnEZLs54CyH0oUaJp10ya6pTVahOlTvCOhfh4yEg83cGafAlz8ajqxNlmHu2S
4WHQNYiquR6RijyNC8kvm53iCpGg82y7RaqvgVfr8apL05CIZXazJmuMXaZ5oStKySGJMu/WtFIB
LFzRr5bIBGgg512tnenKTenmu3ZQrPypMLY7GBcEN/4nwwum9ypMQNHgbeC2AaGRkcb16XtJZDgO
AwUsRR7CIB2yC3dxwmADh7EeThhJRSX+6NV1Pbf3Nfax1JRoadsLGvoIX9yVa2b+J9cpxNbWsbgp
UGqec3LZdqMF5JAgr/pCXlmSriKMHZ87ZyhQKZVzMJ4Jhk34kjKsmwxIjXrLji8114Nw4FIcHMJ+
nW7t2b0h3Q0fqLa/NAjiVvIDbQwId0uOxYJExvMCP8Y09PHGxNwHlDIDex1XHh33FV6d8htbVi24
jenpOzPN600cL0RohMbNVlOE01WpaeUDbeHSNdHkM06bB6ZvSizsnUczZ9RkF+2tpWc03brCP/pa
dwxuYeqK1ykfil2XwZccsD/amIXiRM49AwU56MOXPiufAzzR1rOGEQmD2ck23ZSNDJV8d1GhUAoh
GIbL4aXGpcttCJJcHPeFM2b7uIDEsAYJLo+okJsXyNHNiztZ9IZ2adssUnmeTh92d0yi4XnC7Gw1
KIZ+v6zlY4091KPWlnM00YQ998tsR7pPufCg0b25c0m6MoGgw86ak+rYyZyppQ4gWiRZcF853fDl
g22AKrp58STYs+kyYQmL6XnT1TM3AFJx+YhjnWIWKcVNH2DMvIpdqgmhqew0yNgJ+TVugOvGm3lH
pDnUFkosfrM35/atqZGZw9ZAGM10uPKgFhzqlDuROHVQOVtx5RDjzBX6waXxJugfZWW3X9UUhGcL
4v+zFBD7E/SRp2wKIDgkfHEdF+i+Nm2PRNZ6/BJi+r7q1ZTtwwUBQuAqbqoCfCjA9vyBeL35PeQt
nbdZOEMA9au7UQfiFaE347bpJbfWQnuqFCA4SkNvXZOqcv/xU2tUP9aKmGsORgMVHod3VR6t5VXV
S3038bzbCMCSZ6/Vw053FXuF3IRqQvglyMgyvGbaZIBPtdvem3XHk2lyWpGPu1jUCURbsJ7pqiAX
HcC7U+A6SDFXAKt8ujKYrubEn671CLr2cQxtDQTD8W7Ngx6M6dpNQDwcObX3H4hP7XB8KrV4WRMx
j4iHKbisreyAJVOF/BUZ0hBjavkBD8BE4GtwWyZbAEe++gXIm7Nw2hUCQEil6TuBOtP1zOtWrxFe
0IwoDRYWwhPZmkIXl1a4ulrRAEfMKbRkQ4PCox1GwDnS6uFs48R+1DOfCMUgm5Bk5hVsIuRIduwj
JUgK01uLYREA5BxB/MIsta0r3phEV96tXfjeJxoeswP4GuVjn3cggrNbtF9nxwUoY1nWviU5iIs0
YRJBWQC3sTuo0gu4gkEKZY2JPj59IDVGyH0e0mqgSpgz/qbKBuxpZ0qcY/HPf+A3H5ekLsBu6wZB
mWEa31H9Le1yYPD4yopmqZVmsftxNAki3MEEKY91Y8UX0yrrMww9CEMstM9hL9uvjQWGZuEZLlbD
0isrdGi3o8uktU7MnuJuIF5DcNY864Rmh1zT6KwC6myjcKZcpV7bvZn1QqUpisHaSsanrSTq+0DQ
ZnReznPbLWVYxo28go0BIhllAT1v0fHHuUTJ5SZq5HO6oN70JcstwID2DOO+ok4M8tvQxs0LIdLJ
bTAIYKNuOT/IBQ+MOoCRPh8He6ry+NHehigIIBvXxaVSpGiTLUFFgr35+eNugNjSnYYwSW8hZi24
EyAqnmDubUDMEVeFgpPdRrQhkCPszx90q6iCPeE3dMIu4/D6Q5kifEeusoEHyTa5PE4l9JfZgSzk
2TSx1fIM8NUSTxK/VXKTsSneEI1qb203Gb9MijaZuN7wbDal/dmokF7E1LGvjQzFU+qXuLDGlP0P
SJDABPcY2iI+JXWKG5qm/ZRUE1hqhix2OHVxQhpNc9Iz7FS82Hv0MqCgDQFo68kcm2fMWAGoFZix
k8WMCj2Ns+OjVbABlwluWQ7PR5nV2BzuQY6mq65xk0em+gmtoV0t84TUoFAdeo0O0OYBP8v5YOD3
Na1HsnVuA5PyhlYTsmfkcGv5o2DGg/0kDDO+aAVeZpe6yo5ox9qTEiUg4lIqkYQvLDanuJ1Dm8U0
dj+gXmibnDbifkiBTHgnO9Dpug+ma3aO1mdsp4bvQR3rPaqLclXT4DmsuZmJRNmIV1kh5Vm1ci6P
SF4YYkSW3tpEzY2jx7c2B6iR7HDRXhPOq0BAWF3Xo2q/0pXgxzXoKeZSNpuIvgVGK+w3kyKrWtoJ
9n90kNM4IWTjgU9hMV8XNpD6xy8/XsypIpZ4ZeDV8eYp7lTBpXKs517faduYdlWaZ/uG9Kitk9FV
JsGi5iR5KLl1RTB7CKQyCIHYf3x1VDDttCzeB3du/G0qGWA/gOJAimfXZjLFww1VjmbNvBE2/tYA
CXxidQxQVR+G0H2aCaDezMsmBns/sYWuyD9WNEN46uO+WX002v9dVf5hVYljEFuuf7+p/JsX/f80
7//DjThUr9nLz1vLH3/+b0tLHIiYdSPi4lj2/FhN/o2fEvzFsqCvs75zflBU/s5Qh4USRS4KNExr
iGoNfAavvzLU+S12jKgdse9iDLL5rf///34ZQeRvv/55v/Yx+v46TAHnuljj2FhY+MTM/TqOTshW
SJnQ5qHQzbpK3ksyZ3hfjoAFyxB8YE11kiawVTx8tQpIGI78w1S0sP7F7z8CRDILpnzkYp2//P5P
G74G+yYRMlUcmm4yb2L36xQJPB0KbmWqvk1AU98Om0hg3+mW8bUQCT5itlvj6/fkQoOeU7inRnJt
zsYqa8JdHyG0D6ybNl0sCrxxBfNvY4zcV6Z4W5qHrIEoXJPGVDzntBXLf064UJJ39SBnkqMruZLG
dvKiAzooRkgsDM6wcWvM7M0eXp+BQzO4NlbKk1N/oWYgC7Gcg/bDVcXqzLWdq2RQOEHmM46GmHWG
JUULK1O4B7QIvSO5Us+uMdxDkhgYGpbBKOrv/ejJcoytTIKXWfITwD7ALgENqR+Q0B1hB5Fuh6bc
IPtad0Nx0Ub8OW9Vty1ktUUk9wy1xtxn5XCXyOAKNv/rnCC5yws8hVS5Z8oJV6rvEZ3V9VulXXNf
5Fh/TqZ6qxfLRX+Q51oqj1op1sKX/GN0k4UDvpQnP7bX/y0ufygupJ8vLlT/vroc4Ltl2c/15K9/
5K8FxfJcCgA1g2wzvHpwZ/o7C4JF+V9slzU9BMkfvLa/FxTb/osN08GOaOOBTBC2/L2gWNQa/Dug
VJJh+H+WvHi/vs0MPg5hFbgLkMFD5cIj59e3maa7nHMvsT9JKQR+I3MFvgd7nIFmXnAG4SbdPToY
9lwB/ViaFsYFyI/xysVsaV1m9PSl1LTKJqGJG8O31n1kiK2nWRNK0+Tv8Y0ELAGTiOwu72B9rgyB
3rtJ6ZsGFw69QEZytg3wszSiVcxIdd03cMkuc+7Mhyhh5ltwze/1bBAvkbrKvTU0LYWuy6xEa9yr
lwhB6UvA6jWDksvXxviyWDN0RTfvgtJEXzYxyQx2mr+Q3DzdGcWEvAeZ+9PUzcRvCMLW1g5U3e9j
l1grW+BfkNimdZ+k/v3i6YC9RynthwFf4+IPBfWDfPuPgvrxCHwfS0aoKJBWCYP/9RFUpHzmRiz9
T3PnREfPGbytsDXS2KjR8GQdqHIUJ7uK7ppA2Oda2QuBwQ8b6NGFiUtqSqYPCXvNMZqH8XqOvfTG
RhPK+q0wHuvWk5d0CR3ysjy/HrzeIrcwxSW9LONwn6S0x4N0mtsw7B7wpfAOnlDnAED+s53aoHDR
t7z129efXpK7H5/u54vsI4jhlw/N1nw5wJhGm8yOv7tQCgbNBDS//uQ2VfzERgbPrqaxvlq2i+cF
kdJH1LMdlu0KhQGeu/aqMthuSlQQKKu0+SqKZc6NPKVvFxrYSTWwR+KJ/2od2/5ui8a6Aj9Wt+ng
o8RIWn3nhfEX8itt1mFZ+aUgPoohpjQP4Hj1PjU6rO5Hx99MTdcTTFJxpp3eHK/M2fkGlnNWnW0h
QI69A7sfoqjc2NlkiGW22mOgN0WU7rzsqRQRmfduo96yFGZ12TvqTXSxcwymsjt0yHBWMX5XyKSH
XZ8pfeGlLG6AbXmZ8Dw5FM43E1pcRzBc58sN+nDvCm/Lap3FoR42GSvVVRPk0d6cEf3Y2bILqVHl
65qntCKVOb+uUqelNy7txwn+6vewbLF9rtGG+9Dp4LbqObB2dSrlIdIiuyI32byOFxOAsLbGa8Sr
fDjbQQ+0bdM5P0wdop317Cb2xcBf6Fb2Fl+onSU7ElBRL3nLu2kUM+okJR/dVBJcQYbi2XW7aG0m
Wv/Bruq3muVBcSL01aINs7B3ZLO9wOA/dSALQSZOxsC4pIBI931E7KhBoPwXnHGZjgPEcywBOTtd
M78pO5zXklt9AgOc0m/sHfWNIITh1PZm+xjAMNjgUoETNRxSXIiYywe/eqha/pZiRFW/ykeonSXP
/twAHdLdABRJL9FoZBr7os2uYIM38VGnD7hlkbpQrqYdhCd7KahNceo80VtbrzfsbWYO5I7k0Itu
0A7N9x/HlgVDBP8UHKdr0a9YApoj06P5NTQqSTYlKBvWei3arQw2b8UWMYWTWWevtVns26YzsCnR
0ZCunGHw9y5GAcG2CNPwNjTb5k/R4b8D+nz9MLBD0HAfTjapx79lrKgWoQYjYXyxOwGrucdXcTV1
rfEpnyM+gZXbJhoLaXzOATrTlYeFlgAxxWl6HyLWnTCDx+JsZZdtfAphk7wUo99hMN4qAYfT6uKn
zkWfvCLBzzq22WD8YU3yrz4ATd1i9whfHNXpb+enngvZYd0eXFgp9FudW/qmxZR91/o4J6xkTZ2J
WywwCK6jxNQpIkmUaeIFGbZ3ZSk/fufdQ5BlT82LowPr7CuNasMWA44HZRh/xrAGJCytEzq4/1w3
P+7jf9TN5eyjtYI7D7cPBShDwK9nX1Vd1s2u8i7N4IHTK9Ji3jnNcXhAckfyxcz4mmupb0sCPvY9
dk8Z0ELtH0ORjaemQi2lIrs7lp7qjg1878+9X0X7iCQIlIXtUIMDyOwc2Hx+VUUkfPRSyXeIyLg5
RZn7KmM1HM15Dsd10WIlMLiqqPcB4lKEMcBJ2oZ63g9D/IhXeX4wQiM8Ec4OmykMoKtIliQ41usn
cLp536kxPmZT2m3nOsB1Hh6L/k7SLvXKrlxYxlLY1haQP9o5TfFqEZUuU6eG214IcSzdMX4Cse6O
9ARYJSyvXhwZybcuxrZqC0DFj4f/yGnWnX1B10foYZWDk0V2m34z2cjvctS1T5y88btbVksFWb4a
LN1PQ1bP1y4zCgZ8FZVPZKR4gMQUn01mfaYGVKdfscSHsVFhHpSk+lgom7U35mlrgjPsc6oVcTZB
qW9QFHCX/OeDQJPIk/7lJKCGoGewQmr20g7+1jZQq9H9FWN7SUsLgH0yecFWH7W5VLqFX9nC88C9
Bz+VOU12tGLixbf7+Z7woabAzVkeU5JyYXPn5anNSqlWU2VmGF0YeVatkqTegVosr6sVmK8TOO0D
5b9/tZU7fh8glBoblNlVsJFpiJMKUaLlNSkX3rYCi+IcuDWig9Ip43JXWmyZVhGZj4cwMfRmmkVw
1G71oFUDcQ/zralcG3a2h85u3EMLntRGDsTVtB7XCudrSVBEfKutWe7dZREYlAs6ay7PVaisf5S6
OKBGABjS+P3gODU9WmzaNk4TkrduTmkFDYEXAqUDhzW3JfwS2MZvmEvjgjOOxamBc3GYoxKSmO/M
7X5u7bS5ZrHlQroYivQL90D2RRp5WYKOKgfefEYiAjuiCM+BovWTA7YEpka8SDVYyRRbNyMKLKIq
1NLg4CtyMkMEFYas/E03L7YlToputdcpMj85FJS8spF8UUCW/HfcD7wGU4ob/jr0petuSqSFn5Ok
l8fYdLl1Zit3XlMYnhMEUl8UV+TuLO1PNN1j4NEY2zlpzdcKTC7B2KZCTExlN9dGjZIi8VRxmjgI
IRA8/kqGO6W41DH1f7XwZSMAwhzme/C7eFhZeLxeOnrLQ7/4LKyknOd3fOPCYzjMBm48VYFizo8h
7prdrGCIoQ0N0SayL+/iYAX9n1OIAZ7T4A/SbXrkiMbKE7G5yZy5fEe0e0H4gX2QR9vKCqFg7VWq
oroJgiq9s6tArbkMIr6ZaJrvP16k/062f5psuUS4PP79ZHv89pL+4nJv/fgTfxtsLRzr4VyxGEDO
5TPG/mOwtQLGV0Aq4CEGG0bKvwq53MWvexlzkANi780b9vex1rWA0CAtMNYu9YyB+f+Ck4G5/VYd
l78Bij9InkPpdH6Pzy6suAVujf0bL3WNI1QM3V7VwcLmMUJrImqVi6oqnPqkgQPLT6zovOgVK/Hv
KRLiT25QON7aapzPAGH6scCH9QqKnCbl2Q6hBYnaD6H1zOSjbwxnnvqLUdoJap9EqfbBhIxirOox
Kx2y2SPs8MexzPObwE6jFiC7DHeZTOsj8aUUP7Yi62qykk1dle4GcZq3SzOu/y2eKvcFIiFCakwV
n0tHgLMNdr+f/LE92VGnvs3k17tVH35zI2k+laoJ9qZg29hVhbl2vco/siZ5weOHV1OH6YQEyiZ4
ZJ5QCJiicXc8KOOGpKdYb4Jg3KXQ0Lt43aH5Grt1gKNNNe48hEC0ayjXb400tR9HvPHcwREbC4oC
RLrUvEyybi790NabsTcfS1iSD9rTEyM6oilhR+yhQ387mtM6dsbqnnm3PbhDZ990VcWkFzqE8OUE
BVRjo47s5LPryChf2Ex5dNA1aAKODFdtVUT7sjHGV1kE8XGKPWdX1BbJP2VGA5GH1velcW0pPV1z
iOzsOwyHDgZfpr96FmteJEq497QiTNZtVYbPtj0UWy/IU76b5rHKqsfW4J/GkHFevFzHp7hH5Uyj
3WzxGQ3WniD+bYX0fFy20KNnIWaNqk/BrF2scc1UHJcT+dCO0t+FVkymNY6DxQE3ppZLOAh6fvox
2MA1HZ29yag5sTAhzWPlF1Zyccn7uZsmOd/GCi5EOrvtOXVsUguRv3v8Kw47UFKv9yQc0i5DCc8+
IU4oz14lpnM6+c41Kcs5TNdY3amu7Xa1lPqtD90Sxo9JmttQGOKdzF4yqxLlWvsqyNUZxi1rPK+W
5x7hGQXaV8k3qG04qwlBlLGFxRVsORHg5BOlRGX1gXmDEoCY4C5i+9PBZYWZ5Y/Q8EM5fEHANSh4
cpO9Y6vUTmuNe8fGTtIRMivL88Ko4Kw2lR1djRWhZqteQPBYj4wxu0jpc9byQwWtL05ynuRDgr0I
NFwk1e/NMMNODMuIvT0Qb+cZ3/wZ6ilk1BxqIws7hI2GspFqMi47whG7IDejR/QoxYpguisR19kd
DvLprkw883VEJb6zM8t/g9o30yRWIxfWmPr7Ra+26qxefYX46YAWxQG86DDeDcjvE+L61HQFR9jt
12EYNyf8+IgIqmg6t9Ngz3eBhxx+bknl8X1dw9B37COOt90F+ismBlAuvnip19yjOExJwom5DIMo
gXQpnGnlVVEItyTiI/kNVuTMSRGhxoEiSq0bpy1WLvle9/G0zVQ4P4y6xZCDmWyXema4SXE2wUbL
ja/TsO7ufGjFVhx2n0GC/EvkDIeuduZbNRBw1ujg5A281qu8tPWRPCl1CNkT4ppqG1tLWRKLGhFO
nwpZiutKjgBCdps/Z6bVgvMVMVyTDpfEKUvjY421CNLKFp1kI9cwbszrKjC2Zt2o+8Rtu/NEDPua
4olr58DjbryaDKEqcygKbbRJHGXCb7W+Wcrzb4Tb1kd42faxkoO/yiyJg3EtWE/ykPeQ/fH1zcRn
IxBTTE/u9J/mKJ2+V6Zgu2gE0wEaD1zhqa2AAC2yuukoCUbLvGIfDFpssphCbtpzf5Wlg37AcNPd
IWZJaAlH/9rUJF43WIAeo4R9b0wUypPTmOlhItFtDTE22nZuP+FOJz3/iUuQhW4UkcGTtwZxECku
uL47vOex0dy4uNlcZAsoKtwKnkFrviRzlWwR4EBnb8ZxH47SYHKiWX9irOjPXVVeZNMgqoj8eu10
nbiyF7XwXHvNTsHTujOtLLqVaQfzGjBq3rqJ3+0rt8F80YGVJotw3AxB6n5PpnrcovF6GxaZckHN
xD2sUOm68z3jnBpuC4XTU49CY07hWmK++KGKNr3T+E9DmPJuOL7YzF4IoyUr9HWdDgYFKyFSm53q
c1GOuLVgsH1jxXW9n83GelFV4m5QITzEAyXdVpN98EZfQNTGJ/tTlll6I8wZb5+ovMymdaR7YC7o
HMvfFib6rhW6o2gTZCNO5EXyiGS5WucDC57Jr9O7vJQTceZtor6YCSShiEX0KcHNiMjSIo4O1E0D
rMc8S1bMl3ke7oYk61dtaZZXA1/Y2uPsgUrY1Slu4HNjNbLH3QXS0Jykxyg0LsUUcdRU17D3ceJk
7dZJeMi0P7Dm78utdIhlNsP4nBei2De+HOjE2RFBhso2SlREHoIx78iDz/ZJj/8QXIR2q8O4ot/u
KN8qVi+wVUhyJyjgah5l8GYFZfnaSWHceLK7l6hYPs0h6TiTi5EE0oezUnDzO7SD+3AIhm3rBeOD
rNLh5PnVS44n7THNA8CLAonwOEzFYSBSlmASI5GnzEa54WaJe0Hk09zNzFObkJtrJPfu3kqE/WSo
Wp0jbmXAIyseHy3Y1IdyHr1zJbL8ZGfernHylv7bvC1894s2lLsyw6rcZrUTr+AQlJ/RUoj90Ift
rQh7pDFS4HvYxt/DIqEEJmm6D2UkVgpa9UE25eI356or4RXJ1zGCmx7IsYElVbZQtf+XvTNpjtvY
tvVfeXHHDyeQ6DF4k2pZVWSxFSVygqBJC0CiR6L/9e9LWj5Xon3k6zv24MgnQiJRhSaxc++1vuUu
X90mf0iKsoRvJP37LOIjdCLr1ny+mRBN+2pgVd3WiXiOFFIV4CPJNW09YneRO03edIlNyPmUN1l5
bKTtbPHXD/u0hQmTTln03PbztHdw7jxPBiZ3NJPhthqs4eCPEgqfp55HwboSIjrYxZjMM5qvmjj6
goB2RryHstYnn/EYhiQJZXGOueXkV55jwVcvEPblGBuSwKzWDCLyT9LwynuKquxUNgGvelewIUIS
FMjrCovRPvTj+pzHzq7w7Hof0E4kQdEpN+XkGvtEOqRjJlZ86bMT2xLE2V/EkdQSjVF6N41bT4fE
ycVuCnro3FIi33HGZ1hMcl35dB334yiW6xp7wTojpeNYLW25c4NxeumDKEB11ywUKeSIu3jt8Pyv
vLlxNm61TK8l2KRnD1+8SZn7UsQhYnYr/lr0RbOTBerJ9Qxu7zArE3C2zODvLC20A7/JCqLRnKy8
qicrI8UPtss4FDQjDCd+i7rW2jjlQphv4bVkSYXwbrNMXlP3rjuE6zuyMNHNRTVv0DESx4V1YM1L
uN4kjBLQvhnmV3TOLgzzHGNHN1YbcqDirUjZLFN6tIDHs1vXJwp1pcx5OkWRMtdNacmDyaV+RrEY
X7Crj7Z+2degqmdFf1b1ah0nhto0uCrI4fMj/ws8fM3S6n13lS7mrY/izVqNcyzPYuzE61T7OTQE
ZruwvfK1DY1oF5ULWrr7YIrIud1EQ5BUr2lfDJ6zKn6jsU9JBpo9eue0YyUJq4dxHjhrcNwnDXQP
39nuiNjEwmg6F2DfAUa7GzdMM38zJ7DhjU5j4gdNjK/f2fEhn5Aawf3Cz+CKi8cIq+xQI4uNyNgU
mkOPNjY99kPQXDU1/7pSqP1tnjzMZe2O2ty4ykArb/p4tvYoxGso9/VU0kczxVWlIfgeaCCeYEQP
Z7/3HhYgXaumdb03J69VBOB8qU+RG45bdwnbu1bjpqQHl8LAbnZrIhSE1lnNGHuTsb9wcixbrAao
eJrK2lQOJYw1Kt1zSrMLr82drY9x5mSWCi6Fzo1IXRPwNG3DjevNBR0dg+OZWV19mtLB+QzSDCyZ
SuvCB0RmEEyAA2JtcubuaNQwJsu7+Wl0o+tYItJemXk43U9jGG8GGZP/TTi0eTXXsYWDFuZca4M+
XSlAJT18oZouOm9hKHRT0x+konlGig+5ZFMh5UMc5N1Tp7VibaiG81wu8X3hLmoHB7C5gowh90gF
2H25mGjORjSM7QrRK83JvjYPs1TNfRQV8L4ROZCeuYTugeZ0edfF5HfGjWge26RlKlajii+r+DGi
uXbpQCIDKl8CvcKwzNS2DEkz7AfzBLyzvh+SSWmZc136VySrObdl0rz4C7B0phETugojMZd1MJq8
9tMldmBz5BEBtPmcf5ZmLT8RwxDtmcFAd5p7Ye3ZCnWfsrYf3waDdl2Nhu6kirje8InKnWwlDyH9
/WXVep07r9h6UOs09Hw3pB2PvyxUfVT8BgLStppmYPQBjJAyzNO7Ng6pxJqFlvEAkHqrAkNssWOH
hxF1IcbCRV66yZAeCnI+zrnLzsGfPG4m0/glD6rlE7ynyF2BBOLL2TOLhulm82eUfaiTxTCa60X6
y7UxV8uGIOBo31lDflfqOsleuK9opXcrgaXwGFlwVmsqX+YwYXVRykisJduyiv2nLmSF215iLyON
oDRdvYLFW2JCR/TOKpUFGs4O6ty1IJXZBrzlsRlrICZiwqhoj657IkMg7tISWd6MuTTHGxEa8sIj
m4NfOBjz5w4l9PSAJQKzA1l6bHi7m94E5I7gpccqU4NHa6fxxClpg2BXxchl1rYSVZ+t/i/6SJUA
TJ7OZI3vI8NvHvK8mB6/a//8ycz2oxcGWALzBxcXB1UZ3R0tjPh+7lY300gChxjP6APdjRFacF+s
gSuCFxT9URQ/W4WtkdpHO3N3BrkYbiK2gY8IqGdmVkHNJE48XOQG7NX+5x9O6xS+74a/fzbmOQJ1
Dc6XjwFFhRia0oTafq7r9uzX1IrRBTL7v38QATUUjAOtd//jCQBFMrHpHcZzaoGr4X8eceSlX/02
oPqnJfmXLUngrt9dkc1L9/J/fn3nUp1fil//338dyrf0pXz5QW1DbhE/860pGZASyDCErj19RAfP
1r97kkHwL0w8WKJsIBywSKzvupJQaUmeg9OExws9js4J+l295/8LggmEEA9y32+BnR/Uej9T73Gj
/HiXgpVFIMhvC12bzpqlSbbfP0G9RUjikkyk5djLtLGbPH9xJcPsVQ/oDm7+Qh26mtXMyLrXWvIs
ZuzsJW1xtZAINa0F+j8olenw5tOau16iqXwOTQl4Jw4zLK/8VLGZqoj42HIpnwsX3YFJxuB1m45e
xyi7ta/oGTISzyRpMlv4Rd4+9YJ7v83yu3bqh2tzeCmqFp2NSrJHFM3tU4XVxlgvQ87ALkPU/0I/
sJhWqTIY8xh2bEWbKWRNRS3hY9StvSb7JTEyXrR2q5XLs9VGeIfn9JDRrCB8Nw/7K8oXOEm9GS3U
m60VOFt8fT6ocptx90oG0t436MhpzSVRcmlLf4A5jQPLXxlljsguM7LqtUaz9FQhAjj3asY+ZOOg
BaE1vrLHKZ+YaAKxgFOFvH3Mmtu5lvELmhYLpZ+Fe7zpMcsDq/R6BtZTGoznxZ2qG1b5KlyNAeQs
BmKjDwg9zc6BXUy3Tm6DbJ27zawqUN5jTzcRWeFQ9sg1nHk/Wql/IxqF+17aBQCKnBYhEQ43niuo
x8CJ3UPIVyhWldoiR7CxCtX4MVBPlEe3i/2NBGV6CqYRNNeiRHMclpwcIizvjF1StyG/yCysct0a
c/5oF3V/3zsZ/eFejMuKkBLxJfWz6EtnsDGoR7fZlmVoXI6LRZutTL1VtcwONJJouVxi0X/Os7lu
1m5YtJdj1DYnSuzha0hbT1IXdwY695y9FWicfFvTzpJITEM2Cchkh6vcmFqtd+yzl2aWBK2rqXH3
UCJ5pVlyVM+SSRngDiytaJ4bOwZ4FpYCLsyc3iV1Zn+24iK9DReXo6EUau8xPsld3yTOSVgSKX3S
V8mFYeNtJm6n3ljd0FyM5GfcxUmB/aCQ0xMIgvZom0X4K60ov915Jg2IlbCxVW1H7NJ3ofTAtKku
rowvMra9m8SB5b8agggUc6iW7NWpKxugSAJLNDbBX4YIpGgPM2njOmafaIMlN/4k1ZUSc3L0Ge8S
h1KN9Gaj0qEPhullw+1aPQR2Y17HbQfa1Wj4e1HFzlUzOD1OBDykZ7xVVaqItOcp/zLBFYB1ksdo
bDk9EyVSfcS/bPKfCu921+F7Gmbp0QwKJzO/JHlwKpHlKFRQF8VIizUaFpT9RGzZ8zFxE3nRjN6N
CCQqdcdf1lgQ6NsiwbkHXeEPWwWP+imK2LSKPCK43O+ZGayx+Vc60su973u3x2uQim6tEWXrhLz2
s1MX02VHQ34PMchdgcvIaSTN1D4Rgl8SJ7kVeV7uIkWXd5Uy5vg0RaNdXHp9Z8obP8UEEG6ceunN
e2dRqBdygPKlCxysMS7Gvn10SK+/NbIALAfmhvFgt8ORlBPvCkM3ba0uszb5lC/7ui/m2waGC7qw
vAEc7ca0HlV+O7Y2jdVRTmsnk+kussN8C4a42CDiXhURmxzRJGedPdMXnZbvpJeDPFJA85tso9n3
xGFsw9R68ihWV640jlKSmtQwh0WqB+rAI4p4apTzmDALO0TMFtaC07IDVa6uU9N5Cvs63owL0WSg
cowruYiIXTqr9dybn0vR1ewiIi7y/Naq4dQtnMOoM08ytTqyz8PM3Jkq+TTZcD1yWT0G/uwfiqB+
dbli2ym17kzURZsIxV5st9feKOVN15RfKHzZNs0nkJ7mrjCre9zvxaqY/G49mjMttzEbNhagogxL
RR0QpiAyWpMlHsFBNT5BY95VQ2/12Nrq1JEnsZvDYNhb9sAUSkEmRRntmxsfoN+RcBQn5evVyxOb
C3UFF9XZeSNKSW6jk8fVvjTj1qLN15d3Jo6IveGWhlYicTdRfJ/nNpIR9w/qNyKh69tmnsM7SnA2
ArTo8tvMmMZrL2zf/Coxj1kai9NShM3WUJTV65pkA73MNoCBAm6/B99s4w1q22rTTC4QmFQV6KHj
+ZxjVV/N+E8/LRlianxF6myF6a3bGg2PBKlzDPvVuWgzNNlFXtwPeRTdulaEnrxHW+VW5oxbbjiF
kTlu8LUkL/kUvSTKbG4tEj1vrCmcTimK8jsvDcv7fiRdr7O9o2I0tAYsxMpvmJ9dlTQr1+CPRE4R
QHc+qZX5r+M0qLsAWcB66ad5h+I03CE9z796KirPjM5VvyA07BykEy08kzNrjHEpu9RnT5sUzR3R
H/mm8cvsZPuVDYjcqvfhpJJXJ895tmi+A+XO+jtuwvwcAn25ka7eIJWev029RTFfNG98B1tth9/p
UCy2fZMHdrgx+rm+dkfx7A4t0fTCyO4JfSPKovOtzx1b9J0a4Y1zZyQZ/lPal3gh/XIHrahllm97
eyyYjDAGLzy6apwvSuJaDl7HK3LKFu9gwLsVvyln/6mT/6JOxn2ha9T/PLr/nCqssyotv6+Uv/3U
75WyhyydKhgnCRI+XRH/u1QOLUB7aON49QCqA7fHX/0+wPepom3M/EzUefp9+79LZceC6Wf7SNNp
dVJq8wn/Rqmst5L/vZ0jaBYJgGsTxGDz24Rn67//XuIpzCTrCS36LferBcp34wqCW5Z5JoCma0mh
++4E/cnm9s8O6COCDx1gsoEn+GLfHzDjW9dWXbgn27WCDa2DdL+EBAl7edBc0CT8q8zVH/erv31B
n70qewtiZ4J3jeJ3X1DXJZSJvkPrOPFeSAYQ5/fcMOViyvv5V/sg8dfnkkuttZquhxPhI+qwTcYk
7jPhnDIdh5j6pIa7nQa4waUi4GYhHtHPJNExvFDufn7oP/mW3EmkudNwIdH8PZH3u285NiiyTKN1
TsqSuPCCGvgsbwYIsrzji/XPD/YB1/B+TrkDBfs0PP6ISz5cwwmJfuFPqXMaK/Y8K78mHGo1ShNh
0dD5jP5LElGTYzFNJM+hah4UcTQVKLgpT0mYtODX/fwT/fHrewg2PawVUCt95+N2T4oEAQClwCkY
Hb5uWND2MDX/7H95LApv1xbcwtw4H5xhsbTNPJln52SrUZx7x9Ae8mK645VUP/38a+nz+OPD6dFn
wbOCyIZby2X//f2zkna1TgLixT9EyVdlqXDbQ9v6i6v5Z+eORUiwWzYBPH9s6ICrcXzMxc4JtW51
krCTMWZ5tbEWxKD9VfC80Gfn41ey4bZZHohpbeL78SsBZRbDQnPzBI+WnDNb5xaLyEAxnzObewqa
jHA6b+Yh1dnfc9LZB1To9uHnJ/ZP7mBgqSx76AD4P3/oD0SWQMqLbvU0BZ3uopXCWDU6pao2FHco
GXTFNsssOpfsE7GwvD+8bk0eKytIe/HzT/NnVwDgJMZGfaVpg/x4TjLIZFOR1Ty8hEbcmZDpViPJ
FSenbsPt3z8UPdGAMHNeLdbHO4rytK1av7FPqcvpDcOYR9bIKRy08vGvgqF/XOpZvh0HDZofOrxZ
6OR9PFiddFXOptQ4RsQ10sEwWiK/7ZzAMjb9N/gGWR1+/vU+dk45JCAjmqbo0fQF/tg4rLPFsTxS
j45mBEXACUoy1xTxBHfeaEx3KbDEYvsezJYE0noAlkMwLdCOk2+U0BuC1GsuFp1b9r6C/Ja6OS8I
XbGSGIvYpDoh8+cfmQrth0fC5cUPb93nRgTgY2t/2I+XvwwmifvSdo4qN5lCLpj6q9QzdrFQWU+i
TTET705uW1tFICvq2dvqlvFtS85lsaUjwHAtgqGFJNsFBbjYBSMuRDDYmt4DBi3ipJMNIV1sCVwB
1XIlYiJZ3/Pnco+QW1PyY60ONfVRBrQbpeEooyWbp04HiAexYx9byQlczUTv3cRpTqwrpt7wsVsS
g/QdhucCrAJj5pXyEyAlRZh42Tpv04jgjT6lZs3LhmMEnGlPJUwmGtxK8OAcOtvw2MVZJRV3SI04
4mmu/G7ZG9ESetjn7epEU6Fg6NqKMjlmedK9EejdPPl1adXHQqTzHdtHrExAbIjdZIqZPos55JIh
5PKyjAbTGD02aHOfyi7zXrLU4m53pOW+zCIkq1ig41t5WOZfCkAIr/USWRcDkRx3DFmKvQv/Ye0z
2AeCToKFuxpDlzfMexAsdBIe0gm6ASk2BmIcZ7rLSW5/nB0k1pEO421VF2wMHRZIOA3nB2GCf6dU
vDxaAym/dehwnQpvDB8FrN63DAW8hSy6C7eLihgBBexIH/t65l8ZiBgPsMn4LYVOQFw6zpvD6EJr
Bnijlrypd7XyCDsBxtZCMyJ5hPRT3+fOdhLaZsxG58Un9YLCxJDgQWKdg2xKi8kwwebTltwsElzf
s2qZKnHXZDZZob6XcTYZetcd2YzBjIbMhPVLsgfrpTEAx98rZyDLxJosPozt+lmxRUeh3rwq4fmr
zJhGRrEE4pwYZJBDrUdJuSZbGSgBWD7eN11GTh0sPZt7eSB97xFrNb826DBdTQYohlpof0XX+dm0
m3Pey7TZXGAItR0D4fXzBcZhWrgvQ9W4L16C4Rd7SRvmG3cW7X1sL9bFQmyFjz7Oc57LYSgfgiWd
r3JgGptGTRWtUHZOwU6kJoAb5IOHOJ85jAJaBBR3qXpmu3Dq83zRjH1sKhk4QTmfA6Y5J8CDVb1C
Nom7yFVkLruGw9h+mR8y8Nz4hZO6PmbmjMmFezLBL63K2w7IAYFjUV+Q3dh2XwPwBweXjf6ZbSwN
n3mSEbF8GSuTtogW29Fk57fqsIN+YQzXqp1yZ+9Vm8zgZJQQixW79R1QbH9c0StJN0JW5X6o+uoc
ykGMoFZU8hxDbgXQ39VXs4cEj0jo6CTmzm8Qj4zeU03Y6Y5Am+XZQ69+BIcbz6itnOUZNBUqTtei
Zy4GLmMQuVrtNJbPSM78DrREgo3ObH3cfbMJ44xmjkXAT2FsG2rA1UDxsiORp9MLE4HMFV21nvTV
Q5k19UG2idrNbj//GsXVuE2M1Lidw6r4AoHUWROx0zEgTDNigrWQJWtffDbv64DM4U3EyHfdD63Y
FXXFL0Jp60xkxzvIXatqlbU2CH4PPlXVYaUJMRAzQPWDmKaGmrQHU4TBhWWjVt6U6TDiN4w4kJOj
xHB6BEtBVat13ikQE9VsADyt+k915jWkrZVqB+1tJrTXfM19VX1h2ErbOxTTThnYFlGEmfsw6opb
3kpLxoVfkkvPaUbA2CZX1I8teUkUZHljdj2pBKrjpjY8KrKX9wRnw5I8EniP3Glb1bQSTt6kEz1R
oBFnzGrbvcWtyYJULaF4mE0dOmF2Q/jYIsCLt0E/ueY2S8l1eBfFDasCcdoCBMuonhDvTDfv4aPv
jslOhbyPg96NiJO2nOpUtbn+bWKq1T5LO5YgVmMKM4x9N8DEWLQVCeMbbyBDc6gdHv0+cZEbT46c
Lt5zwOua2xaBDLNZZC9l/mRVTUw9l9BVFXZlVTzziaqLZ1cmQf11rgdHp7x3EVkDnQKE6Iy/FsHY
xGt8DO5nsibCA/IidQGbnPE6BNa0R7shk1/U0AHWIzHKRYQVr1FkNOpLvhi9cZ8uNJ4vAqKCzgPB
pWsvT7Ntgnz8AsnQspsxnH1awhhFQ+g746eBMKg7mHdfrXz5MhGAc511FhmiXg6KxwpbZF59bb3F
XRK/QcQc7+Pe58rxxIOsw2sSrpzYZ0gAMzGDJ5wr/wghSDG4H/MaCKTHOr7OehUTeETD+eRgHLzC
CEqfa5lSgkrgG4uVx1WQa4qd8NEoB1RYk+hyvH2tA4Zzya8b0pjuihQNdovQ5pWIpHxbdYv9SxV6
tD69eqGjFFlMIlRgp+ssaZPV2C8jndqGkCgVRu5GFoFzpK39S1Qb4/3Yxdmt6Hvzqk1j9zkbPfRA
bZ7g8YTzQgr9bMfnkPzSq3Zy7aMBP8hbJUOsXqx0rE+FT1u2TN3+hBvfgC/R4S3bC5a8Hcq3fthM
KO2jVQqHetoleYngP6vriwGV7D3YmujSnLHBdIlZrcIhHp/6HLjF1lTKSY9TOk1ATCsiy1ZBNOLi
9SZzpB+X9BAY6X9eoj2oPpmE84VrI+vRjls4hBDocfOcR97wX5laq6u+roc90V0gIqUC+YrMGtIo
sCj7kLC47TMnEmgTqCwMoHr+cBtbw0he4Xssl2LJe8qmzl6R1+Be0i5mGbVNUpfWTT1gp7eKto/W
eVlZVwB8INzMYSMCxDQoyRkYjb9WlodvMTTgSUFjdg6Og1nvnbaoej+9U4VoPvXQUR+DfHa2AwZ4
RBUT8kkfWZMD5AKgGyqLjY3MLF0Tvoy1ruh4D3U6VSUysEFsHE7VzbCwTynh/4H2q6L02jLhGJnt
CGgj7ZgWpnZj7wLDbv1VWZfurlG+i0zZSgnF6bl3v5IZO32uA7t7RcvjvzHR9NKdWcPBWDNpY9Yn
AaK1qyggQnnplgbUXrLMhF519VcyEeIbJSFrregWd0dMWojZq6psQK9BhVs5ftsShVe21wbThK1l
ehFE+piaPV7macIQUCH2wKDUBaesN8mgc/zhS+LNVU/OyiKviehFzIrqJr9G25J3aFkn4zYxbK5a
TgPJuSgQEE/945Q0uMpW7/X6P73Qv+iF0jXWzsf/3As9kej3or5vhH77kW+N0ND5F/0pRv8AgR0n
pOHw70aoMN+TZ7nU4IDQfWiz7e+NUHZDv2sEQAaFdHiQFNke3S6MUH+j8Yng4Md9F7CgkHEntiUC
UAJ4QR/2XU3UBbmMJ+9UWDXYLQt0Gvw0Mc4jbzJl1F2DiWeJeFdlhV1F56qcgVO2Ln22cLN0+LXu
c4TmRnFUykMztDWwvzrRRRD1wmNGToG/8pt8AdiZYNHyd6TTF8547kz9QmZa74/O2lEGqspdp8iP
vRycRr1m8XjbOakfrQWr2JrK3SeyGhHsTjWx5l/N90aw4CxcOrhra8LGS7NZaUfKsrdESwh0OYGt
XkuqQfwOrUp5XzZB39zgPsruW9ocTypfbCY0qunFuiX5tT55hBEhHpjDLwad4opDzN6ynfAlp/ua
ngWIhrlk71ylwXVGZtVTw1geaVI1PiMMlDcL84td1ZMPkiKk0woIC+1/ZSdkKXaVUe+zpQBTRj30
7Cm3+WIpG2mAqNLwtQqD13zSlTSvZxwoxXzgj+hq6D37OnVT8yKk47ntpB2uJ2bQ/Bs7bG57CSVu
bc6zuelGCGsruGIhUSN91a5yJyLVaxTucIGfv7jpRa9YDoroYLXzuF8Wf74NlTXzGpNafQAn2CDw
m0gNTLrpG/eDeysJk8A1UVnGNSLpYD+5XouqehKM8LvyIVl8OtdBX91UkFzXA3q/au3QTboCrWR9
NuiROiuvsexrAHMa05TDkfJ9/zCkYgEF4c7DJu3JVBQWrCNs1GhecYftbJLDYERKsFMUMcuzMRf1
LmDPvWdLtgDms5ZXpAk+mQ+ivl/MOTr3RlNdVkbcF3tnMTCD9Ys3CMTKg9PhHl39/l9mvM6QXBmu
1jKuU7PwU3i+AyT/9kiZGY/lkTnumFcbSrBGhjsmTgzRcHQhrwOaPi5bXNzCfP1nRf2fZPzpphhr
4H9eUa+qsvugwvr2M9+WVGE6/3pfDBlgmPT99br5DaImhKcDAEEq09U1aYnTO/59Sf2JOdT5F083
Gi0Coegh/c0lFlzahyWW5ir8Mo0wcwN6cx8HBZrJQZ91Tq79ug7FOn+3pI3aneY2XjZf+BXOUEDy
pBXjW7brK9J28MOlcfJGeiwCYB88MvxHkzc5ItWGyo64Ne91odLbApMMKIy0Ka9qsjb/nGonX6UW
803a8QRDvc+mfmXSC9XBLtoLmNJO/+TTRsAn1oTDcJzstB2vwGuU26TL2CXNVj6jIPDIEaD/vxZ9
hHZ+Ni5NxraYnLSlUchysTbN3D6zo223lpXAyxwmPJeztkZ6rtlT/EF234VBlMBjGEs3AVaG4zHX
tss+7/0Lo+3bw1AVkqzTtJxuh8bY4zpApI2Jc9RuTlonXQF6rtKfal7k58lVBARrPyjGisskFGl7
wfi5FeTLYcPtiCXMIVKsfLt1EduWmitd0VXHqhVlCwIponDIJ1h6cZNiNzmCIFc3iqxl7zQy73jl
jIC/VaGM2oeFHcSha3k7MThr4ynbSkRItTOC+N+3QU16Mt2e8QqOJDkOOZiAmYF3ufMWFGGEMzkJ
nfsLmVL7NWSUZEB4/BOjeHoyy1ooqBvTlryEXtIXCON2whUiikyEwykfQ5kioZsElmMS7wKDBhav
PRekt20Jmmfwc3KiP6a3sPRr+VVTW77OcPJH+2yVyi3EvV9EYucxzGffWWuLAfWgdhsU4XBJxEV2
9N4tCWjxomQ95708pA7Cui3K7VshqnZrapNDlGTjNcCEYWWmqeS2nLJqM2ubhGEJcUQAVJHLYS47
toHZPiM3SqT1dNd5vQMwG5/yJg3bBIN908XHIOh83vY2Z3ttySC6MEudY53bs3soJrPdEe6sXiqA
WK9W1wh7F76bRVrtG+neLSQxyF02IyoUR2WTTOnYcX6UEIzEhVP2z1hYhm69VI57w0sN50rl1PFz
3DrmKdbulkL7XAbtePE53BXSvnovFjHdltodk7wbZRztmSne7TOZZWYnS8R0KkZLDZsg88rDAKT5
nGKLwPrZ5c4lSeHLsYwWk7R55ByAFV74jHKHdk7sGMidvUT1xGU63iWaUPUFEln0zFY03FWAhfe1
Ng1l2j7UC7/+JNVyJl7GvdV39nUkCJOl019uvUZcse+ZiXCkAxnYtcv7sLZazkBtfq3EbF5X2uIU
E3d5ahtnvKyGDANU7mmZlRfvpRyyfUTzn9iHWr1ZY6b2JKiE97HDHo5piXUJz/9xwXnF4JJ2rxF5
l5m2ZtUp6ikp1fjZbWAAr2Q2jWz9bOuJDCT2Kj1gh3g15ia7d0u/y0tlfzX8IEGrwtnYZdo11nf5
K4UvWe1pRBIAApAmXIHice5rvTlaW/RHXp0AtY0rndhcVVnr/tJpa1uJh5jfURuHHMgUspqaKVUP
/nc0veqIyBP/qpSS/CpJ4aAtdBQpYB2A3AdEvk9y17lMEVZ+36UnwXb5ASYwjXnOzwMqQnyxsroL
rJn0LAx9rrb2GZBTCcW0MfwFrQEVnFCI4A3sXHIT5kF6MURV+UZOeLjJ332EdYEVeztXDtAWfIaR
J++6og0OBI5PtI9n914QGVKsKKuti1CbFUdci/gUxGae3Nhf+drYKLXFsepN+7nStkdMdwb9EuHI
zWR67hNGqnBja+Nk9W6h9Nvxc5YoAjxsWV1ZeZ3RNsZ/SerKsB3wqZJzPhrrjBy3LWNntZ8cy/5i
lQtKXm3qHLS9c9ZGT9IsuxurxfwZGaN574uWXbdq8HzuqkrFaOlxkpJc2m6cqa/uIDbTQ5y19zSR
vbFyRBd/xQVtXpRD6T/ZUF+MzcKttYVcAgC+w3O0AsE84uBg5Q/wO+Npw/tqNXSseSLtnRML61Pc
hDWzazc5VmFb3+BoGDYdaE3OrDbcpnPb3btD3Mh1o025ypyR5iUCu240Nd5KaAvv0s5zv3as5lcy
9OytmBDXorGoribas2tmFe3lol3COS4L3IshkknLpZX6bitGfJddJdpwLLT1ONcmZKntyL42Jpuj
wKNsEAh35xC6czEE3XSopih1yAhywAtjtbxuhzr7XIRV8xlGeXtTEmb1WGMqPPUTtqNEe6gFvKkt
LR65n7XDOprZYpleSWPV4duS+ttZZnegczHAI/f7T8wX2f+nDi4bI3WxOGq/d2Mm5g0tC3IfcIpX
RzKu8YcX2ipOP77I2IBAWg60n7zRznJnwojlarf5/G48l9qDLrQb3eL3G+tKm9Vp541rT5vY6dyo
C9NZeNEHpdlrYL5Kd542wvtpXT+Qo9YCWXRbCus4ClJng8vvEhlju1O1Ntj/Uxz/T4pjxCUB1ex/
Lo4vqx4K24fy+NtP/S69Agn8g7yKGvhbeUwzwtTuEiw2VKeaP/zv8ti2qanRCUFUIZAytDRR8VsH
wuIXhqAACP60dGkd/q0OhNZwfaeFcIUQNusOOigfO4T/B+UFT/XYV6loD24Z+cFGSkPcUekuV8FA
RnXVyIDas4YJpQw/egAQiQu0KKOjwYvkqFr4V34OFK3iEaJ3CbDdGkSOcDPIjIegLhTZTUC5t5XZ
hWuBPpJ4BQiCUhP2JmIHHlkrum2tSWUIvaOrynTw/ZW8jjZtQywIkZrtCNnMWC6qpvDu+7Kf/sLn
86EFwxlwgK46LqdBh6l+HNdLne1VDRDGkLgjAYtUuI9ngIBW1+nvxef+7hb5E/HZj0oLfcbpPNkm
qa20mnzxMWfGIpRgov6rD6NBLTXF+S/xApwS4mP6F0f6YEDRR2ITpVUWJAQJGlZc++8EWQssTIZt
Hq9qJhEbS0ospzMVGCOp9B4fq7OfExnd/e2v5zsYbOhoIR3EQvbjQaVJplRRgu/vvQQUh6GFtsq0
fHfDHAiUyd8/musQhKSxuszLPkh54jAY07KQQAvM0c2uyrZYdti2xHjd5+HDz4/1QTf0fuWw13IQ
39bSwY8Y0wn/dwJrJz00yZST403nnsFtU1SboBVEM8zJdN23Pc0ZUG0XGPO7epsqKP0//xx/vIE0
GRD4C7IW/vQ/XNZcKH8uelsemj6DDTmpWW28OIoeQq9GyP7zg/3xHnLfFVlW4GpksPWhQdk2YW4z
dpOHWizLbRW0atMZPME1ro4EQ3jqSpCkIWSxnx/3z76k7wkREpIb+uhofryNsliOaezV8lCODW/i
gas52v04rsoU1MLfOpYmItOmCAXeL1bBP2gmndQYxZCE6SEVdDebiaSWVW228ymeR/vTz4/1Yb39
/+ydyXLcyLZlvwhl6BzNNPoIRrARG1GawEiJRN85HIADX/8WePNVXTGzpLpvXJM0SzMqEAE4vDln
77U/riUAEwF6RZ0pPosks1J5sGcZQ/M0j9amJhj5VKTO8Jdc+heY/C/M3V/n9X9dhxJ1uNCGGa72
r/ev94pOerVOYVaQFslGNuNHuVNlYyWBnZuktNhXGgML3mIMz9EWM03yhzSwT2Nn+Q50rZnoLPLd
PIRuv36HYSLilmx3vsPQUTWm/2WvloyoS+RM5amOA7GhaD39YT7/uIX/R94nlssiieSHO/CuUSd/
GjoDgXn1HPk4ilH6fUU1VJ4QAk6EzlbJXjpN1aFfWCoaI6Imfw3ichqOo1fpnziLSVdphrA85VGF
sWMprCOm4T9zZtz9fiT80/cUPBgKx0uegPm59p8LJxrJxzAOcEu9VzbOroSMVCAbiQpv9KgaZ42P
5oXiw9aox/wCewBPslNF0bHPa/cqVGF0xMvmXIeG1xE7OqBgIh049If977/r30dtgGTDofEh2JH8
rU1hhhVOp2LEmh2aU45TkRyUNcQptf39dT699Tw6zLY8Mt/HA7VQZ38dMalhc1OMLj0S2jHfIaBC
cFPltSDIxhX3v7/W5+n842JkDtqsjgLD52dq3BR0onN1xnRey3wTB9GwMQuK0jio8h1eC/i0mg29
1Wv/G6kx8V7XQv3hxlr/UiD+OlwDhx4QWno2BXydT7+5kI1h82ZEB78nAIc8EZvJlLa80xzjvpnv
6IWYr2LBnabgJWgUNAnEf8o9EhJOCaT2Ixwy7PvpFtEFrN2uzRq5buG4QQnKy/nC6TMit7m1v8yF
E70PWI2egqlAtFTgMofFK717v4Vqa5eBuBoQUjerrhztL4IQt3uCmcyDQt92TipQvRuYcwY4pnG+
m+LIQftQJcMNKTDqpUBj+TobbOPoXGEXDXUVkUlniOZUlW05Q8lrogNWR7fbZX6yIIx9uewR6pyj
e9Xa7gs6PutH1ZfO40iloV3pJcF9TRqO+14MykXWB2ArAR2QJRccfuXJFUwtJNClr33C5M15Wbzj
/wtsjG5sG9dVZHKKIlos7oGreO5+dE02Q5Wvu5+BD4Wgylofye8ogy9QQRlvvP1xviOBlMtjSzPu
Artj7jRpkH+b8WFtdB7GF3/5t52o+RqToITUpiNMVZ8eyUNYO9OFdaZ4attpvPm4vZEH2txGoXPX
OG0CgBS9WHIEouk5J9sskwuiDfIDqbQRL4kTg9mKNvyVVDMzFNJCgzzhnBFZm0TXIcQkWhXNIvdu
gi4CiNY0kwcwN+7XXppUr+3YrG6dnByeTebyOWOSJhdPYV3DDJa+SjMEkBdJOcU49Jc0Xdqh4h7P
pPNIhhreLsPm3pZwv18Lqt87i4Sil0yg4gSV0cFNjtJyvhPoWbF85VLfmkOrb9KJ1s7Gd630e+Ep
piZ8SU+Uxtxi6yzjsBxrINB9NoKaSAJFnq222MBYJVEW1VAwlvxSzZd4nKAuRhy9JnjEA6hxYZjA
HYi42/RIdaZ1xg8goy0jqHjdMcDQaCTNSzIuOSU6YPSKhQYso0TXhx7q1zWWLOPBS3JumBm70yU2
iuyUB8U2nDG+0jHVN7VRtDuV+dYhHkHPtcid1kTwSeiqSXo0A1ldjTHN0hQA4cazO9J3nWo+9a3p
HVDWRg+x8re1uzhkvSpfdG35OoqEf1POiNEQAMGlIUTJTDPnW4Dpl0J2uTfrSRF10pNYYmgkUZz5
1hZt0F2osZq5soJswl21n8J0uEnjajplVrhLErQTY5/UQLEcjOQGXk7sHkvAGz+ryAO5hjxTbKZh
QTl2brRSVK6l3zkXXLg3UkNkoROhN8MUIGsLbWcn2vTRizy0vF1jXxXIK8w+J4tNVeM+D0tzTfE+
wbJuenQR3Rl1WfIFEe1r2NgvTU+CVGaUzgYWGrIXfO3kpAXP7eJzo0/aFMgIA1Y1NEvfF43xTAzs
arDT68QjzRJm0MMwRFd15cfPit7yNnEnfUqKkgnYXfZIpT1de6njXLBTtndWWnQnYwBuNc+USP12
yX93y8zHwbtMInH31kKLOUxWDfuwioaoXU2xk52s2kViGRmxf+5FwReqC+T5q2Gy50cxu84OdRQE
LTVAK1SW1d6wUXKTzegxX+Q+RGSo2PFjb5vj/VQL9g91Rytm1QyE4hFb7Gyjkja5m0PopCQuj7rw
aBgh4+ei7KIvMja/BGIcv/jjNG2due+3y/ojVrpugBGmTVvedgo3r8+bRjvHQMCwsnMU13JiL5IH
mrWw8ro1xp+UqagaVwBRWBH8OPQPTcbRh15uTgL1VO3C2XT3/Ti4zVo2dnlDIN4TElVqa+MSSNnO
QYZSpQ6yjcKCkO1EZpcwCck4q7Jc3Jq97nae38eE7MXjldPrjSK7+ZRBE8SYTC30u0OfJ1qJyu5w
3DBPHis6DSenZd8O4CfoDvNQMjAz9g4cEQrjrpikvy0nCdsG7CmyoeFb71bBu3I1KjWvsmAOlsL/
qkf6EHtTYNOBLqlXUd2zH4PpemiwL11ro0V4Dh1u7dR1szZU64OjGkPyDSx0nQ1hYG+NHQRbukrT
qVXOxS9d8xJGkmqoG1pneo8VW5glRN4vwrsiaiH9R07kcPjPEvptibQekH5SfSCw/cRDxVYt+nnD
IrwofYzBRfBqdnc+1vujbqtuE9TwbwKPIeBlFRX/KBb70YcX4gUKLB8VusccjAAlvs7Bp2xlxyhr
7YXdnm4cwtPbIbL2gxAM7LC6eJQP1lEZ2oijCyI6Wt85hzHOeNmAq41Ea20QldX7wpybXTF3wUuv
+ElMNO166MYUSaqqUenmoKf2yVCR2ldRPV3F5Nw9VaZ2rnszqG/MGTAWCpUaUSWo62o75UbtwksY
in2RU0oWuUcRB7nklTaIJIUytITvGeH0pjiOn5Uz9qhEDA0/rwmHDtlbxZruhiOBivUgrjmxo7lA
cMABwKpPBQpf3i5Ev2NWFreNJ9RN0Gl9cNoOiV+KALbUszyOOCZWAyTLK/p20YXQwGBPkF/5mlet
DzuwCduvbizanedl+XsoSqhOCObqI35kakkAU598UtvI0NNb2dZusQ7FDLWri+bhxWzcDDs9Dptj
3FCCZnE1Uc8lFZyfDBwD2Ll0TXV4yxNPt3lp/xiNEIokPKEcgBnxUFUcL9F4ff3qW9UASTQzNkHI
GtgmzryfxIRiN8jVrWUO3Wsmc+ZsaNclOMZQ5jHydRdsmnhUpKP63Q8ckTSQTbfSyXtiYMVXaVcQ
a+WqimOSMt5bL6kuWjT2dTqK/tGIo+HVlWnwLe5DWa0W5kNBh2IOBMveVBY+4SFVWR0Q8E4n285C
ZO/eQDiIlV6beQnNMxggVWRtBt6Vnu2aXVR8PdmTv1FFS1WDJPOjqAvt8K2Upq+XmRd3RNdX5CNr
BmyPiezQvvdoItJwhBietfpgRaM6WRJKxUa5ds10NkHHCpzMBgpLNsYRrw/LiEV1iHFZhMw+3Ww8
pIC+aTNCC2pYFPaO2agTEar9j4azEScMDNAVDfv3Vgbp98hehjIVJfOS+I0NndeW+uCZDm4HhPgv
ht0Y7wgcx3P00cmq5gysMx+LKSJ8tNBVr+xeyO9R46ZsJ81wjY77kY1xtFWRB4Mib794zlMcz3S7
Z6ZXQuEZVOWTKSpzZYKM9Ado75lfzWtEXTuELlClKoz9bm6WK83mBLByAiipojwfcMZGau/W61Cn
r3lh04Y1OCeDn1D0cEHII/ixd703viGaDfec5d11i6hgl1uBv85L72R3JWDqdLBWpeh3QQyOFo2D
sfEjhrOZaesKGwMgMetlbvjghLDBvT21+aosp2IPEkXftx40VJsIzktWDe9GYzqrdkbCgNnEPqUU
drcd1axTiqD0EJqUB2w9kALQyH6Pd8p8zZUV0opzWXXYCJ0AXLiAZNJ2V46qO5tKZ+fc0vsc8uPK
YcO15lDtIYbSNyOiEAKctHcQEiCgWdIP7FoCWPogYYGoo1tNe3WligxtkerelCT3tTHqeW956UJs
Cb/LySh3cmq8K9VQO6DHdQQ2cgfK4SX13F1Njg37lPAapsWpNNpvYznf9ERAqNp7JIbnwpRLwahI
1ZUn5/esjZ9wIH7x7WrfsJteVxnYaTNFi5VTpPQVTHBhIlWQi1bKsMRjvbCmzdp+1aHFxsqImeQT
+1gAM9yEtrnL+uZKJzgd+tj7UQ5gL+2SqjYwAE4E8dj3X2dn/qFBmnnIKnYtQQbjegqn+Ct5FDEI
NRnkJ1c2YIAmekx16tAO3w5t+kxkTHfoVXIW7aMZDP1DG7ThNunSe9+Jk4M/hjkBHkP/bNgy2Opx
oCHGGebc99I4SNi8vOaTeRJO6j97HTEIadl68GITgkDS1qM8OmbLccIPE01CpsUWOl2ybWbLm89q
EIbcJaX+QihK+NP0/Mk4GU1BQYfA0S4w9/aA0uFKBSXye1gFA2oIWy6fZ7d59jJRdB4pXKAHOcal
YkT7Y97IFVVNF5qhmQGxhMyIJDdnP3Twnd43rlWvQEd3Rp21KyOkaOphbT0TJUxSSW9H34I4j95x
v/ACclVaDAKmpWQrwkGKdK+aY1HMsO83NdMLdaalp4FcN/rWI9/YRoviGVm0gMQxkwDDGvcUtNF0
MaD2EqxEP1JNrWdeZ4ZIh61aogfK3mdaGrvMWQMe53QCAn14y2ZipjJvss6mRaCzFUvSYHJSH+LS
oMgdw9X/gg9NbT1BN5J612C+0nf1xEUlw3LkDRUxrgk+zq8tbPFNUBieuW8sgk3Y2/PRMEQNIDIc
0DEOxUSaWbikTPTP3z3SsDepZPtHxnJzKyRkJ2uojuQkZ+uZJf9oI51Zp50TnZxEEHOMxvICSJYa
wdKp+bgeLgmDXrkn6ZOTdcQ5Ydij3SqfP/4EHDUIEo9j/0fsFI7B+WCTv/LSlYozGBEcVAkCZ7wZ
Z7Y9BodNej1z5d2HOTcT2aVAO61oXC+F4qbQtFE0MfI9TqFNUaYNJLU0CcEk8hVLBB8nj/j0vUfA
/Ncae8fRTjM+kXlkvusovNyKtLCey97kqVfYeo7RqOVRikrf5pr97gzd8DDnPTFhzTQp8OP8Lrek
Ft4Ijn0tPmJyLqas3bNV42zf92jGN0MejTmcT6oiFC+ZDOAegnRHUVu7g2iPeWSWJeOfQJhzWMfN
C8U/bNx5RkUxmK9CKTuAg0VIiA5rB5yZKp7rncrH0T0jtDGvsTiKK8yEdMhmQfEqmvPTx7gzCJrZ
YXY22P6DeIHiMd8lqiPdZIAIyvdLmujdwI255Oa5813RL/ek6OmyWfwvz0pfY2XhtlGkXONUnC+k
1Vd7SCAKnAgpNv4UjTdzQTZWXafzznMZAYoWc4qlYfnAIvPuYzs0tmEyBDwhAEaK/vpGV775TCLM
DGXflUcf9camqRV3y/I0A9ZyCAQe+KDtNMtQbFqCep8TSyCPyBWo/rRj3CcG22sCRIhw+Sg8QeeM
3mfLpahEOPXemfnQTJNrTymxcuDV2MOjslGzhtYYnYaE3OkoIRyOTGBeHSPhFXYdNGpiVNEpaqz6
Jfc7dQxbbWAwxA1hDitZRNYXDgf8wsr2KH9FcZyzA0bxtg+r1D5zbpFfiSnkD0pIoae+5jZh+ba/
jLmCfbW8sHaXJz/LuWxe2iDl0rrvhhMc0eioKLmWq57055d5ionopiKnWv5dKFPESTJ47UVHTLUF
e7pRzY8KWgaB24TtdYOMTqbi6SgV8bKjL1tH/RRSsajCvZIor+Lamy4OJfBLU5JuJEeBdnn2ZuuK
GHgLIZAXnUTh8M0X7zfOMKbDvekIih+0RYONWEbBiHD8LBpBSQHNO264APELFtGeUeLP5mtsZqRZ
eYFRk73ThHu/liLa1JxOIbIxP4YudwqejvEwcyB49yMMU+SEL2NQLqYOn+yWUxrbhFwFMGxQ5ywp
dIHPsS/wkuEt8DgnA6619HMHPva7HnDJYMJtSINkbY8RW+CSJWYxA5PVDdV1Mqr+ITXH4Cdeq+g9
RU9zGkSC5jEeWZncdGx3hHYAkAUhhkAxbKNvmbcEYHXSkdHGrylwb4om/e+0s//vq/iTrwKAC82Z
/7vQ4fKSVm+/2Cr+9S/+Ejl4uCLITnUxXNMfYPzRP/hL5OBbQGRYP0LapwRALpDG/5YA+//LhUbD
Ah2aLBm2idTiL42Di/wBCIGgKm6FNASQP/wHLovPTQW6CRyY+Rx6UUQJep/6QRPRWg4IfxQEEVKm
rZgu8Lj/7W78uadPL28hn4iA7SNfGSXFr30LWkjL5jCckaY5q3wOVnBfAVhwS//3Pf8fXGX5of/W
z5dRiAct4SrEq3fG91q/KfEHycDf79WvP+RTb9lPa5ejO5fACOebd0SstvPr73+FhfybL/rvLQ+I
Q7TrafLYjAyLlM9ff0hXGNAZB2z/wqjkj5r270hWIrma7Gvng4jAU+KxYPYsepbozuyJZnf01uPE
g4BqGPdpI+WTncyOBdS4yzZS+Xe2gHW/YS86nkOJV6yOpLlxlB52FhGS96lps/vyyz57mJZSmp/5
2VXnDZTXa4oFQQPYL+gAU1rDoc9wrYUwwdmJWt4mR5B4ISAFUXbb1ysvlSAEJIrdxCz8KzOYPfpD
PkH0iZiSi9kaHvN3Ma1nk8JoYgjMkHHZa8h/qtjMZH+d+7CcH1PF/yZNAonab394JF/RayxBXxvt
sOn8GSeF3Z3d3FaPuprcuxFPz96gZrWtCflhm2Pmq6K33B0pENiEdGNdAk74WxSteqU5x31xgMLs
XRaEsz8TG1vP6Cypd3bWJYJJeqgpDqzjuk/uomwYf4QK6t4wOzjsvEj7a3/IuF46v42VFz0nDUoO
qArF/EhzUjhA8Kw3KbVRrGmjqXejxe+81lmhnkjjIXZFe8q9GwaTD1puMCqOS80xXa3oy8DhnIS3
KZtInQuPOgcCOwilEdLbZs33yynZEHPXF5lxncXum0IDTrtW9T+zWT+6s/0WVqH4pm1BbENvpM/o
5mG+TxR+VzJprX01um/LjjhE9NfOh6w1NcknDQ9BRLN66k0+r9R8j0z7+akMRfeUGpOPvrr1r8qg
T1iRxwhMh7T2fTcmd2MBVD6unGGDOFICrucUVNs2dmosDPE6xO27DTSMEWzyQXwSFO0PHKa4gD17
67bN1H4sg/yQiWy4Jwu0v1dNxB9DEmdggMm7K2LIrsC58xNtbTwFRt1vBzrHN0HI7Vy1JCJsSmq5
G2wT/rVCop4dM9o0JCziyllp8H7Rupfshtw+imnOpeZ9VmE/WME/FDc2HuV9glZ8b7kyeo2AC4WM
EiO6tseQGnOe0NJCTFr14AAi94acRnszxZO3RluKR7eR7bk1lsMNsumjFzbebYTdcd81iXPrW2V8
Hl0Bsrxlf0TGHxhFMZh0XyhAHFsJBKLvdaHX2M6iV0UHchU2Y61WDvbofU076N3N8uCd8pZad4AA
rySO+NckNK1t3Lcu8FGoUxACVUg9OFzuR2Tm3saa9c+CXk227gZdbJOYXiXS/ulQQvg9F3HsPnB2
mJF5BqBHoA5Y+8Cv5F6M7vgc2NHwvSJB+c4sW/MwpHbh4bbXbOtJJaFQS5Xzh5VjIG1JQrjuHT2+
SBKiLlUfhzfkEzoPHALoKXUdR0zdWuJqtOPp1hk4GMaNDG6zVFYvUyLGO4Sx+lZnibrWXeudLc12
GrODuMobTmFWC8YA1qx330xOAOlnmiF8UqlbC5Nw7FVrLZNXYUfqTs6mX+Hhj3Kcs54nNvT/690Q
jea7i2ehXCVFndy3GOp+itnrDtbAJEQOU7dnaNC89EKxaybs9KoeoZl2TdptWFXcbW+6Lc4HD0Jr
UrfJw8yOL14R+cFniijxNlmIH5CW4nzi28YPNtGBpymfWiSvFPkK3OLtOvMq8O+izMJjwI5hV2eZ
R0cwDo+C+LSd4iyxbczY2MskT0t+gMOYoErIMTc01dacpDz+61SZtMG0i4i03PpRH2FxAeS/HshJ
hBJMZAU5p/B7qkK2r2OrFNPYkN8VtUvBGxvAWjELfAfujvZ68P0D0ILhDQPhvLNRnVx9nJnGOiWx
NUBk8dLltfWq/IqGY8He/b0L6ZBPHZRKREMceJcjll154r5MOBuhGiGhehb+cgpG0dgF1LWHAHzJ
ljH8wQwONq4FMGb1cUl6f1RWqMIM636y2bs7xVJYy1X3lZC5bsPelz91pWNs05QDwcdx3u5i+wtV
Yba+cD2ehrQs9x/hx5zIo206WyawELNcjy1lTFMvm/26fwlCRx0D3wvQBfckSQRRbh6ycSHQoHa+
Dik6c1pNyLiVVphevFwPF8sgf2BFt0wfamr7NjlQlnOUoEEJTwiG8pR1FmcBn+SNfqmRzwdypvnC
piaak6QK797Snfn80alFJs3h4UPOKZqA8M1xCdWdm57LphRJTnoOupUlOdB+xNE2qYeky9A8+sDB
TlrjG8Kb5CQ/P06E+XJaLaUnriKrRpbpEdhgt7AbePuNYM9uVB7xI+RPY5iG+4pQ7PuQUFEADJJM
SkVlIf6oHy2LHZ6VbvVBnBk9qj0gwMJ1HdKOSagp3Tpycl8suARb3OjzCf52fpoZ0WtEXGpL/6h6
y1jDj/R9u4cu92DnxEF86yVGfKOyPryvMto4not4NJVNtQ+k4z0rNqQKtpBNnt9YxdO/Tn52ZOhb
sjvJZjXM4W2oIuOx9JuICo7CkRAY3l/PKVc6ep9Mvqx2nXFnurB2qIcYD3GUM8kQ53EizAvfptDp
t6rvgruwHvTOwPr11ekn9+sgDfdrJprpmpXK2yVtYmwmIn821BaoIUZRfZljQ36p8ZZubYm1FpC3
vv6460rQma+7ILixF2ZtVdUsfF12RbKRtWprfKYVKAeQH5a504BUr3x6KNsqxGtSTsrZNlCVKReZ
Li+xH06nnnP0TRRYMR4rdKHrj7EMjgeVj+GCCOS8cTVDEb32uyra0sbA4+aqAbCqqPIbs83Ko0dl
+TmMomGvIqR1sGVZDM3Z5fHPCJYhx80Xq6UAFo+hQ1LLxJlezNZSlkDykE+EcCftdLRJhrvx5TwT
wyEgltLxnp5MtD2CaCdgAHM/dRTd8vBchGQo9rmf3cCSNXa9Q/HL7cFGIjzQt5Y/UleUjb5p/Y6l
208qtffbmtKEnks/32CEBmMSWEkISKEYjqGkTbmK3I4GmCI6Zk0Kcv3Qo0Tb9Uw47IFoCF1Zrq1u
WsqGlD29AVU0BZxptJpTi4Zkh9yX4BjsSsZDR8ivXGN1Y8fsOoQUDlQBzY84ZSWIMAHAgDYzGFoq
/sAh9lQiiieTUuu2hC91csLUev0QQ7glDW53HMn9DQMKKDqtHYAHi2aIrvE2hddHlwu9j8x9QCIj
/olATRIiM8EzWLIHhDIlyA8NKRYlD/YwZ74zPdohAOOhpKwj/ufBJcoL6g6VnXOvIHZF/Olt5sC4
B1TeRocORvY+NZ35iDONVD7oicsvuvETba8pfiTXxF2Tudyn5b2tc7mld11hcUmMvRI1uZmOmOzv
UzUFJHFV7b0zOIjl8tS4omN2C77Kx41GH2LMjLegxShuudUzufcWHOYpOvMzcuxENTOniDu5CwI5
4tuJ7T0gnoEKX6SuEP9I5GGt6QO1SRIaVSSWKVBiNrUIcBJe+cOvjB/U/G403vKdrcdy2be1xyCB
6evP6cNYJ/MaOFB8YLbacyOGNYLUahPTx6cPFjwbFap3bOYwg9KujTB2xPEqd2g4mIGixy4a4Pl+
w++tGuGyq7IBcwQNLcKG5I0qiQmyj/GrgY9Ksb4PPUbzDOBSP4hDjicfiFZPIg3mo/q+QRdPnHGM
IGpV2slVknnNbVXlzbMR51Ch7Kn8hpKLZtzgoxDDOaM3RdDkx36YZtLCwpx85qQ/GEkuaAzGrXvr
BnK+zWJP3jfE+2xRAPj0/7QE0TN73lb7BI5GkpCwAu78bmhzjuQgO09xZk0U2FX7Gsq5xCdmONR1
CxHKzVjHzkiLqNd5ftVVr2zvrW+YwYKLFfbKXEubdMWhzbA12XU/3kbzVB/VRJU5M8A5qQBJhF2S
F0jvwqA5IyVPcaMj8eombrsYh+bpBhNVdlcJVe96LBHfPMn+CvtnYl9PQai+gXzzT4TUVF+jyTej
VVv1zpO5rJCeVTaUvIPkoKuqv0rSwL0kZae+VsoRBwBJ46kQ8XBFXFn+Q7kZUoMEgB9GMxXdDn5T
/iw731wPnuW+0EypbV6Rxj9Z2OTPUlFO9/ALUOwcKpezboe/bzKU++hUPnDICMLRAmJPrmtjessH
P3i2a7+iqT8H6zgu5h1irWydDSX4LJHMtFISfG2rHgD3xpskM1lWZIesGYpVA76Wx8tqe5o4VSAj
dWboBcEm7pp506Xlg1HQl6qwS8XM8isKNwG5PvStcqv5iuPS2eQedV26xn7bbwQ74z0goPKhzsv6
rObCPkpJB5f9fIk+wqFn2gQ9oUbdaJQHjkue8TYpcntWoxRHq/eCJ2WQP8C5M9hzihlXtpFGj1RD
1ZlFsbhlq5i9aBBOj1mbt89N32h/3xjA1lZp1OKGHeqFhg3BnrA2Q1V3WMfHav1Ro4RMSPZGL8fs
NNj9Wwyfb9VT3jnrMKiuHHa2P6oG6vUU+Wjrjfx6roeCKCjHKPYKydGarlB9zocGP2bYNuqaLn58
nbEZWmFGzjqSS0WL4MdDnyYz+wvv/09VmYAGWdMIIPBJP3QiRa5c3fW3OWaKjYu54ElLwG3mBGnC
qsrorgN29eoYzXcX++d3VFH3c4+ea+dTd90YlFz3WTszszeGs+ZVK+5hn4xqjT5MfhEmgNx15CHj
SXpzNw8DeXSM+IOBLW2fQPQ42zmBBqDJekAO8L8PWWbHr5SgO3qmMJCEY8Q0nbX/wFGH9QSF4vcl
kmrTxOFXV5PqZ4L43fMpONF1q+7d1P3pF4G8GWo14WqJSIHNEb9w36bsEobzuB+kzx2rg2DfxpmW
1Fe4KU7kf/WHxH1IBxxsWZ/ywsoQWFTFnmpKvHAnDLFXTmLfcgZ5WshoN7qZvVOLxGylRuVtm6KK
XuoQqmJBYfxgtE4GoCmikS+IEV3ZZFEddCdamEpj9QUGXcwO17gry1IdVTCVdxG2/FufcKiNl3n2
NeZH592KySWss7HZyj4lNYpMzJtK6ORciFzcuw3SJpSMc2T037IKdkeCp7dkut0ODQb5WWnzLop6
71CMqIprldf7aXCKe8WMu+o1ScdhOJh7WfQPcQ+MTvumd3LietqrUX5PcJYfMvIU17Qp9ImJ1DgQ
jDWc2cr5pxEk3nUXtzn737p671U2pJtCNa8O4t9vXaB6VADERuWvtZll5pXV9BHmzijbUC0BxRh3
9kNvG3pak+wkwuu0kCSiAUjCJulIkkJ3baVnjmaJpL0+yeKhKsMKGcIU7pN0UfNTwnpABvmmNSJD
E9gH/WhHnsx5/OELTg2isMGuCcEhqUVRMJOWdSyB0m05ThwMhCkn3n/x7JfeU4miZu1GdQyNrC82
lDt+dHZKJxewCDIH1tdpHA+99l58jiA6m89CmnfsoTwqZ5SJjD6wfrhhMV65Nfg1ryV63syBO8WR
dRhCI3pPPEfcAs2x7zodvrfaNZ5iXr1H2/ZlshE4bOmPSR1tusBaQmdEvTdD3W/tlJRr2DgEGSBK
/oNR4e9VUAx8PshVYNZWYH/28Xi6sInICuRhdKnfDQbFuLSpGZPtnvN4+Qel+d8qu8FytdBCxA/k
3fsMBve10OyTfHmY6pgmLTrpVQpAe1vETbH5fYX3ny6F3YxMDGELfHWfFO1m55EGqS1+WBLED5Bl
WTJgP15MRTzF7y/12WICTB1nG7Y9PHUAbMNP9WqiALEhO1yqklV/zgu1RApmbDkZvKs21uW+Jjzx
Py2Sc1HbciCKgMXGv/HpoiKNoCLVaXeYcu4iAXms0pKSHWfSv0hf/882nuX38ULTwvCxC7rep1uZ
M/nPTWPIQzklJLAWEUFyRhtkR9gIekUMRHvbTBYVxGJOLj2c0D/c36US/2ulnus7RGzhRF16NJ8q
9VPsNomZx90hKA0K8BU/0GvHx98/xOVHfL6IYzMwF18bEIZPXiVtsVyo0JYHBXWCmkHCLiL2nei6
sM2ZFACb0Os+BD4p2ST//tL/NH4cG6uiGdK8sZYu2L+3VELhaiu2HSAmYz6hQRMqpq5CIdg3TOzt
aG3AqCTAIH9/2X969R3XZG/OkwUGTevr3y/rdKFX+ymX9dusOFnl8OihODnE4BdXoc/4/f3l/umF
xCiMtwb8zcLc/vVysWxNCz0Ql+uUeGjtds/hX29bGHZ/mGX+ZqpZBqwTYv3kBM5E85kjHs7zX8/S
m/vxR/cxNqeo/6kVY9OA3IdfAr2LF8zmSxItxSSs8/+DQUuEmweT0MGD+reXxnfUjBdAosuP3TsB
+fbSxEyx//lN5REu7SuTxudnd62LJ6V3S6aej1lgIFMHdfGkicPNmj88v396C92PmA2HqjwmxV+f
HwShapiKkQl1bIkSH+vvXlB///3P+dM1Pk1qqQDTxUItD4ioCaCTezco/+R4W96mzy8648/i4TA8
/gaZD8MM+oSt5KFh73qJe9M+2RDtiJsb0+fEYIZBomSSq0WbBaqyecTA96cZ7e+v3n+xdybNcSPZ
lv4rbb1HGuZh0ZsYwQiKkyhS4gZGpSTMjtkx/Pr+wOx6LSLCGK3s7bOyqkqrrJQHAB+u33vud4zZ
15JuNsDwp1YDplUiHyw8fD40PHTaorXXvZZW15mSoPwpPbH50/fKeEC2sKm06MVerr2Ka5U70vTj
5wJHT9Me7/Fmci6EEqcLHB8BF38XUrs6QtnFAvdCrcVeKav8uMUIqSnxh6enACNpahkfP86ZkXgI
bEFNW6OvyVlME6+JY2xZ3MJna0O1pDRHjPoeyzp5+nicM59Jc0wdbhjAxrlY/H7KYyOfGl7tFP4U
qzCRXhUX4mcqZsHV4eORdHhni1lpvBtqccaSo7Lnzg1ahaRH4l6YwM17AF0rTNloyZJi+jJaxGMg
y4J6U5nQ1FUIht9srqxbkOrtNqH6u9cb0mg5fsL4cpkIviw3KQ+tgf9j2EfTpyDjHmhWwkAsSrWI
exXkJR2XwIMjs+GmLzoy2CN9u2vSbMmqt+PpwoPCpjx5UArutBmyADR6VxaHHdhwxfAwdaAFL2qf
vVyoN5p0H0bbjl/zqXMOXYazLoKqbzW97jsHw0Bq1vaVTV9QbFGZ1aoyRUz8JQ+4GLV2hMw/fyh7
99ME0Blv9rTaNojEV1VsOLSXJQY6zL5AoyV156AkSrcezML0qW33m7alR49xkg0pPOc6NdEyJKkX
4KtVRLBY4Y074bDBsS/zeFu6wr1xatTvzizs+ngGnJlrOv38KDg4swj5F3MtyGVF9DHyXhKluZaa
Z1zx1Qc/xO24oAXR6P2PBzwNeAyDFmXTooMHgscy4KEnQcq+zAvfc1uTDt4i31aYCV7bRtnuAzds
ryNSr48mXYuXnB5OpwDR3GwQhBbn9M5Rh6NUos4WdA+O41eJq9tLRb3nkUb15OcfPyQCD3Yjch38
exk6Uhflvjl2ws9lTVWEho6adG2HajQR9ZXdpLG7biiww8jE1eDPtyniKgOP4DfO67L13MEPjrST
EH4TwLCqevEYzr3ebjLWfxwGmPMmpdHAy/UKYOH7jYocUBPSOJr5tBw9j+MMYXYh/tWZYfzxNCXc
QDCFMIrbx0m/eNkURRfKLkNX0PUQnki8Gslt31v2jsTTj4+/3uk+b6oGD6ZrJgQGa3lsYbBRCjOr
eCwrN3zaeUVBDZGaTpMZkK4+Hux0ATIYoQ2hgUVBe3l8VWhDIrvLeTLFfIwM5Zn2tB/JYDwiCLwQ
g8xr+X0IwlBcS20ejeNl6QcDEjoehYIQg7bErUGu1CssbCozOeGxTjcP1PkLD3d+ROzVkLHNi255
vJil49KQnPqVJg+pV74WGGcY0L1Q+9oZxqf6HxlRWSacDpXAe+YKA7Wg2vt+RlrQVui+dVJf6boD
6EDfNNPb2FYvDHMaMM7DcDXEy4HoY5lQkK46xDF/tC8VfW4IF+ZVOXAifjw1TrdKRtFUgg1QDtAW
F2cWHTKDSBIt9WuDjBaZHjSl3S9H2PdJ1VJQx90YC98Lu+QMlT6ZJfPGgb7dgsywRDME+UQHADBO
37PoY+8zjzScwNjn0+BRpZ8ERexmhEu8omEOm0k87EvKXqqzbwfMBTLqyLuesGgareoBIS50gbIk
OJjDgmpuQkAWZ3/xdCAPdARaF3792Q8D+IMZh/+0ufwwSBKijMpG5pOdFttk9JKDMpDn/PjDnNsg
6HebU0qQX09CztysOEbCIvNF6+CvUkhfTbVH12kvRS3nPgVmI6gqAU9wh13MZiwzRFkJNqKhNBCy
BNHVYKvD7uOnObcDQZolDQeFm2TH/E5/k1aCjtSHsFNSxEN0tEiHY4oGQDT1TfYdvf6fR9HcGZGJ
cmTMjKTlDZXed1siuEq5OwY/5ndXx/Z9XgfPHz/VucUDqdzGTYT8DQiW9081NHiKTQWLJ4st9y4d
NUpsgfWDYkuxq0PL/Rs7iOSKbGFz4ag6t+chJDWJq8mUnVx6SJ2qkWHK1A9D/bYVCh0U4a5Mnspk
+sxCvDDauQnPtUdnsnOzPEmSAUNAQkrrsl+GZbrPbcu573W6Mj9+mSe8lnlf5SU6YF7hCSNfev82
vU4fOouUu+92vfoUwxDcKSiOV0FiyIzanNN/STS3WHdFK2+rUaQ3VubA0HXRdE40sVFYTsqNVtFj
Tn8GeoyuSy7dbrWzb97hhs3KhGW2DHzqoFGtPs85bQaTMkFbvWqtB8bbcJur2HGfO0iMa6eMKGII
I35Ke9lcBV7xEqHomOy5+7LPzSuySN7KHpUSmxye4+MXeWatUdMmBMVSlOTi8kDMHH5DPBBuY2n0
o5y0FlsHxJRBhn5lfP14rDOvYyZPz3EFiVqi7vffTIc+oQJEJ7QPtB8qCYdNbqmvAHWF7+BxTpOW
3V6IMM4sOjDDOIwwmspDLqaJrLNxqMOCx0usr1EcQuNAtUMdo55WBt2ZX6q6rzaoMaT/588K882b
M1IEiMud0pyRu7XbFD53tRt6/LCpr7N7svEhna3h04iL9oXQ5tyX5NWSBtA1br9LIBprhSZQzGN8
RQ2r9ahJVAnCaO97oAd+bnOR/vgJz5w5PCAxlMHBRrC4eLV5UJtRXPBqBxlSuTCxeVOrotoYKGL/
zVAe3e+uTcAIruv9xCmxwG5zwRVN8wpxZ2UV3ZpOax/jTtMubF/n5qjBgpr7EOZM/2KOSiRxAmo4
d5W8e4Tq8dOyqkdI9/UqDqt7l6b2P74csYHRdKEDIqN8slyA2kCtTW8m4U/6hMbP6R9q4LKY+tkX
BjqzMZNSVy34RoQhujd/z99O1XKiW08NuAJmofUcDsPenarHC1PC4M9YBPTvxljMCU9J0sSEeeoj
6NdWZhyXBxA11oPeQSEOsr7hLWJmafV1CW0sCb8UPZ4zhkWttnMBEfdahxpSxFR6zQEFnKFpABvo
ho6Ntj5Mphnd6144rMVIh1ZQqmKfN4izuN2Oa2SwwVVkuRQpVDxvLG2mGSWU7x8mL0dsJXBPBDPd
1HtVYnnxBhy7TTKV6LCYm8NTGNPR4ER7LDPGq4yG0RtpRPknqdTSd1PvMS7SZs0bTnc5uaJ6FSEU
9BEnYjHRT+U2wOwKsXAKbdrEYamPk2738es9Nzc5xR2NeTIz9BdzE/RJ1Y42cxOZ8Gs1tK9uVN6a
hrIz8oKm2r74F8uOmJtgj/Q9BaHFeFY0isoIR+G3VTTnnG7wIb/qW3EheD1N+c3EUwpbxCak6bzF
MABHIqMePOEjIr8vy7hGM+j+XaVfKEJ/QpCy7iwdbrm4cGUyzo9LlpY3yuV6GZB5JRissrfIiRTj
BIocSxO3NpV7Gl3UbItmhjtOZeXwCFJZbTKBSBCoBRt5BZzeQuVvJb1yZaidstNaU6wDhKFMuHJP
vZMKtpd8tzTJRX1ACgiSJtx4rWaTe3GmTagFn/WUPn53sqoVnY8mpk0T7XkJvwf0Q/mTng/tLnGz
aQ/3rNrR0cX/nk/WOmraZOvALniqDOvSpzi3p9sAaKHckmYwZkee3/eIWG2sXKRS+ADERqpLq7FX
96nWygsz69xe9Ns4y8BIljLPCrBXvmtlKl55drfOo2j78XI5dyDa0PqoK1Bvg0r6/mHUSi+LCmyT
T9EJ1+m5ZVHVn4s0QlPfjBeazs4ORr6SOwueRCdhr12zGQlMCdHf2Tk30WkP7WeHAhQtdXvJNPnc
RmCT9ue0oGXvJPjNxtGwE1RUfp3U9wDRbMy/xmesHX62MZqFyL7wJrVz82KueXOBRULgLHvEpqbM
eL/EacmQQROZdNwOprq/0snFbwpDiXyzrOj4Lj3jIVaDyB9DmhrCIhaf3NBNd15hjl8cWoJozwhC
kFUff+mzP48NkTQS+VtvuTH2Q9AoaUSY01flT8MLnyJdfs4MdCT/YhwHMj8RpT23zL2fUY1UxqhE
j+dzEy3J5mDWMir9pujqCwfpubB1RtuSYpn/w1msQ6P36OBAe+m39IxEDRLXXtzXhXXAT+QWj6nH
PPMuJCrOTeDfhlwGrMlk4kViqbmv9MM+7IqfcP4Rt9uHupAX7hzGufk7g7jJRYPbJpf0/j22vWuW
0+DkbDP6+NJG5S+YgPYaFI67Jn2LnwZ8gDUuGGIbV3OvgaLNyswa0R9oo2e8kKLnoIJq1el0LNDV
Rp9R1GLrOnngf0WWrbEtcneD07tPrsWuCdAKc4BcaYbNlM6pzUL/pfY67SzwEIZSfUmK7gYpTrlt
CfliV2I5MBrxtstHHTdCzeKw160Ls+ncW/DmTl1SHMzbZXU+w6cZ07uSyA9rFVzzNHz7zGeax4/k
TJ/beOwvDHjuE8+dWQhlHJKty9deJlo4VgRDfoxbCrq4ri53b3QCIwSus2pmTfrHC+ZNO7EICFHM
6Dwgy4Vr5uJLh8qYUSXNct/OJ28d9Z392Yw0uRYYQRyjIsue4KHBITBRTr61C7gRKIa8m4BTIenb
Kz1ovQuv4cx7J9iYW6BBynOdmBffb4GwZ48uHBQj80FHmtuoHu1PIiJsHJOiecbVZvLRRX6/8CLO
JDFRJZD1mXdt5+TuGw7WVAaSFd1MAVLW2QwIQaqxa4K62cNcNlbMFJSTFhjEsMaEhpoMnRfmJRSx
cWavnPvCkWPAzKbQpr9/ehVphJ23cU7fcgJG5a2vITZAX6CtFtaRN+NcYSxjHWmxglKWkUTWMGnO
V/BE5F1v9OpuxFzna/TGl28n9SthsdhHPVOKjql0h6jP2iPJ/4lP2YotW25NO4kwtlHMTa2I1o/s
ytkOUeds3PCoF6nxGc+n4ZZlSxPayEJ4jtzOO2Sq800FCnbhYn7u+amA0YPuzBX6ZeKIdFuCqa7B
82fp8BlMKVpUe4ifY02Jdh9/9HNDIbxGa0A3OsfGIgCh6ASPfD6WgJBGm7Jy526+oUwPXpSFzx+P
9fbdlittzv4a3F45BpfXf6HYWdfnMZcDCYxnhTE25tLTZGr7oCwkjNVMO2o4LN+1g97f6LoS3uut
ArfEyMp9KcC5vP2g/8Y3XMA3zEVOrsX/hRLYvLav/+Pnm8PFzWv+83/9z0+0Drz+jRPtz7Ztfsc4
/J9/8j8YB+8vtieg65Q9DC4ov2McjL8sVE5k0VwL7ag1u6z9h+Og/0XYwBTgHyOXRjT6fzkO2l/k
9whOydjYs7rO/v/iODACS4htlBoXv26xjXjGiBK/VEofJ8JfURGyVbsFdr4u1/vf3s7dP1P4d3j6
6SrSHJ3EIDlUlF0nt95MIAKBTctIOh1btI68lKIYVn0QdRcyJOdGYgyyteTQUOfNf/+3gyFslQD8
OrTStk878DDqbSPzhPvedOFYPDMQmiekavMGpJ6E05K16BX1BBa1SX+lWfoLo8lfCf/9x2+OYSzs
GLhYkz5bfCM0IWhLrKH0yQ14W8+tqtXsQLFOh/hfvDrmKrsOVXfqT8tkYFiquUk3VQlzI6+vB3i1
dIbr7nUtkgsPZfMR3u9zZCPIlHGnMyhqLG91jgQx3Hp96Uc93Ci7Gx/GcHiiEe+plBCNPn6Dp3E4
gxmUupBn2J631BOAnStYm0XpexVGXU6To02FVLYqlPgVlDV0RzqFVxrO7H8+Fcl1zgLDt7Bp+ens
uuj0LBKlX1Zx8blDzQ/vkt5adHHGhfU1n0InL5T8C7sCMSir+v2sn7qkGxG9lFSogYBAiR23ia4G
nz9+k+emPLWe/xpljo9+W1suoYhUuoxRvIGe73p4kjn2oqL+d6/ut5EWs77HhqOQgpGirBs3eJ69
TuCk1/8Py+vNPuX9q6PC5brMDMfDUHNZXSiC3HJzzMw4c/ViU6pSgQFetsPdZObj1gvUYqN5tbYD
LWD5aj0UmyTDFd2oTHGQFaW+dV+g+nepdmLbLmjWiOIc4jD+4zPaZtc56a/RNY2rcNLkp9IB8Qt1
trFXuldUq6Lk/zJGQb5V015fd5wYvoMF3P1Ye/pz6ujFlRUkwYvM5bjpsfvzAwdERjFCvOoT5nPq
DNAymrFT8hVIX3cjK1zI25ZCdZdmYksoKD7THmoe6GHr/64CdnmttfntNNrdj4lZHEELy2QdYXBX
bEczU78nNOdSfuP3KAQpr3nAQ6dgZneFF5a3oT4VmxblF5c9IwiSlYYzDL0BRgtyk/bdXaUihU4q
oFYKKP51rvJ0U87GBVK6XTut0NeBw+YShTF9lTRT0bc7aDuukNiwSdKmBzOX8Z7yTnHUVNCebk7v
qusBn3cysj9hJK3jEGrJS+gW2ZPdpwiSGqP8Vtm5/hzw7OXKocH3W5mb3cRvkgGqEKfE1N0wRtb6
YJs00StmnT01PfQCWGT5PTiz9iXg1dC1WZW3dpf8UjW+aUf30jN2Sr+Gpg8+t/ZUXPXz1hg1TXEc
M2LfXZ2h6Gdte1kEoMIeHlCJ4gSv8bTQ9uO9DDNjRRgQz8SJTsD+Qky7MrswvgmN0gN+GIpfNmSc
GwjbvMQuI4GoK73rrt6mfdbACwFQ4V7D9xbbNOYlkKkGdmLC68yrMnx0J5r50PjH6YtHazGwzx68
sBUlOU1MuHfQV17b2T4Wulp+0jpZehs7CnBgD0rF2+qabFy0h1DVV7Yq6muaMaZnl7adx0Gk+S/d
AY3OM45buhWDGTtZ+SZwxacCKf6jAeAoWdNBBPixNi1aUlB3SBo/h9y7rhEZkEfV+QRtMKSwufGB
KFb0wypU8Gzvqalqlp0JGnAtTY64iZ5pWtPKubuOPq/oiWp3KCktiOTV47q/g2EmP6Eu1fC89yAr
NzIYHvrak18nfP72yJFbygFKrce7hP6DaTslblqtaqyQuxW0S+074hIMIyfWlqkEo7bJeqv5IjEX
+oappnV0xow9dCj4sXWnGAe8buKRfm7w2VrKl7CiMH2pQl0choDO4Hpo9DW801+6G3nXgYYBAT8E
ICdtmRtlbKp+E+V2dAM5Ydh2YTa30fKFOoOjD+U0hoJuDXkOo4bPiazprY3KIfopSs/yRWpDMrUj
EKKm1n0tm1HuqRPAivA6JsIE2JnGtRiK5+z5rNC722jZnrb4n21XO5uoGT7Db/fbQn7vojE+5MLW
t10A/pWj0LmPOhalJvhZqpbJT7LF4jBMWecUeAP4ck767EJEPNK5tYOFna3DacCsM8dqM6URHN9Z
o82Y1OyKw12UleNGdIl3axBU7iqFVZ922biReFSsjAZc0lSzu4G5lXttPndLk+fW8+Q1bhT31qW6
+5oNQBcM2WokcnrtMTED4zB0zCgUvMFL5wWUfbOx2EjKS1urmVhGORxXFBFzb4RSwy+lu1ZZRzCa
7jW7rlammr1aFhtlXbN/gJdw7qcY+oaOV8MmcLAQoC2zc+/pnq+vtZ6uGLqOmIawoCt44Hm3STCM
Wed6V2zsnqHroqj9mIbANZ0M/d8R+ftSZIIe3oauYwSH2zrObtGdFruoBz0TNXl521RzXF3oxTHT
SiZTX0Ud9ETNpKjA24kDDyMOu9Nwt2LXxVziW5viOqz27FZyniOWOmk3adDGN4k1hDuJzxh7HJHE
SlFaC6STtWtAiazp99TXljGxI7bFsJYT1sjxwBuanEBAtXbqtQkMCJkXhq+rTK1rBFO2eJRlGEAf
FAJjni6/bzr2HiVk9+g9Fn0qseSSXtHtDEj6q1DI+MYIdPW7p3XtUSq4G6RFd+umDQ6ttir3SUTG
L/dC5VNbx7cGdkxfFRxXb8chaj8FyfQMl6B/dtPR3bgjelJz0ix/wp5mK6Iqv6U/K7jL0m9ORZ97
bES/inBuBmnjL6znp1qqoJ6RAEInyuF7qwYVtLGBZF1gv8Hm/l2xCnwaHA69OT10pcQR1iGCnbcW
7Dhq7mrgEjVIphOftPxnkwU1QiaNb7Dj7gVS2wbYxbkt1jSKDJ1P6tCs9yLyVroWlf2qxVIZqHWW
sZklXPIqpkji5bO/XjpbbKlAnktnLknSY4VxRDVhYF8aZEeMsGpVAEB9NYNd9C9NrueHvjIwcHJa
tVwXblcdjKzpNp1G6jLbBNWAHOc49jqEVg6frGb/y50+eKj0nt5TOKowG8xY5tGhTzwDbgSkIeke
TAmacxXYneEYa2Jx8kSriR6AX82YRJB6ZJr/LC3UDFocOleD65SYPI9QSYhuLBXHjoF9fXTnLAT8
n7a9E7ZDu39iQtdYN26YkN+LanMD4UyTOXtP8+KmatquYWF+7hNjoAles0MihDEwY0ybR3kQWZJu
wNZ+N90Oi4Ukgexn5CvTInOj26wvNg55b1mJMtuBKLgpODl9TqY+7lmnurEqEqBCXea2vl6hJxuq
4DWNrBTSnZ7CNCIXDAgHxC0Y1JuOM1pbDSHcOmHqnbLGNWK6YbmGf4eZg3gr1RpllTlQdZNMUa7i
wVLdHfbk7G+mzfZthkQn3JZMDJPph7U2JQ/spyRpMOkdrUuuUKcJIAwoufurKt5FuoFS+H2E3UyQ
wbpGzXwQ0Ow3ei8/0X8CntitiRPAgMU3I5UacN8TcUXqwc1jwVtHcmFhDEHg0kXtJM06/x4yBMjO
EBOfSFKdEPoWIq7Mr3MNxhv+OSl7au9g4Zl1D8HIMffxFePkZkhZBo0PI2nE4yTeFi/AlFYe9mUG
fJsgTACq4oDiOBYiKo6KCYji4/FOq2LzgA52VRiAGvSfLm5OoibAMW2cpVnCPUbMdHNs4gZfpU1S
56/YmnnbFC+cWxu74ru3YwcjLUrAkd5ru0jDGgi4ovUKcUXuBwBXFy52p6lefh+qEpRnDl0GJ5fy
kl4GmmC71I/y3Dx0ssl/FQat/qu+7RsY+RiWINyBQkxaMtHaG2kTa2opv7jELB7b3PyVUEYcXL1y
N6POzbOJS4HfwNhZRxPkyLWgAHmd2o2HlUQVl6u2Cyw/nFX+Bgi8YmtivP6Z3i/z1bDJF+Mdjcu3
q2jO/RhoHMDBOKDMwHX65e1UFILO0HU/pfqlnP9pK+T8Logo0XfaFs5mi8kRdrTbc3qlfovsBA5B
U6zA5WNGZZhfK4jjyPchv7tJpO8skMprOkD+VDtLKya1LiTMfBKm6eIXoNzobUpJMabXY7y3lLA4
lmZ/aRs4yVgwCokK2i1o2ELYMC+S3+7ZXdzJwBZF7NsmwbONjBattI2phu5xz7BTaEJjwuUBeLH8
+vF60Of5/u467BGiGHP+B9nbaTsaDoMmgrueYnDTh4GfmYV3rQSB95J3hMbg/63x1lMs7wnrsqfU
GyssEKx+iyc25Mi2EFE877d1u6qwJTC2YVsSTppp7RN/e9dJIZofVTBz7JUAHd0/GZf/zldfylcj
UmSSfJCvjv9GGPkq3qWq//mH/mOrrP9FHYk9V2N2O6g0Sbn8x1ZZ/QudrkbrNskzMuM2lez/pKrd
vxAOUqrAQQd9Jory31PVkA9pZ5hTlywaemz/ADm8lOGSc4IOYKIEoTKC0e+y5FMNOKNVWaMdRWnK
FlsejLcGv7ZIFEA4F+g1imiEi5OkmtIT8tI8AcE+wiSh8UrrFfyk0HGnV5EWgyxN7Im+JfpxzOQY
6rMLmxcI1hbWQ5TyfnvTZ3LfiyMNt5m5S3wuDrNxIGNZrGa36XDBqqf6SP/t8KBFQllbhGnXo3TU
GyhG3Iw/HpCD+f0ins1QVYoOJqwIElu8s/cbiBJnQPy6IjzatncNcx46WCY5W/YI+8JKhbqrVL5W
q+U3D2VpNaw7Uzqm79lsPDsrhKd0hd3nDBqUNH6toNWSR9FbsH6uiB1jW2AafYceXXvMdBpl92Yg
iiMYEhrSyOlwRmhpUNurqsajcG3RbJ3uwl7wrhVbDg+YZnHv0ybrFe5h0eCc4zKURzoi3NZOMF86
LIAQdGwqZCVsvgjBddt03Q6JyIgRXKw/1prBJOgNjt7aIBQaEevSDddC9Ktd8hhrJ4zHcIskoQ+3
JHWGOzUyM5pNo1B/1DQgvKvYaXg2aELVNyWCJRraPT9jALU7gKnVy2+67MHf2FhwRLdDlPOLMHs2
rgh6ouFLXc34Jy7duvaoJ5HWUAWlInGDdtBRdhh82OVX3ehEdGjrhvkX4hxBOg2Sy8NUC/2RJll9
eIY0jxOhobe8ubihR3Q1cm0rrurSJcKUdCBPEIcUhs5Kyd8tO0jLW9ibnODDVEHrV6DRRHfYQZFR
LCAORiQqDJ6f1l7rFWPA4KkbufPIDquklddjKLSpaI1ArcUfrTYVLwk/PL6CbVLq+hr1hD6+OeHX
sOU9Gt3aimdcfoyZX08HR1tNn8ep4LPKuTv7iFojiw7T/Emc+eV4cKL4fmCWjl6lkFuJs1Zx1sCS
+k8RPoD3iqtGkIMHFi/1c2hYFZhd2kJwpslghZJgWdWooJ1NgZ/21gyccJPhzwWCrh/GR7vV2xtO
H+5meQL4D2hoV7yGSWt9GsfQflKko930sszuoDmGrzrJEZ/EsemuY104ryJM5XNpYPSz0yambNTj
jSB72brrKJlj+hxaMCZPg20NW9gu3pOCYLO91/FNtTeWdJg2snZ4vX2c2/Wt2g4W5X8rVARyla4y
MK0eTReMNlkDU8HqKh/4drFBkPBrTMau/MZf5skv9IDDQ5yrpDhsSubrImSONNg3dGtuztrjqM9f
PktxZlspQc+3TfspI40K+fkbb4bFhSkEizItiz7YNSpGc18xWBweiOZZCMrk8IJjHaHTPgU9dbT0
iaxoMDTc92VCzjIJ9OGO4kXld+DahmsDsHEIk7RjFJJkyURjS0NqcBgS3gs8eNwKOliVRywT9Pox
nSZFeYKdPVXXrV4r9d04ePySjOtJ/2XKuUZ+iU01Tx8CmdT+kCt1RTLUMK4mXDPkahpz3iV3St7l
oPaEnZ4X8iKoQdV+kLnZQNQAH+pQVqhO128TOR0UPhxIVdaxLedF0dYmf8rQG+yhwiz0x7hTNKwq
NDeyvw6Z2+m3SeCxUbihlhZ/O0avYZHoEjwiZ2FMBVfsAW5nWCcvtVb3IY5fXdj+MAK3TZ9rdggN
AncwWfVtkQthu8Q2SuBtnQzK51ZPkTmtaBtMDk2FXSGaz1q7SfCeGp7dLqjSn5YjdJ0c1FiFIDhV
qeu3OefPVK30DqbfVSB07GHo9bJV9SrSDXIE9MWS31eQWL/Ew4TWOg7dG4ES4qslu2DGg3520Or3
a0w+uy9jMSpbuLeYhBZlsza6MLoyMi/YkJiP8fWJEUFphjaCcXdyyyfzY8/S5gRzD9LoXDV3JgkA
kVCHGLGWzPB8K0tXfWqwR1sbufqikOpZtbhmrtJRANSM+sH1YemF37MmcH4OIQwdPCXELeyo666v
q3Gb4oF7D40lfLEMKbY5h9SGsM94oOgmXjQzyne6UEk3AWSHm4Qjyp0XAjB1ypTbCQDw7FNchtkX
PWmclac27W5SWlIAckAzDvETBmJf3spsyq8tMhzbrneye7b18iXxuuizNLO73lGHZF9XkN2qEQCX
Sty5l9hBfQ4bO/tCQ04T7upWiGtaDsn/ptWEGZWX7mBc4FdLdzP0T4fsDdDq4pFDp/wqrLyMNsnU
iJ0bq8VzZNvzqwXAhS2B1Ym17eCPU9qDgVOSzOFPOs2vuMbuJetM09fnfi2Q5/oNMEzH3EQ4oIEQ
HAkHNrNPEAnZvNi7WTXOVS6juJopnbvQ0u6ToCj3KlKbDUCx8muS1mSfsD6xrwT3L7kdc6e7qVoz
+OyVkb1XmimF7oYSDzzA5KLzse0bJWqrIxv26CNwHa96RfMQq6U95qQ1cEzd7NZVNyZ+JBr7UcZy
+qGqWXLE43k61qL2LvGsFmkF4hM6lfjX2x2fDrPFNaoqcsMFHg+9uC1Jp4g5rdsbHEKmQko4UWVx
xOCz9j+OixZF0rdRZxUP/YgQruijex8VmcEUOVFveYcqYxeN6Uep1mWrE2N8PM6iTPo2Dk1tdD0S
7c2qh/fj4Blud40XBgeTPDl7qlqzZ4uh/GYNARvGnw82l3x5nXQonUiGNNawEhIEHtyMrHVRRObV
mz5AiTtv+/FQp4EsORKEs8TiKvq3ZSG9whS1hCwNUg+zrhvREXpbiFzJBLbFsZlVmH88Hu7odDtC
vrQBSSxSM3T+sWyz3IKVGwVP/xxBGD5zYlhirqo0MaCgC69zcfXm2/Fws2AXABofbxmsj3lotl7d
moca7rpcAa0i+GFD5QQWw+zYM1u2GGsll/y1Sk57+ONJSiHQ4j2rSJN1us7fT55CmDgrZKl96Lp4
xhMpxtWg9Zf6sU+XAqOgnfNoALZ0bibvR8kCvRdB3NgHLAjhLcUi3jvuRa3quVG4UOIGP+suTvI1
dov1paXwLG/KCzumgkTP8b+YJvjjYPXuctvhurl4Y2lFdRhcsHXQgzoGFk5rHpYcPTV5JB3aTVsO
crpwpTvdv9jT2cN4LDrMGPb968P3Mhj7zDYPShHYX7UOf4pJlYQiHR0RW4FRoA6efmKKfLwiTncW
hIhIZoBV0Oh5siLob49xqIUenXas7qBgn2xtBDNTYrsXOmvOPCKTA2kTMTii3+Vm6QDHYqhcPwx1
lK/hVBTHqaFCmplzAny+wQ3zrPnz56MHwUXYZp1hZEgVE7MIx6FDZiNjETmqiUx1oz0XnYsr/S2L
9lumi6XukZ1AuW06njOT8t5/xGIuu6rsJ1RrG89dJVpu0dXmqNkDBtT1TZGg3SG5SZg89MR11P7G
5kZWcgh2JCFNLhcFBctQb36g7jeIOidB/d9N7fJSO/bpxks3ikFTBDsSqr9l54aIrT4elYAZnpPC
XsdBXH6bXd+aFZ30TLXEI6z/+Etop2t3bqUnriQViQBtKYsJM/IlAWfcQXEVYt3BNbg/gJxrf7i1
xpGJr94835NYu6m6rPomJWT4jRF7w0PV6FUGjrabZkfhPt63o4al5Mc/8Nw7mZWT6NQMvt1bHvO3
HKlaNdGEL5p1yCeXoFu1khctpFgPTUXEK+pvl9I4J2sPUeG8GkjlMEUhnbyfLhUuwgT9YLqxWIMs
rSbk4MdKME2HOZ/+8dOdG4y8EUwaCB2n0D/UHB4NwFD+B5o87xIBO19tXG45llpyS/p4sJNPzZOh
pja1ucGa7WwRF+WpopVNoI6YNFhcLMO4ZWaxELklfjzQkgKCFJbtcg4e0DNypC8jI2wo4sEunZ4I
oo6aO5U7XLdW3KalT5B2q+ZYJpJMiBmaSF36iMJfVmJgQS55PgaLaniI4pQ8gdJzWaLeOJXfJocS
tqrYpLLIehk7FZoO1/MKC8v9m3dMKwqvyP90I35jTVCX4VxD/LkMhWKg+KWDa+pBnyhh9xSNjjlV
+32o4of28Us7megMxRwwKQWQ0jspULWhqrdyiOpDjZz4ygXDkGEXgXctIJfiOBuaXMofzqfXbxuj
ybGGVHIW17vY8558JTHlEPZryzzYIA9+gh2Qh9oMvKe3hIjtgKDEwyzDzHcY9AsHgL6cIuYs0kSs
aTDyXPSyjPfLzMzQOCC1SQ6aRiZp2qiJa9NZPEK/NFBGDIH73dbS1NzIgnrzjReixoDwH8a+3o6I
OeAgjw9ql5NFnNI5X1PBvONi0dX89eQwj+rcbpJ9x59/5+BiJ/iTsHPyPSRJVKpTzH/uraRBZjBP
L4zViB7GtsYvQmKc3Kx0u6ExuR9IjTUB9eNjSuIICUclw7kZgir0J7jIab3BzTa/78k23NR2q2CZ
Hdt3kIqUaQ9RnvqybMVEr3ilq+DXExWQumN12GthX3zdpphoonaj4XtT0O/DBXqKD5C/tbUpMwuz
p+5/s3dmu3Ej6Z5/lXkBGlyCGzCYCzL3VMpSarHlG0LyQjK4Bnfy6edHuWq6yoVTdRoHc9dAN2CX
LWcmk4z44r8aiSI/ulfkTIJ968NYvVqLXFXV9FIBHvW1kRvfRgqRAcU1yfPiT/UKhs5xltwN88Sv
XUp8q6ND2QP+lYYqiQMpKpyKSrXwp4tyfxs+6XcFefHzda5RNc9aUub2/AO0nPrljMZeDu5zM/nZ
Mfa06VpT15HcIVTKiXSP1dDdt+h/ig2KIp7uyijq7FotKFo2Td8ZagcjPF0zorpuYsepsis6hPYb
FTh8ihHByfLdcspeXBplrFDUSDJ5MOkpP8hHt1/tkbf7UCNshqo1pbgZuJoDiEYPNpfSpTrtnHrm
5cFBQK66JQEI94rZsbboF/kXe5RwiMJGqzyqSfbaw0SR0RKqbGHXosJbAOEkudWaH8txsLurkVKD
sMm4XZI7zqt0hhizO9YhCkJxHIampaqk7wYtXOqyphbAXJ3sS8wdVNJPjPDTHVP3RgyRMR4T6t4i
9lUDRU3V5GBaHoluy37CNWQG0LOgjAgApubRKO0m39Nrxg2G1YlIdS1t2Bve5wAwe+6+JXaAGhIH
Fu5kOK41n8mjnchppcBh+uF3S3TnLVRL/4Tg7LznzVjJZDwKadqvaZQk0balnA2p9Ptj5ayqPepy
rOPoWtJ7LYndoD7CJm7LmIwEFpRdUYVmh7YibBybu0h5zqp3y22uq9mumLkl2/4NcfI47Ca0kXc/
qRkCKl8j21oHiVgw23mVi9DUkCsS2wDPBzXRG4eJsqglfN/+XKcHZEzArtwbmwKrJcj0dJL0Imd6
e0ZqxGNa1BpMQz4LLqyIBmHtpG/G6X1bKt6IoYOd7OrcbImrN9T0pZ9cSxsAeuwsu3oVGTsXe8qN
R0fKUoQUv6Xzd0+DydiiFzfF/WzUoMDJzGxM5qQxugX7MTQAtdsJcAX3ioDNQRkqOsv9xGCekX1s
N10FiZtTgqvJIIrQbYQs4Tbt500LWj/ngJI7ELTFA5JA8HYqdJ1SCEpjps4DIFv6QY4/d/z/8KT/
xJMCJ7Ch/Nc86d33kk6yfHgt09c/caU/f/A3rtQVHzgQYZ6B1WRy4lf/jyv19A9s1zCrGCahP61V
4fM7V2p+4D85pFOh7EFrYkOj/lbPavkfOIyT7mKQJU1WFoaIf4Mr/RlD9ccdnBObIJVyTeRzofV+
9VfkhcXhs9bnAwB0NqMjq1KDApHRujXRcmMjMSUweVGgDtmNnaMQtQEEHsVa+r5bVDMiB891jGWQ
H4ieEnhhLQDLAoP0v9ZDF30cHWc+F7Ohb0TaT0awFITprubcdkvxDJIwJ6eiWLNaA38uWU1dYLLI
oo2UybJn7KueCehoThSJU0PEsMhWtCxPkalZaSByN9k2vl5LWtsL9RBniHQOOkSltzGQMJJ9xYbA
vlMhgqyYJsZAr/1sQyNotOmT8pBSDPRdM4z467ho6WXiZz7bcyX7ja/54iaB5WGnd1u9DwhUatlM
7djcVtpo3/lenJ8Hy5cf0wqp4jC22t5AsEjlUkQ5EEFUSP3HCP7EJYE/tLkotPEgLNYamjPyokA/
6teRHrBLW08clazQ0NxsrRXipFmi5diW8LUHaIF4a/pceTo+jNOIo/eu0yyHQr+luNeXvLqTpKl8
TCJPmLijs/Jkuybll95Cs+SYuDtOi3pH81FxKV1Eh9vZdehOabJ6kWFp65/IIOlu+kp8hp7qHgxs
yh4laqxTKMslREfRe9m+bKjdAW4yKQmxPBZQ+BBEo1F0EZCom9nSs5DUz+Vi20N7dR0qorYOx4QT
LI/+o9Wcckti99Ud7ugxBckehdqLWL8ToFcVzTCmdWtobf9izHX81BTW9HFopR36hbOF2+1Cm8NH
4CaUquIezU9gvtGNX8vy3tY7ccmE+SkdBX2xlZ5tZnxCuxIm5QHpkto6mk1WAIV9emV0YZZJeY16
pX/stdbdRJSpHGOn2mfS8mibG8eQzhYU8VCXa3F7FR2kH9m73imyH/44fjUiX9tVUE6s5V1uAAGw
drfTpI7tYhTBkvvWlmPNuMkISN84pX1fcbeFKB/O+DGTVYXsbBgLPrO+s2ZPcMAJSqbAxqd8GHFw
hXEfo2XrjfSUD4n2GXQpPtZ5oq42RbiXWYBLu16rNnQszdvGmIaQOKbk1hoU9w23LaC/M5t7NA0Q
cchsgMlFlIW109tb5vjpOo+dHQxxKqp47+BdiY0nToxTumup/rNgtoxFOMiZxyROvOtIWwZlqrPm
e/2DaWb2+GAj3bUFW1qWGM+G4F7YcqxOaebV3fvOS6Lk0ySWggI+BkxrV/o4qILcSWden/HFp77s
k097ik4BmNFQXxJZCYc5o9Lsz8Q8lvI4ViYoQl4tkk8jaZor901FNM/DQPDl+AAZ2Nt1EMeatG4z
Sx/kC6WOzVJuliEr3YU6YKT2BL/5y2ZozYmVjRqZ+KVAvwptQmU8349WgRhbYzXr2wmqPk5Qt058
fI/8SLhkWXreVhVWl8WHufPECxLZsfvqZlDPzgvXyO8ZCfquOqVdadlTUEZZR2Y6GojsKPWKguUg
0emaeiyz3plDXYHZMAI1ZsSDZUw/T3//2an/aafGF8iu+l/v1Lffx//1UjXZn3bpnz/0+y5tfGDP
Id/3XwKk3xVNLvutw+a4hsmBTv9J0WR/QGS4woHsxmSVrfkgv5eoo4MiU8zGgUSQEuUo/5ai6ReI
B2cqaBLZ4aBXqE//kqpgDI4adD2ujgMzZhpmZWx/tJqxvn1Pc/jDpflnCdL7axH6Dq2xpgX8JZ9s
QB8AYmuUx3cGfBmgb1jv/eeZK3CjiJP4B8ziVwRhBeZomYdYALUg8e0XrKzRCOuGRub1ilXQMeo1
J2Q5YWHoaN48ll3E4cuakOGTym4+/v2H/QW5Xj8sPfewb5j6QDB+BeeVprdT1TblcUFe8I3UA045
ObHsN7OxTFfYfP8Z68I/feRfYJr3V+VqWfA/q9jt11iZjkSnZvTcAnjBmO6ot+u+IdIBc/DXU9q/
jwsh7AIiIaSIVwTH/ktMttS1qWZq8w+JFlVn14NXIWDX3xaehaIoGpyXv7+svyrwsAWj5nsXvzKh
Mv6uMOIfEFdKxPUljqbhQMEmGUCkwXEiXt5FSN4ogEDnHjDYw+t9dOfMuKrBLp/LGrgvTJyM4rDY
bd1rN5s0YjaDzTKLmL6luNmfPs+m9w93gf0eMv/nIdhegxuRwfFt/jVOmXotHApF1zMEozR61HBw
ROc2znW1iytGyULFxnhiiJxztvrONh55BufrKi85mDr8/iltPYvyVeSDsdWCjOK75l5qIxO0b0Wd
p5Tyv9Ogm2hmymYwbgtT5zqobIXCewqHMTc0KUK22YSJr+3JuNUaFzS9d5Hk1NqMHHCVpkUpxqZg
acjuefMGCx+V0yx0SmJbM+W5YRe6g+Xh7EmoTeYfQDe0T7ATPgaQxmy45SIcxWUAMocgGQVFYhgk
KBGIsTo7UjldOuEP4p7O+/GGzjwAZIfYs2AgKQryYF0ImrngOZ0GoC1txPvqZ6rxUL6o+qWXJihr
o1vHn9jQhJ/rhQTW4U7HXVGEvlreNTzSZ/Jv7FevQeX4E8oohgjBU9JNV01pxqPdYQlNlxTIBua8
RL/gTy+AT4AHMPaAdO8Cpl40fFIKnjExEvKhQr9Mo2dTZkBqvTdCuXDeuH3HMUivNB57xCPXBRPY
M7309qujgSWlMWp2ZY0AQLiLwBT8SWPweHcK/rxXExkD4CVWOvaXNJvab7lcpxnaqdD9UcDa7tsR
iUkI4p8lJ3oq0uK4qiaZfkjK8fotmEfyKRlG/9mrWU83XdbDOBaz4D4ZSke8Vq0HThbXPPwKH6SP
ofe5zgsEAKJMuTMmkhdCEYPhNrSy5QGD03TX9zOI0eCYXFKe7vrlp/wqrmDcdr9p+BLKpDF/Il8a
kZtcGZD9PPBWwOb9+gtayRACeaTi0C678T2m0lCVvn77/ne6KCrDAsCRdWNJDhqf9T5xu2Ezxr6/
61XLDUxbubdx0IfUhGTRXX822gFj0tCO/SZTk+dfwcSNxgo6yPQ+6HJPl7cd1YE1HcJFZk4PNex5
ExMfMFFZmNMfHkSWxg+UeWrox9HoXFS4caEBVLVtl2r7We/luFFkDUXXui5JkE+ouiMDPGHUujEX
f37hSD5+G2ZNDVTOtkt6N86aOX5qufzJvgVa27dmUo40uWf4Sz3wN04N2HztweY6t4+1FSXbKZ2T
IKJlc+dbeagSNR1HrNy72mPktL2qD1EqHiJqh85dXE2PTtFX71wXX7s23wo7c8BpE+MzMXSKoo3Z
Cbp5Mj5qTtJdx0S1MTbXwf7SicwX3F/taIWxn07nwdXIjfequAgIza3A1arl1mv6+JtqWTadInVP
ZZo4t2TQ+Uz4i5hvjHIsEG1Oq9EB/VC6L+ul++anySp+0LAPb7i5/ZOIuqkEfBpan1OtGz1bZduV
G0MTT11CWm7aqNfScOUtQZm2OKiRyZq/uIrmmndidc7s9luCHngIWJenK9sc97KJ/A4LghaxSy8w
6/NK/9qEHz9TndZjP4xXeMoehun6LtCYEtR1tTDqFxIxsH7RVPk6VV78LG2HBbMys0cK1uUnfN08
WO9S2khvYexJWjp69dpb6aPC3rCNVo+OjdgxlRwp+RjxDqGVZ9OAuOj+p6WtjS9Fo2kEbiFh845W
0SwWgri6nXYWMj6a20nYeVviwXYIIs1OOSfym1Gr4zsKtxMwav/RpdLzOe+a17mY1tU/NZ7bwud0
1HOdJl+yzts1ZzW/qs0vvRb1Y5ijFr3U/ug+QBBm7gZt3RFLmjZsrFEZoZ8YLoXGVePhUDbLj9Oa
br1bhPlcJF69qaaWyDwsenRFYsOhEzEX9hAUVlTelq4m3nLD4u/X7FjNE2ZgM3rzvTGF+1J1VO0W
D0w6MOOsxzLaZtpNkac9l66IsC92dvx5phPhkIrSo9/Z0jeSj7R3jZo81tmM2pdq8phF6s72bqzV
yJwZA1+r8tGKpnkrWCxEHjdop4lNncF6b2myZFsoKnBzLXfab+jB/BvqX1neKGtns1A9d0ob01kb
T9p6K/VxmWzipDJuKW5gLVWOyZouff6dweTdOB32aOytMNh57rMOFrDHS/CuO0lrwX9IslVzM1kY
RZy8ThHRcS59xe6IRCUZQJTxmLQwFURjgRLkGmgIIder/ZJFC2XIdIfumGfJptRr/+7irhpe2IoW
8brMJGWhA2WZdJMeTNeF70FujZ0yuevGku6lvh7Fzdj3+t7NbTSqTae130qaymuEfg13hLkolNw5
+yNN4KzTxTsePqsK7DfvyIk5pTNHlP3Pt/UTsFd0QDunSFsZIZf0iLPKISyHGQF9NzD7Fh6yLWPJ
S2THo0nEXdDPhZgu+CahbPTGr15GU9XJR9NeqdG0WMnmcVipibJJZ/cqVJ237BZOJ6A584Q89TwY
PX1w3TCeBEKirJWKmid7foBktV+cxGBhnRtN3ox1M6VUHfZy1Y4a8ePoLtSLVzpiTrGQcM666BoP
eaXpp7pPtB9do6gr7UdQLt4zU06qIZKmlpvbwssbdnJFQOqj1axGsnj11u0aV4Dhx1O6XlFFrkAA
dcS23tceIuuiYal6iNZvVEqLr+mducuxbd5qhuLU0JmLjn3TxtWdbnPPjvQ1J4aES64To+WDY6Va
/zD8RDPSn9hGnlHmwFZV+8t68I/VnO5mistBRKTHtIxJeMVKgGQxI3Ck36bvUEqEJnjTYdbAeQDS
UryDLu6K22XvSExBPQbUz7zl/2ozrYhNLpf6wtevriBjyTFbkZ1J89OT1oH2DCvuI1YEKF6xoHlF
hQj4svkcoEXlihvRBnHGuxyFQBL3sceSDpfZw4jFkGMr8tSsGFS1olHxikuV7xAVY0gTEBaA5TNj
IulWFAvyyd55K7Llv4NcncJByhM4km9T/igbjFr5/NFfgTHuawaDFSzzu1r/aBfzsBlA0px2Lg5E
8qsts3H0MK2Am1yhN1DacTsJ8VGssNxEhsU93zb78grasfMVe/EO5GlWF3pge7GfX3qicQO8qvNH
fQX/oE76l2YFBCvymKoQMwwD5ITHfgUOnQG60Lgy+ZVbgi/0H/Y7yGgNxE/TpO5DjwalO4qIJmK5
fLcV+oFb0fMI70jeGhOwX506aSaCAR6OHbillX1YV5BEZ4Vgv2I17GR17pWpHR1rVvWlzXJu0iJh
tUmdhjtyISeEhGvSUdu7ORtlGg6ruOrvj1HrKelPpxLsvRw4UN+ZBhDEr2GKy4BLnB2PUCD7fegf
JjjVZlXu//3r/OUUjKJj1YlhHiUr8i9+KbjcrpdVVx/y0mEx7rEZPqq2QTxAQWd1dpBhJ6f35fDv
X/cvR39eFz0q8i1Opn/t/eBInluyIq9qkrmDfxY5f9FOyPlHN1nJ36Kcr2S+sBarYZ1y//7VoVB+
vboo5DgV84DzJn51Ts6tBD0xHKoC3h1Ei9eYj9666sp3s09HnQWK/brhWLJO3nRdsri/v4X/IHb/
hNgZMNJ/+Lb+mpmXluX3tur+TKz9/KnfTYj+ByScAGtYDdko13i73yE7331PvqPZ5d1nCB/3L2LN
/0CfAJ5VTmerLNLlnvwdsrP+J5Ad8AGv8scbjIJLBKa08yDGW5OK3y3KfwBBLCy3BTnh+rnUtSpR
fWgIR9tMRhnRFGlM9TYTVlcFszXUzW4i+5727LqzKPXO3TYolrTEwzW3l4lEBL8iNIksjGnJhXg2
fJRLm7E13mLPjJ+KqXfDNHbsT4MQ3YUe9e5uIZ8z2qWVpHeiIsnkEo/8IavU5Nd7TSZ0OnWyPLsg
bQeiou7zprPeNFbN+YzTa/IQL5vdzSB9UT5ZWdS7N+2iFj3sc2fsyWAorP6bfDdGmu2E7wwk35eE
Yswt7WhZO7M36RZBUVb/Mkp7xMfVD4V2yazUXnU2ROnvMr7bB5JoCye0TAKFSEON0ieDDTOI8ZYt
YZNKrAvC4cRBFrB6cERvHlu3S/bmJL/laN62qZumYaurlN4gLDN7aaaPc2Zld47EHXjgr1iXmTyY
YtNNVnoApmc3bAgw2HaG9jplYgo4kBbjESUGIowS6kYhq4XY8pJhgwlA2dsFCefV0HP7MviMIUbX
u8ax932Fonbxo2f4TPehdu3osQGx8oBYOktjqq7t/My8jOrBBXX5PIxNQsOB6YYZ/n2uQT0wGE/l
yfGr/NzVLibTvhjTVTUEKZjN83ju+i72Qi2uk62bOstVlbFI9X0Us1RmhkOIfIMS2+xGwmxHuA8G
5CGhzV3JnTdH0YExz/xcL9YMLdVqy6Ofu7kIunh004PQdC9/prSkL59iUEpX3/boVyZtS7m7z+yM
72jW22MS2yWtmjK3U+M1bpcm5pvLoatIzN8WrQgZOcXtQkjJdtIjUroIXTriC7nCAjlbn8MCjFsF
TZzaHPNFpQANHL/jENC1XrDWYqZBa5vjNl8iiKDJ4ySvuY/ZZDM0m8e4by4wYzJYRg4AaXUr1MJE
aGd7GiOik5uVuxLV15OmJfcT4RRBw8vs4mXqAnLQXgx9XHbYc6JdNMwPnEzao2qInl8cJW9UoenH
2hbZrouUefJJqw0ypGLbVoMuZrROTwKZ9o5TZnpmJFqOuuLRNCGsn/zZ/FJCCoXKiN1AJh0ITSeH
XVW6XXcCy5dHFE9vDfDWqUlFfKaMtt8sS0Gjaj3vsaaFraj7nVhqro+mNikQRxgrzddIQpFJGCfJ
d3tRn90JR6OPs4dgSh2MWDSZF+rCGxnL5vimtCeC7lNqCBT9TuAjbbBS+AEWnigUjTTuePfyLO1Z
axhYuvqIebr/Xq8RTF5icXF42A6qHoiHQ3xSxkt3qJQil8Z+UFZ+zbz0ZjGivd/0eijN5TF1un2l
t1CQ8Xht/fSICNDcePq8jSVXP6aZ1BvEU6vU3punizQ1aG6ggl1T5912iBZShiPx7BA8FIxl0W6M
Iv+eC70JzHJ0SMxL+odUI0heGZyUO6hyhWVzmlPvImrirGRBmbUOhREQzi/udVj8bTE1JcbDYeTe
qsm15vtw6IQt2lBL/P7gNfnXxSUfFwGdf3JYLk99gxuNdlF5m/idPJA/kGx4Koz7OFH3g2y3mseH
WqrydvKE5GDJapb1kcsZQbbaua5NcU1N5ZyquktCvjDkQlPtE0OUfNa1Fl7QnH4w7RoHoGzkf6nK
AwrWqC3BFHgiEcLatizr9501cvpZHP+YSfcaOc09FlN9xzLhnSupjW7YZk73iXWl35iDG4GEWx3w
jNkPoeqybq/zRe30SvW4xezkak2Tf2kmHeew1m2ELF7a2DRD7G4EKhVw4iqBTq1dChfba0unPFcI
lKvX5U5amcXbq8RrIlI41YTdQVEJmxn+PpXdY07E2M4sluhhzMZLrakmnIxOPrmafLIBroJcG17b
xf/McfRo9rbDfdzXlKfkU5CY464dm2PlyD2KkoirqMStacRqP3rN19Ke7a3dLO2BhPjHmv5EbuAM
l1CR5MPZVqN+C5R57f36Jm+TZyczl8DMl61Oz0DASgvD738R/sjRVNhhtq6ltebdea21bwG1rxNf
HQlKA0VJLKPelyyKjc85HeqbxnJ51DSBGtQdLqQObQeVwa6b3c4elHluHOkFaqhTLKl+lYTZnHt7
Qp6WY1J1BzLLT0MaZfsu11PAO63GBqjt2MzycIl8snhAXJFcil58FRrfF53Xmnc7L7q4TwqhoTJt
1CXvQVnmcai2tbSTt3pyRDia/c2UKvaEMX8yxHAoo+riDwsbq/RJ4Wu6hwGPAVEmxdcByQuM+meJ
eGQ78Hkw5VZZSCp8eh5m62jAM+0E8hAzjG17uZ1ssv9JlVL1pocAONupHe9mzZqDto+tl6jqa1Bb
IyuhJLDdwy2wMg2FVd7F2kDcUdUkTtixr9UplR5zZcsNzVH1ruzr/saMywgHtYkwsNfTFct9SrRx
3Z7HeFM5PnCrfTsSkvuMEbr8qMf1QNHwnAtCieZF9tdSat7Rb7PlNA3Wk5j0+g3aX4sPUYHveGe7
o8VhMTeoaBKimgdOR7m5HTr/a6ENd0biEkAlxu7a2uXdWGoaHIt2v8KQH8nB/dQ2VrPrJ6c6qcX5
5LWUHkxpdoKO77aYAoaNWebqC8urOIxEUb3KxWi2nBCaI2XS5lZWQ7J3EDIEnkcdc5EJPmw7vPgx
zR+l7mmXmCSAZ/IjR6QjrfcDyUW8QalgBnZi5a+V584P7qiBjPXei5XZdVh4hfvsIkPaaJGjh+Qn
yscyLvVgGjEm+C5R7JZFquYk1oeIL0wG1mRlO4W3lOeatxejDtwW8hsI3tusa+7V98vhk9UOWx2X
6y2JkzapYmzZrqwNwqhSmrwQnDYiqPUmP5MkVR1k3wtmhDK+GGZ+6DLkIprt1lvMQ9UV47GKWW6T
/l5TlndYXEd90hb/UAFoPw5ETu4MP/XT0IffuSmhUlXmfWV1zneKOJAN+sj+KZXG2Sktf1/7xOnZ
BChsSRdkg0C4uiGffwgTG04s1Cpp4mKmUomyTnUjjRYYqGvnG6Q5/mGsjGnjJuprHtOH20+QBHd1
PRgPLJAtYQy9lXuB041JvhdljGe5EBmbV6uVLwpb4Dl2ZnuXMws+r4F54Fde7q2ZYbP1UCSW8YZY
2XkTaZkEauli+gUTYvOwpGzRlGcIqVgsF9xrDMDDye0XLUh7AsMs82PEQcXiuUUmFZ0SpFMFkwd5
jekQJ9RTGGj+zw3+411WDPGDD/zRGBcGrbAoh+fGX44keH3DIubsVU1jUIEXbduT3Y/xuzJRCdl+
wCa551s72VJ0cMXkTuVVBTsk+i9DJwgZXOo+KOvIQr9HhmATKfa/rDokogTEixDWkSGRH6yOmt2k
kQSs6eM2aqxbmUgLC77T7PPa8c5QlZyCO7xcmesT4ZDs8kE1V/oAxF433vo8YWDCa0z1evSEohso
UZmbSBMWQaE1TV92Q2CcjE6NM5dbV9G/UXLfFaRfBhzJjbDSyhqoadjg3VcsJ8ig4LCHoFVEMi1Z
8mX06eNmwN/pHpe48OsncqmqLQnlaJPS4owUYN5IwyOgYmI0JDcCwV3s1uyJeXWsKnH1MW7vndj6
mpf9E451G9plue8KzilmZ8+7iYyRsKm7TS1geazabi5aMw27ZtHMZwxtLVRVUTxNXYs42ZRsdbMm
MH41WmBVq4AIs2JgygrVerE8katK2gAZCGFaRem3rDFQH7oL8ZHc5YinglmnNsyZvOjJNfIbEh3F
bSMIme1V+YPhtw2ypN0acoFA0jKTr3QgRqRNqOvoi6dGyHSTiz7eESTsbwUdRwzdnh3MmswvWczi
MhODvPN1W906XvSmt0288WmP3ydjNt2rGTDRbx0jpJ2DqccgHw7F5G05zf2tqVfI9hSN722z6pH1
+RbY6aRRBkvkYWWF7jBgbvXd8Qaq51vFeSM3tBfTW17j2oE3aPsbjrkzFyPDtb4cIy8btiQ+7PPk
h+YpWk+dVr8xWlkfVNbcUU9/LqeE5TFRXgjwpu/qmuMtQRXW3uqGvVmhDrWkPHsGRfae1EmT9Z5s
qIrASpfXye2/Rn38VlUZ909l3ffdxa2ip2pYUJtNZfxF00y6iUV+7NIFNNlybxbf++zV5HH6PjI/
NkfYEa++jSIT1r3UjRsh6ns5Mp1prdTDrl9aoG4v1onRrEbGM+2uR4LjBVkxLWwJMuLjshMobL11
sps9+j0b7uAvc5N8tzKy4axonIPEQnQRjIJUXeRoxUsOQ1JRmmEUlJOaUDxTZeUMeBX5q2bSlPdj
Z3aHQZvUGneb7SUwdAO32+hJWJG1+mKOBhEYGAs45NTqaey9HBNBMhyZqjMipJNyL/wShnJe4vOo
986uKfvHuVmgYCr/I1y0vCtTzfhhp21/XpLUOdWWh4Qhn7NTX0Xzzh5F8yhKshWBw145w8tLVgoO
+LGOfiMeIHar+MZCDR/2pENdsGOIrVpoF7SgjTZy4LQ0uELbdTiGNg2qgsgqyVMoLbFyPxyq1jy6
tO3iDdiGhnVM/xhDzIVOLa2tmeTRRwedA2Ud85tXYHEpTJdAnJwrxlB7KXs6qRo5H2nrIxJkHG6J
tmCsaBNCXjL/CxGF6UZ5LpkqRULgTW2XjEHNshkRd25bnzBTnp3YmRj3OPXvKAehZm0yQ/xJcpdA
ZhyZG5EilaQg5cWwY7myt6zmM1+9XW5z4qMleXkcprxrLzWx5ygM4mJN8gW5hc8kLfTswlbNLjRy
WridW/9MF5EX1DQlbszItYM+K0INO0lQGaYiQbjVyW3L00ObCSNsmlpSENfq5y5T3amtrB9q6S/0
XTfBerYwl/TWYHXfTktc3MmGr7HKHKizzNwaeT6GGokNgQPZC/3uaedRyLvUJDgkq4pL7LjPlee3
e+ZrRXsXtz+61V1p6Pt4BO+AmOIsQw/grs9w62heTyBN2n1fqpqUju4y440JmjnCPWKRt6M4Z5kW
EgGtKIOxS/h4OXCN1Ybk9rAq23p0oPOHrKUMtt+a5tPIkxr2K3SOLJI10jYa2rmHt8GVb6lrHz2h
7iZSjY5pO5sbjpBnluhninTKneinLUct7mQcNGGHwCDgadBvF6M39940AqMsbLqiw7VVG1eCeI+e
7LfL4GShUiQXc9BZyk9KaMAm4zh6OxP/Bmvn1ZzjmU80dNvMGTl5eSNpgBwHO02nUKUOehCBjRGl
4ymhiTuwRflWdpV/L2ONL9Kz92pUycaZrOUJidmdu/jdZqoNc2O1+q5raUcVTSMpAUIQunFydw44
4MjHIkq+e4a6bRfznHnOK/4AHCevnVHs+8770QxzzTEXxSw10jKEcd4oWYaGrOVmUcOPuoOvzbXs
S6K0ZKtWW82aZpyZVQWo4oGVLNKPN2UJFpAYC2MLqciykndNwgIdtn3jTEToCPdj0Q/mSWOmr4ms
oVZ9HDiUD2pu+Evs5IRJFWSr1GpbtlPZbJLODUblnOvCOJPjHTpywhc1wQzuQHFwt+e9HWSL4aJP
NmbVExC+NHtB5q4fIMVrjmmuMBexqnVB1SIDKhiNFRmzExN596gJp2h3hddq867RsrEJLexrKwsx
8xQWyuzJ6ha+ocwAHdVsQ2rDgmmzftOj7nxDTuBmHdHafgti8f8Hr99/r9bql/Z/r0TAV4YL1rmk
+z9//m378/fx92pFv//0G5LR026+77838/V72+f8KP/Qb3/zv/uHv3XQ/CMSb+v/gMS3bcr/6OH8
k3wWQSE/9zsWT7SfLlZ4ngYLew3i+BcWb3zASLaaWxC1/uZusfjl724W/QO6d1I7/P/L3nktt42k
f/tWvhvAFBoZp2CmRFLJCj5BybKN0EjdyLj6/0NP+GY8WzO153u4tWNRIonu9/1FC52g57vBf+Nm
AeD/K+ZOjIobYqkJsA7bpFP+7E8GDlaupI38AG+4nPxELlvDank28LgQnN6lJuWmLnHwZNFxEQk1
Sycaaqsi6aiePy3YAhhIk9YCNZc0OEehmDHtydia7kDx5Nqnl/ttaaRerKjNs365iTN/xqnRNtbG
JuDuFPqJuee35JCbU8pOz0NaDd/8PLjyWFm2bHWKkSTKHdt7IPbMX+k8nnbBOGK28/l9Gzuddz7O
8WPtTtBxXjVVt/ya9FnGY9W822G1bElfkSSoY7ebCePhwE8dZup9AX3a60cRL71xDJiyYJKBef2v
Q2In3nYMfaZbc4iTbFP2yaS5alLDfUvNEO0bkW9hl97UnY2xNRqZacc7Zfn0sSHfGZPzEhppsK1p
sk8exsT08E/LUjlRlpQkIVstuBW2BtN2D8K5/peJSEP/dcJmUu2ALnGLI16mmm9OObli0SKxF2OA
dICofE8kaFZKL0atS7Ji8qVc5uQy+HO9qXG4gBD78LAReFHwuvRTZ3AqjtMGO6e/671l3fG/rs5W
/eHmajj7jI3tSpqJvS/wDzOH09cxxpQYaIrOg7DYlbo0T4QTYJMMt40egpw6Qo/7hqlAoZO4U2SX
8YVpfJOUWwwqxhzG94M3T5+4zOSrmdI27BdVurKJlVt1mXS/GdWUP+BQp+AinNS6wkG0TSuRHbog
tN9yDEDRiANwnfkojrOw6pBjESYsRPGQEnV9P0zETEWITfwVqeBYn0aPAaA6TOH85HPY6cgIw/aL
W4v4oZSpv57Ykg8y8WgEGbvyxjeLdtMSGrcibrBgIvaqCDFluoO/DD+8RIJB6ljndwNRde/JwPXL
EDCb53AOuCC6XBhHuln5V7NZmfe6BacekXw/21aBHqux3jwvaZKV5ciPDJXCs3dVEjtE6m650p1D
wmoLSD2hMrXHb3HcBu8L6OEmxOcxR0OadO9AfJt8wa4p0tGJZDPeDE7qXgrS4Lf2sJDu7REnvNcY
PQ+E23mnuPbFGyqC4Cz8amRsG7tDmMviQKZsyJRft08t6ZUXBJz1XtqlfTMS0HgmFQ5eK2lcCoZT
cabEIn9VVZq/8YkWu2nq7Zu+Xop9X1XNWdKF+dEknRevYp34x0zby51yu4HF5ir+zRoxRDHyFqaK
DiOnYQCbG/aUnYJZ2/fhYnpkLPNI7ItJx8D3QZZd/Vv2pQeUuB20nb1gUZ6GyEZDdGrkkJ26VKqn
nnTwR0r0mqMtaYcwpix8A9HMn/XgdTedW9OxB1idH83FX6ytKNPyjjyg+ECb5rjrFjNZm3kYbDX6
6e/uQAsBhv35ZcotuQaMPFSyKQ+dG59QrlRrakDMaPxBYVXJwQqbm9k1Z2BNm+HU6b/21YgFV1bF
3iRJIqpcNiaBnHOnswoPWWpSpjl56ksTu/2NqcZsWzikvXuVM97nNatnSi33vsYmdk/kzfzaI+D5
gFsf7nlD4suEy/oFFF6sBmcs1zwn3boup3w/kqy6Q9Tl0frS1/ITjdAFvnfB02Jcq5B92Xy1DViH
JShBEKbYtDeTNzmRKnV35wvSR0AnZw92YkijgHX6+2Kl0CgmWaR8lVlmAB2emkkOJ9pz7vBrhWer
tpJXK+D5X9xQbScbOUhkzpl58jJpnsJOhmfsQdb9PA0IGEU7k45aCxoziulSqL4pIsGDSvRSgoMR
kLdcxaihDxkW92NTs1YkgUfHSW9Xp14B1/g2Rw2I542BoPpoKUc8ejME18qkhmzVKm/+IFdyYl80
AsQ6fZvn+5ZGkC+whRBruTxylxDko2rrc87afChal+QURC9PQuftQ+J3/tkCj4uMnsgFJE9SfWqr
PgTu9ZfTwHD43tQ9NK0Q40OR1SB6PD3+bTWO89cZ1G1eYcCnSKRyx6ORlMMubsVwHjptH63CumbZ
KfU8um57N7nsALODjdrOpvSem61BctvXX4Ku8r/PGOkhOzr0rQQ1fgWByDdkL4KlURcyUllwM0+t
u/YFnkSj5vdchUbLtC4kQnOzxXHb0LpQkBpKZuvKWwz8z6mjnumy7za1T+5g4JZZvHK9XH6vHLz9
tMSqlyCpPG+Do638YidJsKvUFJ96EQc3Q1CR3D8t+pCGAbC0pP5htrjfQNS64tw5ZnjJg7I9STF3
mz5oAYdrg/KJDnV57kjw6sJnmxyq/iWgyyiyGrBd6DsDnry1x/6+SdrgdjHC+Ztp90V/rVzhug55
j2+KsTOe0tT13ghI5+jBdOYw9xp5dT20G1oWsFBuOjOoL3CZ9pk65YpjiQonGRSziPLYDdAjAZLx
nRgzyhlCg4xbkdYrqh6Cd0n00tbM7HfS3eqTkVTuYwAYHQlzsm/HLnQ4BmfrjmAIc5XE1en6AZJq
Z4vd0qFgnqtsHebKOtHykR8Si7xwnVb1XY2k8JMfdMMGJRowrqrdneHlAIkhfhxyNiyiELN2bdR2
Q8yt2d77buJ8dKkuukh0zbLuxyF8FC6igEq11tbEq/9EP1XqsC82zp2MFZo2a5jC+yKp/B2RKPVq
NO3bINYjH3vpmCgZgEgdbzqGnRVsyFJQ31BnWR09EEDBcaf8PeRTs2qLdl5V8dzeNUvR3Mm5UXuS
3a39RGX6anGhV0Zss8suFtp/YRawniZ8u3RDuLb/PSiN/q2sA3cby+bVVYW/MfLw3rZQAPP3mR1z
x0j5sMWRl0R5l1Od0WikYZWFmJJALB1zaavlI2t0SeVeFo9Hq5/Wbs31NgMj8dV0WGly6d7FzKZb
kXFZ9550cphl7edrWy3MH6gR+rOd9IrFVz8jii8v5M06zSqGLtpx31XbgXR/tnRWIyMT/h5tOBpe
4U/cCn72xoDmgfjmANpqjvd9k8ewyDK0kC9qIQ9ukYgV32xCL+sGnYB2phxpo1kzvg4taZysWw+e
1mk0IpI+eOZMVqdUEJQFITx8OUIfaHNJQSCltZMmxwriF4bpiUm1Qn5pjo+DWSSfUNUXnzA9BFvE
9IuzgmpSl0Z24c0iPaaVxI0Ppt+gI0kI2UbrUHODARnHB+LsQWuICs2PeYfEAjpNZD0jZljv2f2S
9ptNM1gbkjFKUhRSAVsFt4jo5ZoEBI3qG/aWKGj7BEg6n0MFEBvKjLT5RE1HFP/LJmHwf11AuXPH
e0o8bKC9lZ3JzRL8lc6xlL74nOETAuegV1rFyBkiv/ReBXK8w2z4VTSMqb1WeIc3jb2863QGujDu
gwZAL0wHb43WNQXKhp2pu2rcmRThriS1NxMrwk1WiHJT5MknPhZ729OYsWJT7dd2wXBjFNkFGaN9
al3nTbSQktPQ9VEiZbGWMgALLAvemHKEC8BrFKGPaiLSMKojrDUu2z7YpgnqYEiHSzojJ7c1cayr
YMJ7Y3qV3gpyBFeLMeFRl729RsDLDu6UBPrRRoGG3n7DJzEBPCJKwBO1w/fsXyYvvXqHK7JE+Pq9
IwjdkE0dP5Vd6+0bWrGOANjmCat8th6S0VkhpeOaa9PskDU+saJtt6xIjXJXs9OPUVN3ybkiI3ob
yny+uCZ/XB4Um2xBG+qpRneAgags/qQf+w+2xp+1hgi9LUQX8HbkwlMHfF0c/yTGSmPgg6wPskNe
tqx1xuRDTywBp7TbS+/RMSv1QQF1UHFlo2L95xf/2b95fXEEnNY1d9D2fuTv//nFUXLBhCxNdhBT
rT+WXFe3TVaklCCF8uGfX+pnzSgvZQs6LImwMSkh/lvaFEoojwByXqqxVLXhGZnJO56T+ts/v87f
6meuL+T4Dh5Ry6Tb3bu+4X96Q2U941+SGNP7BtyYgDzn4PWTtSmqrLtTWhJDNoQprPjslO/NtR2G
UyVJL0acXpdreLVq88+/0t8/4qvSzsG2Ajfxd1tlb+I779gySOYhhcAs9byz82tOu1OEuK7MJNUf
FITxOQsd/1r28T8l57/jR/+m5MTZR2DWT+DR9R/9Dh6Fv1BhFDq+dW2S4NH5vUrC/cWnsf3XOojf
oSPH/MVDS8DDRLMWz9P15/wOJXm/4HG1AAgEMmZi6v6rYBQu+r9CSUSacXfxEMHm2oiwf8491cKj
l1IlJNa7Jiwl7V3e0EUOYegAuJ4zvJlJ6RMw79YPWTNX56viMlIBQe2rKuzzjfAz8zHv5EJEgzXJ
S8qARYGtQYJ26OvdFGb2kS46klCGrFFrNyA3kecidCARKAag6dNNb4ZirG/NBKlpVFvFLY1S8s6v
r/EbZpjuYj/2d45kil1hkIvXLUfZbslSfUBa6p369grV0wls4Ngglywqx8C68ad6/CxLb+bOJM58
Zac9JWzGlXmq6vihVg52yswYp0NvfpFyqd+RlQSnRdoxs+EUdFz/JH6NSEm3Mp68yxhPAVlhXliY
qzSuzcO1wmsvtWV8jFzs3/0mCy82YQoHClT1t2SyYrVKy0bcZWnT099o6wendcZjLn2TcDBuBSw6
ufWNCAUUDi758qjVbHh4YvvPiVklN22zGB9s2HTHUM1GvNWiqsOcqdcB4OUhxxyzk2kwfEqbrnsM
w26CojYW/eXaEfAKqiyBDlw4S/CMvEcKFRJPGVQEiBIDF1lmxqbghtKH+RX6XZF/1gN6jC+c8rAS
fVV8KbKuwzyRdVvBBvaxmH1xm5n6YiyJe5S6a446XpabJi4GElb8dutPQWutNbw1Ro65tzSfZyJf
UU0gyOJd6vlpROIAo9nFzSz8mILY0uMPxWAW0ZbR34rMNfa5a6Y7esyKJ9J/0xfZZdzNoII2FPBU
15uS5VIgJCH7Ec2VLQmF57uH5NHpT70TLu2qr02b1lpBe0dK4k1UJIg8V2OLIatYbIY5GhPG7xkC
M8aN6RqQWRWEjDV5Wt1ldB1EDnTybaLrZe0uM9V5mliZhtbYWwJ5BDtkOaJrAsWA52ACTp4pobU8
NqLE+aKm0WlAfVx44wImnUbbcr80C3lkkIbweEElziS9h/dJPKerMTA2TVoiDMF04mn3nBXh8FH5
tjyYGvnRmCP6XA9tP6P1SKebZUEtSI5XV30K6zx+NUovMY4oO1W+CUm++YqOrO2j1Bz7h2EZIdEG
zOdvHVAtpGCl+nvRV+qzJrpuFTajeJeIhaA8525+aEmOD/YO5G4b6YBpNLPmNgpLGxwi7lKqjPpY
2M/2YKY3iv6QLxDGGFFAQudk5WNj3DdJFXzOfdM/SXeaTVA9GT4RVlKj/UKsjKYarVuxZpWst0Fa
le8EtYWfAJ2/GObYrL1G27SxevM3t9FIpFsh6moTB3H1midQVKtC5zAzIAz6rfORCETonptDENfd
GmEUs3YHdn6bWhOah07fg32GQCgZzzMsjqK7TzubgBRBygnBYJehb5EcNdnaQUG5WcZOHWUt/KNr
tnR02Gke8D4A3NR9z4mGlMZfGWFj7obCyR6swXB3dWbKaW2EXexQDKbNN0umdLY6HKaDZTYzbu0y
y9ltm+KQzLY6I6YirTCs7e5BB5nDG+uX+QvloWqG9UMpyWEW94c4mZAtBsbYfAYgJhTeIRZ0T4si
NioArfbi4F35qF0fsWgr8oHddzY4XBYKGWs2OxpRHWfYGkGqPnvjPH5T2DXfZqcSJ5vlrdzQlhbM
ke3OOl6Fsa2YpcNYrgOrKRG4jDH1CwbVm8JsyJtqmzVj3IhQUGd0gkhF4o9/dJq5o3m0Am1O24Kx
OIsPueTYrAWxR5NZPrGo97tWM/VnzDRoXzQNALRMzBWi18HbKHNavi72MJWbQXhqXds9MG+dDvS7
mEF+mUx6WPsbp1Be1SH0HZvsZTES+PGZhUCar8Es2dIR+sBKdK+4xdv8Ek/Ak1ikvIvIaeBYRKEf
vLIwHzzhJ3ccixOrgFwOjPHP8JzVgyI546EX5BhEZpbHz5j3qlfs2QFCI/DYY0pC5HNAVSyH1Mhj
FVAYd2f2U3lHxxHATFK6V2zcIXwTMS4aDSR06LM5trntVlM5Z+feCnvEbL5iD27L8pyHJr+uJ42t
aAtI/JZcTR51CKRI6Na7peDFuyDvtgiaqmJUAEsXPzqB9g55JscnuMCADMYBdtVejPlCI3Bf7jpD
1URnzvEZl27ziGLZPyT84R8IO+nJnLW7ozOq3xJjsHxmMZ/o+1TGsk9Ega8NFy6qma7fqC7u6dBw
OY8IsFhurG7xD2kGFlOO+Z0qeko5lGVf4hrhP4esjB/GJb6qXq2TnuqkXlWLc+0K7eu7hN6V3fX9
fNL1JG7DfAEVdwx/lyttXKQcBgQR1og1I1zSr3FHPU02we5HWk1UVZF6NR9n8NR7S+pxh3U2PAyi
b591XJd3YPvDnufJmzEV1BqBk48OtR0TKjqWeTbXmD9S1BB2qO7xeJcQLLkdrmiEEZvUzcx9rgrn
glIhPi1+OB1aLkaCFq3xXIXBh1ln4YdobauO3NZVrxmSsM8mUWeHtjaaHXnARsDmzlHD1y/lknYK
m6AB0/S32ZDLO5S04+fG94lg6oT3ZtVZcLHmiicvvR6aFAVY2W4ZRwqZtbas+pH4h1daeWhGGVJs
WDRgqF6szCqwUqDfMXzLjFg+krbXqjtPQ2jubZ9OoWjxPOlS/yOUeWt56IEQH4rKVFQnpVlz9Xvw
ztfWMj9qlawJngrmrZ16/rYJPX+VUuMSr/JkvF9IoctvOl205b7vjPTVbWw3e7c8HnFM09J0Nxrj
e3I1PF9p7JMQE6v7rk4o4O6PfGUtrOY+YQ9G+67i5Y2xd3pB9l995MNkPYd4Sp6ESpojFUdPqvLn
TWmr8uCrtln5PYWpfj09eMXyxgH43cnS97zz3vx+7L9QhcEE4Wh8Pq3bv/mhke89PyjulCg2o1Ma
t3w4RIXqhq5ZAlu/24s7ANY0SgKwo+akuaTPaO0EC7i33VHOK6SgqYoajaj1KfB6vSkXa7lPAdDo
d6HVrzR+Xc7/tz392/ZEyjW2xH9Krvqi31v5Vxvcr//ot+0pdH+h+xWGHer7Grl2/Xm/LVBQ8r+Y
LgZLLyCICqfcHwS8Y7Mq2dY1sgryneQr0JDftijH/G8IeBwWP21N4N94KR2b492m7cC54hN/ggUK
Qg44ZdPh1i6XcEhZG3iAUdzYjsrn6pZaLGeGlKIVIQXLvR7V8npqu9fzu72e5EUZcKhX/PonfT3p
QWG92+nH8d9dbwLrx6Vg2RqZ/ZL1r871ztA/ro/hepOEXZCdrevtIn9cNGQyW5uG2P0VHgP73F1v
JKJu1dYcgpIrz6zuuuvNFf64xCiCk894qsbjtV6mj6brfQfXRTWamRokGgd1+FCkQfmgrQ7+k7uy
pZcNGST3p6fc5YFrWT9cu462IMxcVARubIzR7o5XizniPVuuBo/sNyd1ALkyONmnHovCu++Xiq7w
OoaWWQj6IcuhvaN0IX1RpewJj6vzZm0ng7UNU188+q5KH9zJyzeD6QxJZJjVdKuT0boNVPsJKA4X
OJ5FjBDOQBi2aTfLU9X1cmWK6YucJgSu9iDxWxhDdquyitW0atz2M5V8REMqPsNPhczLczAO6dbo
0uWoS6CgKJ1tkvGGwL9G7aKDzmMju7PCNt8bRXJBZpdv8RRKrHMuoiVKMfbmWI+3U1r1t5UhKCIV
pRdEHa1fj1j7+61kDl51TCoXzLftnryL6uQrc7x12mregzzZ70gl6iNK9+6RyKliQulnyE1lNdgp
dIrhrmzYbojpNbdK+MaaiqDqnoJ7+7Gbne4NG2jxfQahfLKGPlt7cqouZesaZzvzaU1i2OC9YhoF
NQrvVBuUr7bOhi3gcrWuwLQRGUjy4U3XwL2nJ5aItr3AcBCVPXXTig7tTEU5XxzoLvj5D5xfrE4g
zxzLxmLT9oZLXG4cr0rvq5Z4zsgLVUfhSLlEpVmjMaSeAF208z5YQ3DzoysHB2tzdrRIVn2F2d6w
FgKI2mTaTsIIp81ghPltsxDgXCRNsDcp8v2WV0l+Zzag1ZlMlouEeGmIu4iND0SyQRnFSSvCSI0e
bhxww/6myjyf8ytNj5kEEaW0LV9f04Zf0aeaL3rKp1svlCZpH21/yvyG1a9u1HCvjWR5U0VjueDV
zXTTuFnyFMKSXQLEIDpokt0w+CyL1HGxCKTWRrp2B9cyLAjJhKh89kJFKHNKI97aaztfMphUBqBD
4MUHlL/xwcLWcHDnnLxVbGAA6/Gkpj6CaSmfOUaau7mC368SZW7YbAhlMBrzRNQOcDtUP1cme80G
ZF5dyqRMLjp1rLWnPPtzwQpJnjpS75c2Tmkon4J+fmRKsJMVXd/GZslFuidRoDz2C5c7MbWUp68G
Q7nDtkIrQUkcnSt4IypZng3InWdfVDCJ5J3GzcpRKuYkyaC/lrL+WlBPHEQEh04ne/HLmY/GzYhI
mAfjORlagqdygbUfGV8y0YchyDogll1ZW4IcFvxKQTPdW4UpXnQbV/0KsaJu1LbwahCpE8mEwYRo
xk5KcNetHpqkDFfJOHugMZPZt+ZjjIpy9j4lftl0D90V6MHaRwVOdVwaCz/oqgtw0zVrB3v9+Kjz
KQk+nETGaYVztzBH91NJoLTyN0GD3H1r9H2Xf539phES2YzQmouLy+1/c8C/zQE2qqh/ngOG969/
nQJ+/Se/TQFCcNWToWDTgk7ri/MnMzzw/P+/9y3ufbrUfM9yCLxDdvfHvW+TZWkSncIX0rGsHyPB
76rD39gVBIu/qhD/A9uC8O+nOYCF8foyAPKkx0EH/cy3dM40VLqxT37c+s/z6LhkBQmDvWUpzPWc
lopYlKY+wpYoEdVCYVZa8FCNHpKM3moVAUJmb73SnCrPNWgRsAp+MNzGjeLY6LUzA7Y4w2snS73u
kpnzpKGAZxUOAddh0+WIcD2Ud7t+nMVDb7f1WzXEw2XRYTyBHlQEMctFkxSrIJy3GT6hva9zpKxa
DoQ9s8DvvJBfMWpSLrRVkpAnvzZmmyrMmQDlbTohitvDjyz9mhJM80veQ0NHSOnlVwUffMkSdyjR
BZXTJY5r1BAEpfC3l02JdIxWU+kf6lk7C2t4PzU7nlX+X7vFK3akJWpGgeaq+UBfKP66spwnFH38
gvR4xIuBp1CVpX1vYWu4DwlEelhyOVxUAb+WI0lf04gSJKu4rcF2R+3vr5nLapU79ZKwRnaoGYNe
VmvD0ViCT7a0PtG+3flLg0zOrDu1j4VLalQZWxgodvBkMtn6mkopc03Lp65MUkiD6WxTzFiJFZXe
xsFpRd3LqEkU9sDcc4KqkpssKIyCw7YpnNZ+IJqXOxuKDO7SzeJhOks1OCGFl0WmQ6hBzETkCDVB
EvU2EHaCHzXN40ssZmM7xLUgosZtOxsGSfUDodWklQ4kSaEu9Ou92Y4ivrE0LoK1ctrh+sXxl/0C
y41ea8pHWOPSG4vh2HV935hnMZd5ZxMI0LbDyIErR2tsxWsCRWUtbxyuc6W/dqPqSjTK1JgW8f3/
Drwf4uV/P/BC+JZ/WnzG/7d/LxtIYv3tL9zRtWvmD+7I/0EHMQRy4v2JOvKtX1wXKhsaEO6G0nFO
n9+T9dmXTI9bFcEVe5Nriz+OQMciqt/lP7/G4VP9aNr/zSr0MxELAckP8gI6yPkt2MH+ughhM5gQ
q/L1o1wZkejioV30kuc/vSn/4Zzlkmj+khB0fRESgZE983eSavjXF+nqwWjo5Fr2aJpUNPntQnnr
4K/Q83Wbf34proa/vZTD2+K7jumbrv3TS9UlIxhBmMt+GjLKXYtM3lgWJhZRN5ArFEHtS6GprlmI
28KMXP/Ly//t7cRaQXke+JMQfGg/3yeYvQN39Cx0PdX4ZJX+S4D46J//wuuV9Jc38/oSbmj5ZOSy
SPwct6S1MfdmLNTeFePT5NrPhKHXq96CezMXxbf0j6/zf/jkqEX7+8vBVlJESF/TtV+OL+KfN2U7
USibyNnYI6BVR7Szolkh+CyP0mX6LIhQcOJRQQskqjMj18Y8FimwQGg8qbnzWBWzyLcSpnrAeHnA
WxoSe1cPIdYe2Mo6YsDMq8hSghbYEvBbs0Uf8D3ZX6x83DGAdsjnrn3qujOt57kNycOaw74kGB0h
Wqr6cE2Ijb3uzXl6nvNYE36VjElks1bSHa7CkuzFInkhWq6GCtHoPpPavbhdJR88F7PX4OANpSQ5
QYBbCUI8aRtG/6cAL91rRumyHJigTxiphq1dlt8dv3ioM+cDi/59B/+1Gp2gPDbm9DlBM8pL5HQB
uPzMkiwcMtsWtZPKRWVZUVnR5uM3nYbq4OfppZmJ2snCmkx5q+w3rKDeecI1jdTQi4/cac++IeJj
nmYdxRWkOmTDQHWQET5NFBWtZ5Hn6N1V8tR55JdQf7AywyGhORmOYRrjYY/AOt7k5pSeqtZd9QTt
mzGtmDcuwni5GQlfmK+zeBIi/s4Jv8hoCH9SPhlhKcPXygqo9WnoYycdqBGx2FaT1t4nh3jHl1QO
+lLVxLtsAmqznmohh5tCZ/2eKRLIQGtanCzKZG7iUmki5UAfrUrJLUAoX5FSgUTXRPPlYyVguHpr
O2SF+UxLA7HPg5owQmVW/9ZnJtElK3MWt1SAJ09EhS6bKqtFFCO+W6fKu+rVs2v9r0F+Wxyn+r5Z
Kn1HDt8tqaf2G6q17snBF73HgiROYrK9fVnxXQABzbZ9V027qrTfUqld/HMZ/tXct6e902bhvQnz
ujPsRp+WxKjv+mJeWxB5J6TqDTm+TWFuqRZRb7XnslgjkQbOmNxsp0Onv0FhJyMqer27DGo1jm3S
DOPOF2hbE8SxMgVxd1+mITk6ZXydM8f7ZpafsJIDlAy5QQRdNdwgX5K0VJP/NvRgvHSni51lg31D
7BT7GVPrwW1adTPT2kAGa+LWl3Lm3uAbTaonXeuJeW/Han5vEQleC9iBt5LcIAzWs3b2FOIJK9gT
sSISbYjc0V8rU/FqibTxaIWoyFe1RUNkTDTscTKC+C2QXbWKgyTcJXE83kx5ngP8kifqYb3YgR3E
PPugr5ZjghLFPVCIK8PI9orxuFipuL0i2Ns498LnGmc4QElGXp6fvkPdv4QCJULSdeZDBv24twb7
M7lEt0ZQJI+yNmFXfN5pLLZH0iFRhsZSR0Qfdet4HCSmSurNvSU/Ga3CKwsDvaZK62uWBIT4ULQ7
R0GcDIcYtmUjDPMea/G2g/HY5wby6Ro6dbdIfmwSe+oTrU0+bEQ7GutG6XrbIzt9bweaw+u08TZk
s6omsZ9ctwlXlZC4JSp/aO96o7HB3M3gkJWjjRU9BVu5AgwpKZ30KznNco4L2aFij5v5Uy2C4pYD
aUF2FTIXWy6hgtC3ZDIb0QgxuqJWGj7fTG+ToNqlXABoMUxEHklCmmRRiurclsGhGKxPskQ7b8UC
nhiZoaMDAy4SxUUsjeCUxPJbDE8PZdRu/N5y3nvTadgH7OHSgE+GkUvM5JojwbtkM7gKtaXFwSst
vQd+l+t6XMbXGmgwYhrilU2kqfOq8HiAsCdP+fcQXOZFjMp8gkx37ulu8xAMhmIlCIluo9otbAj1
tNt46Dh5TrzpKwsDJJKqCt5m+m9QmT67qQs5GKJCBp0qrnFkk8NGwOlBxiRL1+I7t4WdjQq2aBnA
yAJjj9LKwz7pf/jChrUbyCFcq9jN8VYG/lPRTmJH01eJwsWZcYrPVOvRxHIVg6R7XDP1TU1G5N6F
er54mZAESSfJ58DdlEk274o55e0f0umT4ORa4xALgBrn4skOEKq6pkBkb3TSenSUt/Goznvp8EF9
ngYvPXvaW17ayl7TPUNmVt5ofe5F0xGvkPPNg/veI4zRdI7wJePy/F7J1opihGlbHCbtgftxPAy5
zZmh0FF7N/guWcDWVtH2v84V/0M1/nXIB2L401T0t5S/ay/H8Ztuv81/nfB//LPfkA3f/oVAfs+H
kr/WYP1gMX7jN3yXKZ8DzUfzdVWCMRz/PuSLX9ghfVJ6ruOcDzDyx5BvB79cfYZgHaGFZdGE+vgJ
1/gnnIPN4KcpLjSRVruBuHZ7+Q6Pw1+nOEtprjhssvtwMBDnV9oG2iU5WN6kyJJvJlOr4TFxW9x8
Zpb2hyGruvu0MYaSviGB90HrgYQXVNpIyePeJooJV57VTAmIQ+xk9zgNCBnGGRAloeKIgQI+J1Ig
QUZmFT9NVuW+8ti/F2hvEn7U08DzST1Ovdy3OnxCgYOVvWIhiGqviFuqfaAdNPPTqQeUqQhYCMRD
S9ADlGBnvoYS0gWHU2Y9VNUoj63GF12XAT6fhn84er6xIVhoOpcUZ/wfe2ey3TaSdetX+dedIxe6
QDO4E4I9RYpqLMmeYMmyhb5vIoCnvx+U6bouV1bmX/OqQVautClSIBBx4py9v702NMO4D2dTAwSn
+e+d2cLXqCsLNfFY4LeIRnoFUEQzbIsjhJ1Zdn4w212Kd5cL9ZEN3brxV77/hEzEjldLY6T1i8zc
21Gv+1WQFsNhxjwfwBLkhZ2QCKlMerHpyin8wn8e07mJghKy/ItbYMB06tEPhOljAENDsUfN0R5G
beDdDVyWK/hC07YDhh7IBFEFbWi/hT+SJCblTscBp009amCzjrTPw2Bhp+hTzv/OYBk3MK99fSeF
kT9NWQ7hYIwG46UtliI6U3g/2DVidesBnH6fY+kHymrCYxar+JvGYnmp6dnuPj5ft3wq7uwWfhX/
PJh47+HWFvMYuA7Kiq3eDuVuGKYRRE09Uz9ykZGl9JsSaQ6WzD4x2bYQBMWroc8yeUMCYxzvw9zI
5j1d9dbaxsKFV2DNS7mR0jSCq1dlx9kmR6a12SXB1bFUJpH5UmMSdbZGPXkQZjKb82RfcC+AODqm
Q9eteXfgPl0nEpQ8UBurYs6fiG7JH2LESC8wp7sbD7bPY0rQ8hbuReusKUStIyKX6BQ2SNXSqSba
EJT7iSNrEniYd5iW91TvIxCnIJ2Zr4jZ7ModDjesgaIBoQQn0FlwZcy9SzntPLvzd3luWu/SgZuG
W68oKoDbMOXhfyP/2EL/7eNLllf8LH/I661TwdUxA5teIQKGsa3cdNOj2rkPC386J7PMAmuJL5t7
PTwXoPVBP0bS28GuN7ZtHltPOdX/rvDIzmS4DwoCp0FSeLvM0LuHvrJfRJ9DQBH6M/2wKQ2osBmg
paCB5s2Y5eciCuc+6FBQb5MlkA0dbB0gMUez/5HXhii9Ba1BiFu3xLl1S7CbnCaMfoltHAGlA+qH
vrQplii42XX6jenb8xFDFOzuDItUIJf4OIVmdgWdGe9H2Do8qGgWV/YSOQdgPuGmWoLoyp5IOrPq
geXoS1DdsETWNbXVnRGCICnyrOzEIEZc+yXkDrAIPi7dXbLv0MqQg+ctkXg5SZ7DWirdfRkREJ7D
JTxvatP0O1SEQzvx1c/14k7+SNtLP5L3AKqTwqfzmtf5I5tPS5ecvmiJ7GtgC6TISY14M8QjMEgt
K+dPWMx0hjFE/hFy0h5nva6ecM5NO7NxdZzWGNZASEa1jhOY6K6aEL0evkZcdjCgSswckoXCWA25
1NejQwChDOmUxmrunn1+f4vQT/qCh7qo3G7tzFF7HPAmcf51lrhQSSW+KpYM05XeDLjHY7ciY7es
26DNzfjRwePNMDfHyEyoSnoakfZOAZBtxJ2pCR3McuouaP1R7WI9KgM5Fa+k2DYbMOwmMtjGvVTT
oD1i7GDxJ+9v3vpSpcB2yrxHl+LNLQ3aDMlIyYmxkizmaE1YlTpnCD9/rCxN1ofvviqILKh4Qk1j
NhDLLk9R7bBoKbRdT60sCOfQkNGiuINXs8Kpjoa3csqdiliemXiZNo+DNO/RC/FG2LfUGlsTnyQf
s/ksdTkiJJWaX14Ye00XGEHVtK6qud+gg53PrWeI00cN8N9y6e/KJZthyV+VS7dZ/hpXxT+PgX5/
0Q8xiP2bzdfgwjb+PTWUuucfYpBF8+FAWGBTMQ18MP+olix3+RPMHH/o73/o6S2k9gL5O8MiKiYa
o/9JpSTE0s/6qb1m6BRvyPl9g09g4FH5pSHajplXKsdojnavMe2EDdezwND36b07EZdxdRA+w45V
zzhcbLKWEN9PcS8A/TJnIh1CaS3th4DYzCTcaaAP2sdhavITx+UkvfbYm77wALqfxeyUx9ggm7OX
qUmMJ2kKjZ4kxZHDNtV/5o/rfkzLm7RuNIZCcV2d6ZLUZAJPBhwcduBojk3AlRB7/c9jMkG883TI
M4DfJ+dllGrwrhNsadpBSXyTLgvqxvqQgvmM45PXcVGIDR9isaqtGJzUizD/pke73UdbLS90IoPJ
m4kVivzEs+QFfytBYVuOYXN94XHm141V17qsBxM5v3taFUgPNnC6dBqEpbCFR7K7GfqmWBMmVIQX
z0QZJldhzvXENTcVg4RYKXwdfxvjeI6KZKrqb1LmHSa4LE6ExHdH74p+YplW4P6KAfYZkvihJB8K
ZR1wG4V9lIN17M3YldcoCuwZePEYQW9j6TVjJvc0t4ho/DaH09QJhByYTQVVEV08epMIU3ZmpsL2
QmGmHXTgeFdC2sMVTkUIE7QHV2kXl4dY08ZdxODrIQP9z+rZAbodmebfGTl0U8evp1e3Tumr5UMe
TNkUU5F0dBBJELppqbt3VWcXcN/6YZeVI3brpqxIchvz4eCNCgUdxLqiKKu15cTRLbUhPMs4V2uH
affa7oW1Sp2o2gMvDe/aQhbPYalh+8xCME4zOQG3eep8gqAU3dG27a6wkty7HB//Z6ZsCqs9rcS2
jtUd90O1ncYqeaLaC6+5WU3PZIJopNEPAFtDl+RHqEXuxfez8ClGX79XsaPdagoyLxJggBGj21o3
oRPmULq1ZF4bbptNT/WCe3PD3PnUOEb50E1wFVYQhCIVALywVJAUrauCaqKlWramg+C+BwqJNrs/
SJzPO5ln0RO5UdbJn90lpaQW8hGMDhNLrwZPvR4Qgbwb0nZQFLgzYo+oKktC0qsZHaspoJ8gdW2l
eExpZHXpYFsrGw7YjQFyBFdsQiwJlccw3g5RZJ6QP1Z72/ZJfEohi7IPd+1dnDvlUwtEaDeGbv1V
koplNAjsCYXyjnzTxYYa0Q6mrsZuMuXqLnS6+Ah+rH2MKPJeBmsuoNxJZb6lVauftLl001XTWO5R
5srf2mn9ne53uDcEW22sMnZySEsPfuYNLzAa8ucpm5NnS/aJCETjZc+NVvqwwXjCHK1vd7pL7DCk
u36b1M5JVkCbOPnkuxR5+23pl+IoFRAx/HRZSmIxgA901EkGEXJO4xX6vORahqmimVerNkD8aXEX
g5mJMffkq6TXujUU2GlTyQFJc0idyHXpVy69Gxi0OuitTnJO9Mu1NQnzySZO/bbX2k/J3D6kteZ+
U6JC0k0rGhWRkByWGYfP6SNjYftUoNm60XsMFk7ahWs3iQ6+3bnnSbakglRD9zBDxViLVq/enAFd
Si3n6mqF/vy1WXw6K4NBLT12WZ+iNLI/RTEoXaehQlhYMBCyZj8626YxfO7hWJVVzng5K4AEZoZB
8Lqigkrq6LWz4uR7Dr426MbmxhzAggtHqnU8DtYLwc7J3tJcE9qTlNONqRaACNgtcIu9qfHE2TFj
2UZp27YyNFKe8MXfZWm3wGZ7w998BLqNXVLSnwsTHa4ewmu1N9ES3VfSJiM+i6T1QOy09zWTBREW
QzIQjuPlROfQwp7ubS30bqqxFK+c2quT71AuIwc2WOcGneF+BJ8f5pcX0yiUeNBdeAmPk6F1Fzfy
h2kVDfgQDEvQW+oSGs2Fh6S6xmd5oyESvqA95hQCjCTodfUGBrW8N6SzjPHDLuCHcqxPaT8BKfJ3
fWOrG61fjlaMvN/sqhXvlWZ/ww5m3hh0PPtgalANkYC0adqUdK5Cy85Sxd7Zt7LsJtYRlq/S+S3W
mf41S6qJrdSnSm8f0A/pgWe0MbZ4OooJx8RtwmRtpwNiuGuMttpojhlbgc1BdB9pUGKzMQKyloTr
tmyNZzhK9i5FHrfleX9L59K7b0ym7zGAzceItKiVEbf1UaYZzT8ySfKzqJgmiK4cz1WpR3sMZAC3
nQJuh41V5Y47tyDHxpfXBKLSt0Z14NXM2sgpe2zvKXJC+8gnZAwg6zKoRE3wUJ6J4lqEGsRWc6oO
BnK8QAeksoaZl9xosFqgI5XVrh/UsLbBAn02ca+vc6/Cpe1mX/rO+Jo2cHpntscb6OARGrJOxlfb
Y7BWdhUWuCImJthS3buBHnIzGNPwkOqO2DBwIoIk8rItSWzeGr1p+IAZvbs4utvvpG81fIqkvaXl
bxkwbfyWlrxZwNNuY+0ghxPOnTgQJQh43c6/YH0athwss2+kBRgbiAl8r573Jfby7y0ghQOmCjfQ
3YxWu+DfMF77q0kIZ8+4VT/oaW6vxwREHPFYxs1ca+mbn3qYK/JY29E60Djshfld2ufWkfo92aKA
aUgpiED4MjXcW7A+MKFReWkSlENmxuMpKSogVbnCfUgagrbWJ06qKF7GjeV25VsvZAJoPn9kcgNq
d4qdvRwtCNriPNuy3pcE+az02je3lSHeGr2+GzDRrUrEpIGdzjuWaI10C+3FQPO7imNmQgluyJWT
684m06uLW7d37sI47hrU/sWw0otMrvW4vPdo+x4heEVbNEQeOCXdXDlJaeKRIgVwzqMtCetnq9C0
e78DhZM7g78HnBOtQQjdcYC8wmSLtzQxsDtAmw2cfKKTNhhr1Mb5rkO9ue5nBJ52VHng5wba2KMF
LFRzrVsNIOSKtd197G0z2cPNqwJfGN9hAdCimBjDJgV2KjOpBRtZBsq0tIY7aRr+W1JMzcbVuP0g
fOwdJFDQCOCG+j18pVEsngW/Hg6qIIsVwaa2ipLZOxbA4PJEfMGd+Om/Z6n/jb7EsvSlHfyPgfy/
tJ4fvy8BM913pva0JaDtHb793//zx6v+OEx5kOuE6y5HpZ+7zr6O4F5YnDk8cg89/vn/D1LOb45n
IPVgrr+0lheRwo/DlP2bD3QA1Ynvif/YnGy7v8jrbI+DFNI4WzcsR0fh8cthyoU7pcVSlAcNEbdR
70gGiNJxE2oShhO3vWeA3XVNedObjJKKjv3b6BRToih0901hA2YXIQUipxjj0qFEeFSZnm2cRAdc
FDmMtGVrMaVx1AtxC2j1Jsh/r35EtIdZ60zEfSGJxIzsDRZkyFF1fxitLtqJpIzWyOKbwODJCHBk
DruJ7GoAwqxA1P2q20J7LGhJe/Sv0ql6saltX0sQ5oeBpgQoG2c7dKSR6v2oB2OaRLfY9b19OSX5
IzsWu+3Y2ajbLdOpXmJjaHa4Decj40Mmrkxmna+h59akHBR1DlGqjaJz1U79pyztPYwEs34/yNZc
l7l7x4LgnyGQNGuvYC5FmBcVh5Ux3cdzw1LREPGV6u2udWHyyASMB4XgXVVXVMK01bYOdr3VPIzG
ben6x6jMYL6o7MooV6NYp59sTNLb5Dg6gb424qHVrXIjG1sPdMTbWL5Udxi6WduH2mwcbVh8x7wD
uI+YB3Q46WUU2np1bpzYBfHpaUgqsCo8GkQgbkzO2TdRWIidXRvF1mxwWOlzN9/Vo9mdXQxRIObN
R0cV6m3KBqaqkhqVZIXubs7o5aETzrcO+cxrilXKoiR1vw4oI+ty+oIfrNsZtUUuxhgxyzZJuRm9
pNqizXa+eYmTTedhMtNzJNgCcmTKcaBUX2y8Ih/XSex5+w6OzLZxTLQUOkU1yermKvLoJ9Ig9L8C
CJHvyCP87YxvwQOzUpQbnhv7zp5kl99Maf2JRTn9BLpketUcA194iQ//TAN7PHka20FV6HzJiR/X
m5oh9Ir2N9qKOfOOIaiTW8sYqzP5Xp9iinGAQZbd7HHdZXeqahBSloxmTVbhk90kjsJfboP4Tgyt
cPeDNiSgRwkgGHEt2xnVw7DgZSE3pqU5+qtZLb11u/YCE8sWZonKLPbTAMGnnH1sWKY9gLHPTdp1
Ft0Ek0g8DM6dgclOmXNx1TSx9wWx2DFu43PrmK9V3rjhDWkrKj5RET07WEHvC7bpUPMMjRyZwQ7N
Xd5bOOSZwcrSf5vtqUk22KTn23lU3bUbTK9480sCLG/sEnem1w+fBAfMRegZtwPoYvfRDjuc0O1g
bPCJ+kdZuSZo17BDfFGDf72vlVakhABOY7SvbTdrP5m5tDHxCvrV8H1LVJbukaaB12mE8zC4uGWh
5LoXIyOK0ElLZ6mZQp0WZSP7QK+16IJdHLmWjnCiaTedmIy7UvlD+C1d8PRi4YKxwoGotTV7ow8V
2S+hoK/g08FY+a1tZMz4l/Q9vffTry64GW3vlaNOu6jKcUOiJ4KJNKLahTWtAKufJTqjp48o7gwJ
NHcKEpfoYMQ9x4Wykepa4o/+NtlWn+1MQsrrPWxJt1wzwMMbwEkg9DelyHhLCg0OBwVW20crIimR
ONWc45yO13bH2sc7EpTAwQH/SxGvmWmnHPgAO4Ly8iazAvk7NLHVnzK6GDpd05EN31VutKHGcW6Z
Y6utWFgKup6PeKgF1zhwjHB6zBdQQ4tZsP1gI3HIKny5W5Ch59K3m0OW+Dz3SoRr8UF/MAdEugC5
4x1CCW9XLZiIEl7ETGuCTB5DVDhwFsFQXbvbSvYwJii6XR6qD/bEsGAo+tQxF4XxTiyICp5VLEEG
gKRNG1WWtgUwpT+4Oa16x+xmIwC4qC00i/JCRioREaPrXHqnGT+LD0IG6WsnGmeMfBYGU6bsaNe3
/dyBOxtyfVV08/TWTM1X9qj2QnOSoYcbcsKBB+9BYGj0h4jUoS3gO9jvUKTubA5ubA5lzuje7W6r
3iMgE+zvcSQc820GLnKdQmPduU5EPykN92A19JfMNZI1Cgzv88ipsiJwmWCSVDTq5IJUPNuCkyho
qGxdyyn9AjHBOIqmGi+EbW97rbRXqtehL+Od4MSToj/fpFM4Xx0/TcnM9ncdo9VPs1v1h4n+/M5o
y3mH6lvgCDLkwtTXSKDOq/gWkg4y7laZxCtYLPE+KN01ln7crrz/g/JtAZOW+UHEGO9aT5EMxnmx
DQFx3jHnJBO+y0agg9KOWRpn+8WyGphwo/Dr15G4mrPhzsb3ESnNVvSztclQlTEHbKxnTfF+TFJB
riOA2pIGXhN1DPgu02XzNPAcnoe2b6+0dP0bDicQ0+IyvWFqmewaKx4vGRoaBqq5s8/n8Uvj2cnN
RCH+TFCMDkTf8PkhnUMlwFSQkzNiqKqw9EsHh6gPEp78q0hdtWMu3756bongzsnWlpr7u7YToDns
wnMOBRisOwZs88lIs+qr7CIsqIq0rAz91YEpynPYlk5glLQc8tLFKo8Wf8PQtvVWuqG9qDLUNzZt
ybNIEv1kad0ClG0j5F/IzNa2EdtEZRj9J80Er70euqjrVjbZ1T4HolU3KscPGmb9AWEBHFzLyEQZ
WDD0d1Z69jueVv+dVjsNzMTXqC/Fq6k8ago7BlHi6ikrQdsS+sdTBeTWfbCYJEdseVEBH/qxc6Y6
uftvff+/qe+56g4DjH9f39/H1bfv/3Po8tfy288l/h8v/CEuMX7DHmPiIXQwqfyuE/8hLjF+w3IH
+dFwfyEQ4aEx8dt4lPo/ZOc/vLP8OBtZko9AmePHf6Ir0RfdyE/TEptoVM/SMfTYiJ51y/1Fbt3A
NG8LH86IxlGcOjmuaGNy9t9E7Izc9uJFFuN4xhGL+GmoX/JILA12EKDVAPKtYO1Y1zTFOfUW5TUf
9Cf8NEQsUROn28qW3hpENKh8w80DG6zdNp0QbXide6mZ/K1MZVxTJdtX3yrOWCbOliZ38DvDdd8K
4DmSOHfwEx4T9eR90IfkUnAdg8atycYuq2alayDoFUD4FZ6RU+XrVwdgABu6fEXpprBTtJvJxghD
6vZ7B/14XVjRtHEr7+JaaicxHAYQU979DGSlMd6HSuByT8jLMzNqz/lqpyRVRvwtGmMrFSevU91X
6woMo6B3kI/GG6qul2bqtjQ58qAl3ecZIcKewENnJcmv21TdYjQmjgu0yAtr66urz8ZWj+S93mbn
5Qr0xbC0J/P3tC61oIv6dGvl4GStAv3pELmc6eX4GFnyfhltBWjKo0Ob+2/M2v0dC84+iqYTVXh1
mPMcgYvsuDC6TiRFcjTjwQT5qB4dmpKytl9iKztGKn9tm5RZsWBbtSg+HLvb2PxC0k7eSVu62jnf
1WT1BCvVEJHsRc8xoEkmrWdVmhQnZsWFMmOYlKGAvIAKKt4k2RI1o40EVtYECkTaci3j4pVuF8TV
aabqkQiGl/eqbf4CMMur7PRrb+KnXFZkL1oiK/RT7UKrGbP43cr5a8JIzlmmThRRYo8xmhiKhN+w
wpqF7ZnOUu/kiLAJwyQQFEVQ4qXrGPHCTQsBl1HFU2tzwoqFeix0sVZTKYMSWsQ6rJLXcqRhS4Ye
7tX5NJpRQuROSypd474kSv/qNdatjzg5cKSxnWBXzWJo9zjEHmcQtklCsA8KmH1U8B2hbSGCskfX
OYBrd6op3kj8pjh3Devou9wJbEWMjMwCEHKnP5WR8eYzJKDwg6LTR/mRXuxj0w6PtsrfCx1Qru5A
1RkK9WiFsB6zBLAtsx7gNo4WB4aR0NFdrrtROkx67JeqKdOtYwv0P7ZLV4rXLVSMWLG5SMt5Sdx2
olvE7agZiIRohH/BV+0HKNmnNY3H8c5yuO1yFYV0hGnLTyBi9g1pdYBqxXjosFQf1Kih+IynnDyW
uoB7Uk9bHaTQsYgptE0tt956o/syja1zY3hZvSjZq6Sx1y0TqnTtI9dZw5+Xr6FboYRlvpcTT283
5VNWhk+FYjIH6JjARzJZSKGJwwuYmS8ciMcgU/mGOdYEFyhZ1/3Ubuhsx6SSOw4N6kS10dGrevRa
bnPJtfhaAtvfSM1+qjR6xt0gaLcO4lWVE1GApcnphYTaDTh2nMrIvOrZd7YFTbc1XeDwavQCiW7J
7T+n5luFAWXVNQUyBfoFjjKNreXSgONThKsBogD+PgPTmml7t7buDjtlctNNmfviag7wmUYewrF9
12R7sp3sdyzgv/VB/qulxMdO4uF1+5igL5yFnz0esBjtAdsZo7CRuChraHrk3eqSiOY8h4az+mmL
+xNPCR2uX/YM5utsaBYWHaSIvxpYfFsOpTO56Gp41NcIp+E2W/HKobH9N+/0K2rRW0xSeIF4Mx3q
68fu9RPlQbquslIENXuzz179RY2/LMeUvFNAOF9Hq15O+vavf7t/MSAt77nUW9aituT///laRlbp
xx4+6P1ESs1GdONjpXiwOdnvpQZedfl983w+UVPGf/PrWv/Sblve23co/3CGGa79S7uNJHA5p5NX
7jtcLuuUoQ+HDZR3LBcnMlWyve6rN9mRH5bJcTym0HTXLYdx+ARgvbF+ReV8GiIkNrPF4d8vtABI
wIaoGaLMWL7RYJACC++1qdIzh+htIcZ7VURPuohhTin7MuCjBPhc+TuAg/XniMlAQCL5tP7ri/wn
txC0KZqnBj0VYS7e4Z9vWDNP/KIy7XIfm2TnVfpV9+crSs7mb66o+LMratO8xE9GfxXZ4z+/kS8N
T/GH3Kt+bh86pa4TY4KNnrMIlxyv1p2XnfvIKO7ycbq6vV7cxYQkBfYcvTcj6/JSqiC64oxqqlOk
dSHxFcOj5jsXqx13wP/6laiTAhUtUbCNMtVLJMxpV0RmvVHJlJwGve3uy0w9qZZtHwiwfewTr9hI
p8djWybvFPjOqsxyvkXlVTvSq97Dan7yomE79x2bd23t40ns47gk+5NcVHTz6pSByw7MYb7SVLBW
+EiNLX6DL61AIOYa1Fh//YX9yQqDcmfxxYE8NcWv+uOZYUNja1a5nyVhDpQTipUNJQUaXmnt//q9
qLB/XV/gYLJPeYu5UZjLn//01LfmlBAfPZV7kY0QG5NjgZz0b97iT1YWAJ6mjRoJda+5yJR+fg9M
SMDjdb3cV/5YI9MlmwulHsxc8y2ZrYkmAnpa0977mnmRoU8udpkfkU88w8v/SoYgfreCoAwvT609
7AI2WZ/VqZ6KMzLF99mRFufUJNtDtJ7BY1iSqe/c3eSJsxm9+pPX85+dzosORBvgwRDULYZhcRT0
m3prtiZZgX5j7jBs9yvdTN4FWgAoetl5VBnOvWhalK0UqIak+sXRV5YxCle9v69KE3C2Nf+ulvu3
O4z9J08s34WPzZR1GEOr+c8XrASDQo+0KPcGrWNCNookSOC8rEwt43eOuQIJ5dY6n7xLIRw0s11L
rJVR3PYp93KYETvhlMNWhrNc9Y5RrUmJeJFpba09AN+rbHQupL87pHYJopLNFAEBK1GNJnHtptOT
bsq3udNXJO88KIvqEJ4lhjxNAeDUnyYKMdKu4noH33qHCeg+Es6wSlGorOyaha9zRrp8Gs76Isz9
nSnmJ79ux/Nf31V/8pCwZyz/MyAkmMYv14gOi5v3cqSH75VrShy1ciUfx0bYGtbR33wjGFL/9TlZ
3MMsaxB2GPf8sog2tjVZNIFJqkPOjBemI00vTI8hO5VPFziYK27JmcwVVJksU2lKBRjlZyejACSF
z1lVJVbMpBibjY8mGLMtIpFy8gi3wqs3ere5D0wv9qn2VVlZa6vu3op0vlf5dCrcZTPmNous7JVE
CqpU5M9MPc7NgBVNVWZAubpBsOoRei4uH8fL2VbWGkUY2EswZUhheEUtx20dDj1hYn18UJ66fhyC
wpIoWom94FgO8jHpOUh6WYRCtuGoJ2b52PaRvppsn0HK+GhmxrXRkqNlUa0Z5J8nZcYkin/RCv5L
OC43ZD1A27HbbrM8Rp0SuPbloxMtBwiRaTxPxJrlDdUSmuWzQlKxZnDcbVpNvDQpAbol4e03vlBv
LYkicuACp3lyTuCiBL6iFLdz+yWNx3tJlxGxt4BzWxyxAR5nIBRoiHmA+z4/cigGd8DOkkQjNyZP
hyP7c26ILzF4mmNmiMvYjWu07VOwHIxQVcHvw752gol1QX38YqLu/Zv92PmTx5taB58LcA7uqF8p
xPlkpY1pi2LfudMb+KD7TmffGzlmETibrpf66+OoXS169d6n0vt45su43zJJkSuoW29lU1iQ9kp6
/5m/9sbWcgkRiBrwtl658dUw7XOj0zigkee0iuxkg28semu03D/XLVO1OWJfZITt3yD7ocp3rYup
scak/fQ0WpRbemvVgaMnQ6AiqEy5R2UdcTBkP4ytii8kosx20+GxH1lBQWfdw1DtAxT653EY7m0x
JLsqd9QmafEbN3I+FbF8TEPky4WhzQCDpjenI+iirft7l9PBPkucy8gmwiFzeLTgZS3VfO/+2F//
q0b+GzUycASDdevfd9geqqGP/yd4bas8KV9/7rH98dIfPTbvN8GPomHnLBNx+mI/JMme9ZslqKl/
kh7/IyDuNxOKHCMhCAo2M2iqhB+DdNpv7HWCRwJ1srlYu/6DPhumr1/Wat/Fa07KIT/T4bz/60lm
oIFctmlSgTVwDbnx8bvThSgTfxeDddqS8WEPAWgt7w5eNxNBMymTi3RYBEcwcEScWoPBjZpYz2gV
pytuk/Jh7JzwC2AYRRyJhVDGlbPY0+tHiAUGQJyS5XiGpatSgVSZU5A0qVIUv+inrRvqfAwsRsV5
MbeFBYaqyZtN4ycRqNNpospjmBsTxYSE+b0r0NwxW5/sbaZ19m1spOqaEXZAsA79gI3eaBYk6qks
Vqi/S/g1VmzGBwaGGCaqyTmbWLtrlrPQOgyFZR3l7FkHVk29JLaYYY5e8KGw8oT9d94FTG1LArER
EMVDM8+rGwYWLtqaDb4e66BCji4IhPsK7gs2kj2zHN/dWLNevCd84XsRCnV1yBcCFz4n4bfZEazA
mSG7Z4DeiJQhwnTPNjLI51Lq2T34MXUNVRLfyiEsH+uOkJweR9p0AgcWCSRfdFmI6HaZ/+ZFboTQ
7RrMDnNce3ckUk6bhs2DdYqZXrHSrSQEX50qlzy4uf5iRJ53DXMqmRVruW6sQx9y7toHub51iQNi
O3MPqi7qW9JS/auAVYLamznOvuP6bceq8W9Igke7FMfyJh4QQql4LAoEUmX1YBiNd6dxjuCUQpI2
EWsCQgZ7EnuM8RhWmX1IUMYetTyxD4R8VbcZVkHtYbaLaeO4KXoAiLpBk2eDzd5sim4P9qfndzas
LVju5ivEmuZzO1Tmc60zzSR8veFQKDAbfmOQDf+sj3FPeUzZ71TNnJrABv+BPSq6I6pURSz86I0D
gQ+cBh7DEO48Ya77WJOvhHCjpAQYd1PXlhuRU6LjpVdpmexDt+nnA8Y0DlNJOGg3ZqiNMpCmW2ws
XXkkp3eYiXoI6pkgO1nWwz0gKoFcEU/8tfY0wwLk6zifSmOyzzEyQAmEPreRA3opmi9Ep0Y7W4TW
TUSdrbQ0lfW00rgQ7X4SSeV9boBcYAz2UbhjF7dCvh9Njivbp8EiN57rkT3YGrM57EM6Wf2xd+pB
P+RNMyXPZt35/RHbA8mmJbfPC8IZ7QGNLC2yLDy7RYEubuy757gpLkSjRTckcEO7TeFZgF42raKy
tWNU6AyMXYBNn4Slo2ubF6z73M/EqU/ZVmf8s+otPT80cySfEiSea82Pq3OXxg0Jff19Ohho2IHo
OSs3NQ2SpbmHnhyHwPc9j7f2WEKQREHXIs8fhFXUAZKeeg2WHb50pnAR9GYXfRMln2E/6QlwPEZ/
w3rqlTppnp4emM2J9eSX99Xs3fQogg8p6kWUppU6yoRkXBe+Ea1lAu2bioa7ZmvfxMxKk4fQC8N5
pzwj3U2JSYQkYKgLkvMH5rcwMCK5Yzgsnox2MS8OAwD9aahupaffGxYgehJ8+Nq6RY1jEzI25uhp
vdpBs1cSmpWK8qSXdfc9ndyLPpvhZzzZcq9kkz+UDsVtOlYdGn+gf3bejVdjCK3tEloEi4JgTNuZ
L0njYR63iQ+LgWtvwSwbuEN41f9j70yW40bSrPtESHM45i0QM+dZ1AZGiRJmwDE5hqfvA2ZV9p/d
1n937WuXJiWpIAPh/g33nmsyD4jgYzSK8Kz1vYkRSBN5freq7maYijjCs8C00mq6YxsTh5PjjbpB
vTrduT1K/6xvfgSctsc6M/19Fi/xoekGZB2xA7saF95pbShmSq3BiVeZeUUirQ5HL/neZLLfJSad
T+Et9Q4OaUNh0nRvICymk6iS4YV5z8CDMRnHpJt/j51bHpc0X/ZDN5nP2pTxd6tw4HrNcUqSSm5X
RJPTZZxHl27hZFW2c1W3mToEAYYHIFtNdlRjYV/QGkFBMAzvYVRpcMxWriYybjJEoTaSSu2uHiHU
LShDDF1ZvvfbbEA02cavQevwkXWqeM/dm4I78dsfdVM09CbAyb4pr6wOJnlMYZxJ/1D1Q3BsVq3e
FYSwN+Suxn7QI1LdqV5v8Ys0V0s7dafKqvwHi7+46d3ZuKOVfvWSlqWtGUD7TPrVve0AKczhOA8F
2/Y5T66DovIDZmROG5VDNnqkGFM1hi2amx1ZgQQJgKQgD860bi1E3OGKyZYwTFVnRwKliUdTXkGC
cVLuOvJPybwcjddBiR4bR1+3u2xE0y5ImXDjvHlg2C9uUdLUOx/ChzuWPAY2fttZ9tG8LW2kZHKM
xsw4d7gHflls0X6N5IXCfgdqG6Etnwhgt93lwho6sKJ8aeFYOpn50kBYfEyxG3yClUz2KiCcqo3l
dyMYf2co4765ErGRsUBP623npbYd44bPFCZCRGdYBTjn1qWNX5LOPjJg/R67409kM85xbewhXGOs
SVa2fFv0EuyGspE7zyOeAuh8qC1xZmFf7DtTql+I/HRY5Eazkz4iLi1ZyUVyXWwWFLF5XyLO2hf9
VDzUpntbJ0N9zYhv3FeDRJUsYYQP0ZR2k9ojWlpvk2WI96rqP8c8fWYNQSlFfcE0BpOlpcuTZyJU
Y7uIBp0dPqBbp92KmdaPBrq6cOaW26d1DC67KJ4NVHvIolqB2MLLTpC/vV+d2T0iovsNziYk+xD8
i+G918AzkUIP2RFloncJkF0AzBmxFVlQYRJ6AQy+F9is6NxSFA0aAs7OT7R1yuelOltaARBFJ5a7
5ks2LcV1yTOPONk1D2aHjVjmiG0g8Bw7XapLM8xP9pr2B5KyazabG9InXz8H6k/EH6iSGNvrKEN6
DHimshbmKbXG2IAJdan76jCPIGg6w/8ZJ/IbqrD4XbSOdQcmucRC4qC4H3iunJ+VrMxzto4s2gCQ
X6mandzYyl9eNeFmNj+ZepIlPvKSUDr008lXSPV6G71f1qYAlXw3PVKxeI8muRK7tJzyg6B6vJO1
F99Dfr90vOlErh8zfBTp0pO95ikeUTZ4QBdnEkjM3Ly1VP6CJ99lq5qORzVlDsBDWTePI1KeKKcV
9EggcLBEhTZX+rWBYgPr6fo65BmkeftAnvpd4w1JZE8BXV7zGwbsiQUaXjFD3MVTf7dl9kIkwQTb
e9A5qu/sRetw7efnqR/vlTlgbKlvqNYyKMErk7YB7eGyACiOofGQiMHHHJMbofSOlTmsqjzbua5z
5BZu1YIndbtQLh44JMZc673s6uLfNtQ/lc7/h8aPdut/a/x2H0Uz/Le2jy/8pxXV/QPlguk6bE4c
GGfbgP8vK6r9B1Nk1Jz/TH36S0FtO38ENnJSguvIb/qSXf9TWyH/sH2HLZprEfv7pa3+F/o+af0X
fYXYGi2WVyZ7Dlax7HT+PjYNRM/YKG6NK9s29QOUtmq/2p1zrsq12HuK8BOBdPPRKl199Bt73Zsc
umSU+lQ1RTM9E65RXVm9rCKzHXzGEUI7iIXzOoLcBbUJ2jNBEcljwpLAZvkcxnaH0sKuX6exuJ8k
5zlxILhFcGIg1c5nBrPb0KzaiD12Ad+ptUv5NNRQpJWSW+RKUt3ak+6f4SxQY3vY3VEilZ/CIOTW
t17YQ/22FOZPMCIPS7BQZELBOrYTQR6hlY/VY5av46VRPkgrL2XwOEMWP2J7yHZ5CT18Ae5xrhIC
R/J8JZu6i4PD0I+cHsBEXKTVQtyiSZRzONkES+mZ3ij0ZiRiW170clpFJ/ZC2ZRZTutci84/wWp4
VAIJosV46qYqzKs6nivGkBgDE38ADZ2ioG5bPz4MQlURD0yzJwSog5VaIB2hwsdE10W8WdXVOtjF
wXMM71IxMo1i0qTC0fbUYZYkwpzmGt0+BiQ6m6Jcn1qHm39a0lfaVvmCXsU9z7an32uzgWLetwF2
F6uJb1W3wPhGopd1CMDgmIkrXcfW+gShpCjGfUZirfGzKGf0dWFTjsZ6GN0+pyyvm36NhNPYNCP2
gOkUs/Ly2Fq1T9pJAJhgQqUw07RDhDhWsu9ODPpAxVc1xVhm2iQrVvXwaLDc4hbJjCodQn/tLY3m
IHOukd9i6DcpxfZGsdLFDjrggMV5WdwaS2YpgyHqjGT+2CjaBEBwjD2NFChEw/7GoQvTvRdESpOG
V19QsA9u997I2HnsVo78gsu6yQxEnh2Faj49xJB0Cc1tfI80bW/VejoEcSrG9WhTP281Iy2f+zJ9
kaUN/YWZhkNeVkEkky8ENUq/LyJ18SegesrqBVx1+8WuNjeMNSST+WH6YlsvX5xr+cW8Ljb8dQaz
M44MaCPBHgGy8Zp+sbLlunGzBxeENsQNtKF10NKnJO2K1kfGjzX+JxVxkrToMwuVvsZ/krnzRZpR
tQG7Vz25GqkoBIwIOS7SAJOY9cuygb6bDfmNsRX697SBwLsvJjhWLMI5vkjhzgYNb1Pw4eUGEm9T
kOLuBhcfNJhxN92I47wAcUMC7ka1Akg+b2jybIOUu31XvxJIRnPmtRvFHIcSRHNzg5vLDXOebsBz
X3mwz6HaekWYDLCNgeoMK5pGQOnDFzOdNRX8dPOLdCaAqkO+re/bDbTutTbKae3cBblOnuMvHPsX
mb3dIO1fp/y/J6H/24XIPJOh5f98IT7/mj/6vw1A//yKf96E1h8Qa9A7k/sJE3ubWP7nTYhjyJLS
o3nn0sNM9NdNaHF/okmUnnRRIUJ54IL6x1UonT8I9ACGavO8/0m3/ReuQpP79e8zUJZUjo36ET8+
5iWLf+vvdyEFpKEhRorz1MruTRu2R+jS8tOfZXm7mgZWasOkjmfb++hN/k3fK/3N1Xn7pBrjqRVd
fxkXxBAb7fYGdKBxXmLLjY+6ydN7LA7Gx+gBhQzcRrQn24+RZOEGSfr72nMWC2F3VmBDMCj4vfNq
dr68RSMmmpe+bCXsQA6/xoJKBJ/6xled8PJIQGue5xCSw1CREhZDhzqsayLoetTUde1L6dcDFnav
Zih4SYPZJbkDWsKw91JBFHNa2lJdBjvJShoEciwwKM0YpTh52KOZF69ZcF8vSY9JY0VghM3SjmeA
VNJbnDNcOwcSY8E2PH/GjmCMmt1Wodtd2jjNR17H/mfi5ng+wBnNPdCXtBEaeWC/SegZNRLkMfAS
+mPBOu7KF9ZKLB/EvKs4N2nxpoG69qCBg+r9Siw7G7YmP1UJso+ZcFVou7U1wFWc/f0EX/Z90Y4d
+laSEh+SPSVlqXizxvympaI/5XJ6zRsICTk0jNCsguRE3UHgRFsl6Vs2Z8xiF9LkSQC+aezuKgVU
8NYnVR1hTb+3qhnuRa0DxsWJ+3OY4ynsxul9zZmIyDZA+WWdk7l4nfVA4Fxg5hfft38kGeBVi4jh
p9Ufe5w7RnVkYPiKToHEKA8WZO+l4C5kfcTnRhZf9uqW8jebhuFq7Rs2wkVyi4XEi6pxeG+q/lLp
pj6RdqjwtVu7mfyusF/w6Cuqi0OHXDFNIEEVsniFCJSBhzeafVHpX5hGXbBOa3w/BRAh8A4bmHq2
xbMV7wrajaOtbaZH8A4ljKKd1uAiEszgdDY6vSaPrrvxh0nuNyzyGd5HBql1dcLRSHC39a3/A3u5
PlbayX6QJzdfZmb0e9U6BpXfYoPWSH7FVtzcOcbwRDM7P9XVUh6pdZCYZyo71QRi41EXbmg1C44K
gFmHgXL0zLmQHrpOBoekcmjjUiM4anf61ThFdWay2+xizo6Q3WsGM3TOfjQY7CLtkKKVJHiRA1H1
WE4sOJs1LFpnNVywu7qEztlnoS/nZ9OpRdiVxatRxucVwBauDJayzmC8OUssQquY80vaIvclrz37
beGX/w4kkpqEnXWBLwjVfOvaIcPh4rrSxXjlugOf+LHz251lrwaCVRcNlPaBBIWN54tk1+WaZm9B
TQgoUoyPrBQm76m0C25LIasasR4qT4Wc7sAEyN9vCafM9coxRz+Pm2AQ5pocs7yR7J+BxWPdHvjX
eLCAPbDu/jmWrRWJWOt7dHdmpDWPRRLo0gxh6S6freJQ3SeevVzGIavRrxEAGBwHHi24uIsr5qjl
1QIi7afht9kS+c4IO2YRNI9j+pv7O+CzNgUtl7lo1XTL/r9/J657Yjic2nCcTF2Jq7QOKjTMvorS
1pBHIak62oIV6JITfZk2nBIz2/ZGMERzGJahHFqTUKjW2sNjKI8MEMgh9ddvs2kHr16m5tsyN8C4
Fm9yzQQpjwVZny2jbaO1b3Mhix1cqhx4V/YZ9363y6TKXqsuBwngEtByw9JaAwwZV0K/zYqlfBW/
gHYosCYDGL9WdtlczAAaj2fpa81S6RFpuvFU2L33ISsno+kBK40LCTjhmKR8jKFwyH3c1POBKai4
cWOQ30M8MAYdhuG27NMGTWdWHxpDLBgo+dSib3MfANxZh7h1CEUidhFqqb4HfpNR8vWnyRQpjM7N
K936qx8isasfJmt5J8LOQUJZBT872T94s43nui8sfbL84Zu7bI5sQb0tLX22S9MHicMgGieXGlBs
2Xh2jMG4WkYnPfibB7wWa7BXzZyFS+JvVnKT88BfbjPs+XerIfTNkpG6Wi+jh2BhJvuvJ5lFe3Lc
4whPjmiYZ0xg0o+wAY2hMrvjYiSIjqzhJhg5tRAqLSivmQ2KYa7PQ4G5x52gDCbm9Dj6qwwLnx0Z
yeukLo1NcGrn+WgsbXDuhI4ZNc8YZt2g+rlsZnxhoD8aN4M+FqCW4e7m2kch2T8DPgLR7SOpoFkM
dv3QnokgAlRkqN9z671UmdfsV3RxB9GrLGITtEaGTYuV1nN6GBEwX4yi/dxIX8xfRqgtZRmu0zaG
lV59h0pLgOjgja3Fkh+mDUSwspc9GRucoFVkORCRA8svwcpr+PzMY5HjhqsKzrvW/b5ukIMaFSlW
qeG7bIriylExyPiFJje2pgVdVm5e8wz0x36jJUxF8Xt0y+Awq/V7ojbA3RdXIV+c+CZuTFIoAUry
2wuSH+QHT5Eo8S3FhYyjdEMzTLavudwlCBSRvEMl+M0I9pc9ZOWhdCgY9Gy/Vd2YAkbu29fS51ut
HRAixSz6dzfayF56nAg2h2jobZwIyLr5QyAbdRZfBIkCB8AEWGKsYrHjMG04tTP9Bu6eC2OwnrIM
zJ1OKPjzGZvB6GblD7lRK6qNXzHalXvIySyNoAvUByQm1TVipWk/LKsdaWv50afxgijI9chA5DVM
aVHsBVPk117I9b4gxIRfKCZTN0y9cYYrVyhevh6K/J2PfTGw5aj959Zz+FpL0M+M8ZnApylCypE8
jH053TtDnL97ufvkuO4UQXG5tWXTnywiRwjkTHOFtDbmF82y035hbTdFs8OwbRn8vb3GrsS95SVb
mtMEEmajk2SuZiOcNJJt1Fyzc+J9DqUymzttrsNJrLN38mbH/z4VvXgfoaLkKh7uVmEZhJcBGTzl
arDunMrVbIXzueZkVQxMnJSEWPy2LHgdhydCVI+tHziPKIt7EXFqGpQYUsnIsfvyd99ZPm69Pk94
TxEsN+Hide5RKdPhI1Ozkz4x9SVGCxqMu1sS6wknxBjRe1+T3pB/691A/CBQ6lJOabwi8U2TqE2s
z9LtHfZSmfwJyMeogJe6QREa2Tif1bRRc7IizQmAcZb5p9j4OuqLtDPB3Ik5PG90apRHsuXuoZJd
xcxMiTrmOphPyFpyHmdXe59x4lVRKnvvLhic7I18X5uk38zZgaIq9w6tPno7tbLdaFmyNoPVPHaW
TdwsQZ797VxIn+Vj3ACIGtQIAqPzh4rxTA+zaKMXJWaXH2IPqpG58Y0UrwsZpWscidaOqyPauOyN
06x444obv5WQHZ/wyscnkXvZWTgTFW/cupe21vjPM5S2xEdjCXpNZIboWxsLHuI17S5IMvlApGIq
9orm+YLfl+jmajaLcLZrEox1AtJRAIIaiG99E/46fjrIzE5+3wRXTZ4Pd3aSdi+N5XQFn7+GCB+r
dXdF5QCsorpCGwj6vslpH3qCXhnssb52bGIK1kBZKApLteh9lvN5uGK8WOFH34hZU+yv7rek2Gha
2p+5WX2isPkgEn0TgqtkYGQXtosLtUjftTe5mIq98alc6wU/aVobN0zHsnes9vUBEgFs/GqdS1bg
tdjlfp74oW2DAQ/7DRwmiNh9wADKPKrieMXD9TRV1MbsocYf9YYgM1IPM8iwJlfdF6Tsi1c2VLp6
RrmFvFR48jhtYLN8Q5yBoU93TdKWkTLWEk1Cp5zDtKHRUId03c5ZmYLlKLf2OjfhkNYr2E+Z16fR
m5N7qax4efS9vGvu5iRluBAks2jdIvIBXFAsVOwMFwju4yjZjH9SbmZsrsLCayf7qYFkX/QcYwtD
oa4/5UEKy3wivmy9KmfbiJiDmXuQdXVHblHKOYogn5Q4YHWnIYXAT8oBpo11SpR36go+iz8C1493
Antucp3pLTiPR7jLEcIn086VZLdFBYMaTh/iH671YKjTSArH49wO9AJmaxxXxyXyeyDQmWWjOnc8
k7txsLJrlYOSjeXo/a66xv4p6m2D3GXsb4+QIJ77Ioizd3x9Y1TZwcTazd005Ou6RdD5/i9GU8nJ
JUvOYDyUGlGbdd7rmk9in7mczvugL4tDj/P5Q1BYX02LwgBHf9x4ShwJdR4vq2yHB6Uy9S2d7epx
mkyHmLVsimRlq52TmtbGTKqsfVIg5yRTgOqgLXrWW9qEAp03t7bdggzgNb70VJF7VvnAkmsz3yfc
dRTnkMNm2Q37sfTOLD/1rqFxf2RYGBy6QsgPB6D7iXAQFcLub8OSUW/oZU16zBJL77rG8a+tjEz0
sOjT6UcZAN2D7nVnzWnwKWpQRrwSpoGknysplxMBsi2l1JhcYwDyZ+ZW9qaucNuDCmZn37Kjx6hD
nFcIBC3dT3GV7hHzp3QjRvGdIbaC++9VJyOLLahD3CT15NY+OhPWQoYwFihBlnVoYhvrWuAZd4O1
Lo9qghyPdudmLlguO0lNPlMyGeUeWnz6SynXvonjLOOgbRP0HdCoi56Df1Sgd0sCAdauhEjFxJ1L
Z1oecP0Ht3pOij3iFfdUuBlhGSWqIdE3zSUT5r3vV4RM9z2Rz+PGL/OQSdWE4aIaR8JzWxhtF+FD
LvZmGdthXgbW+5er3pr6GjVPllbvhurfodBBdMB8bzuzKYhK1J8CRPbJx/94XioSFk0az82wPRAr
WicbxxCxRO4lLvzZ8gPSebrXvFuhrOdvyqeJSMjrWNvPOi+/9TnrBZASotmTq1GgWLKsveuz38Sx
QY5J1jsfBcjBsCJ/JKJmBga7RQeUkPm58xJ7bq+BhdU8Lb13NEXhRbLDx10mSXHP/EGI3WjPo7/X
SujbfqDezgXoinYb/8x+r85B25bwuzWZ2Lkvfk01LVoOQfpU2QM4YKOVD+TPMxFQ3c8hnYeLR7h7
KPzCuzDX2qXpQhi9clsuYANjkldpOCRpckhQMtGvUYotNfJZe82rcz0qTeIaLpo3tu19yLznxkI+
90op9ZwZbRt53eBdpS5avXZeKRyb9BxP67Z3Ho1uV+vxe2C2GEcXi3Ac+VobHHm5tu2Dcjs/mhzL
f0tnswrx0KP4Er7GshE7z2tTOMi+CnlVL+l1ZtTvg/L609KnT51r/oZFT/23UB3Viaqf0ka+AwYo
WTbX9mcPEm4nEvxByqheZ8+3fitVsS5Iat8F8gduLzJmNSJfcKtHSN7seJokN3eD8uPvWoxIAGat
sd4Fy/TYAtVDQ+LHyBsYQEwHp8eRQPHP/tguZwheIJsfaw4sBPaWA2siB6o4sj9PB4NPQrV3RdFd
2AuH05olM61OvOOtUt5NgWj6Trt45UOzgGot1yIzQ1dCcMQDgRJ4T9atusU27Z/5D/6KqLffMpGP
dt5wePhZegmUKC6Lw+VqWtPPuFBgeEhlJXjS3Vb0Xl7tnHK+rJlX8FE3XzuupKgkNRXY8TYLVDU7
3mD0Qs90UT44A1UeG4DNAGBHSS85Ety509Mpb8aTp9vvib9eMAzh/c8UUofEuIkDxEhr6bR7CHUX
ZcKSJVzX23uFW16Uw/gPbFgfkfvQgmHDRxLbLQm5+iHI+09RZTzx8eKggqsfWnvLeq0W71zb8BU9
Y0iP9C4MENfKuGNZ98a6pr8aYoN4vM7F7VNaBIYIleyzpjJPc05z1jljf65RvzO5GBqgAc4nSpng
YYS/fMpjWGpps3wvEkRYclisA/sdrNuD9SN2tPk0+U6xc2eEaDjDmumX03v6ibMP7pnrdJEHhvrS
kfbjC7aLZmzYN2XnG8xZ4NbvO1EUp8Ctb+yh7KN4tWysktkUIPLCQcX+XaTFZQtKMoO1ORTZoj7I
6mveN2vWlva0rj9ZQ7KAN5fC+GjcqrvzRGmcci48suNx+538Iu9YSdEi4XfM092cJWgN7GRvVcvy
gzqLj1aiqo8MqcFdM1nkxg/p+NPI3N9o8RYVBqnRX1rG0A/rzIrQybypjlQmJhg/zngvZWqvt5vR
SoWTVzVHpqAVNKYBdgPkSeD0TWZ6aN+yeacQ4ULrWRcFp5P1qS1i49bE5qIjh8vgRLDg85I4L1QI
zlNLJtUhaZfhxOcAZWXXI1sJ/NfJJ/1HpbV8SgRqiz617nyzjz+qGWtwXsV+ZJIwl+1KmnTjapIU
NdfAPvqwHXR6RQ0xzIfE7Rr855k7Xuya8yd02WLmhPfgMGFIVKbhxCyMmqZyzbCmuaG8mxrlsB5u
utdO2e0Vu08fimXjBSIcBTO+ReWYfDkX3t1mDqxbxBniWfMN3J1Pau7biD+KqAaWvCS/btHvSb30
N9aoxmuPp6cFujPBJ2zrDEqgUt2OCysIh25MqJgW7ECmHCrQ6cNWCXHKvFeF6323u9Tnoz3mw0n5
KQlOxtxStPqEOIaJUWq8htb85IyKKLJaIB2BHyV83gkjeC2/lIgp0NBdncSs8pipLY9LgSMqsvig
7dd2Q0F6PY33LLmiKUErtdOW+j1RXu9ZETyAc89Rh7jiotAP7xw1ElCWxe3DnGj5lm/76R0y84p+
3THv+7YxkZe02n/snY77lLOsuS8h9b4ZdjZerLRlLkMAuX/TLcbwVpBvcCuInD5KhVGI5rW3Hnr8
rY8BPCGEO2YcXBlGKn8s5Npdht7XT1JunpVZjnxKm5pjNawcHwIhac0oN0kb40M5YZbfkS+KeNvq
sOPcMuEfuE+Czipxw8rFOQzu5PBOV/k+Hrok381Ff0/OKSwScCByD5F3fhbEb11yeEuEWKTL71JV
5nts9hRqqwuqhElHh/UKBXiY5Fn7NrpOc5gMbt2ksbnMeKR2NDvZXiR9flQGQsyQ0ehVF8/eWU9i
2CuAK9fKrOueyt4U1w0OpJchr4eZUzardkh+7cjt7JjjZDAeVNGqW5xv/qmCo73v9aqO4ADsyFIF
T4nR4YvxMWp+Y3prcIlN6llQ3113TTsdxoHqn3Gmx5TGSB/ROOrIDxLN0J5EqkT11c04BD8NbUKh
MivIu6kzkKu6mjc4/pzIyvHJZa11blLTvwerMJ+nxdEX1/BwqMFFhtdM1zFSMUbMm7tLnwbjDfDM
4tp3gx+EMBB6FuM+zv3lI1mqNJJ2QWfg54wVzbhiVtYtrzCj44PXkTmgJLAcgwf9mGqY/Ro5wLno
G2Y2TVEvkkEbmYrWbO4wzLKQdfBbGWLt3jOckBGtwnpauhnToGeia/K9hjmwGZSkYzlSl4+zk0JA
S7lscmdTVgIVK64ND2WCw/qGGSuKiKVJDyZ61TBo1ltiRvlzET/01rzcTUPNHFgXr0Evv1kJhzVw
pn2Gv2vHpOQjqDtAzwkLj2lKk11vECBLglxzkGaBK9qujnaSP66+olWwHQe/DVzthHRwGL2QmfL2
TfVtfu8mKKUNeaKwGo56tfV3Y2YNIkF3WsIUB7FSIc/4uI5Kc1Gjbfyogrx9mMb2Afl5uYSi8bna
za0RTEvjDgDiEiEITM9tLeQ15vdP2/DGm0bWhK1y/ocZazAGPbARhgnxWVLN1yzUZ+gZ7du/19b/
F0QOZjaJD/J/Xlu/DB/p37bWf37BP7bW4Pr/EI6AQiP+6bP5a2ttbvotfP+OKYjkwjzz19aaCFUk
VZ6JvuSvdfVXvIAQ1iaycjwW3f8SGefLAPz/gHGIp8aKLywCX7dNNeSevy+rGxSD1FH+chOwVlwZ
ZOAOWA6VOwWvVWVb52KG+80MNlFXrGWwQiwLElIgf/dLW3enDtb1pljEzjiOwR4V9/yYLotzzynb
CwuFz5zFPqwGdC70OlXlksKJRmeZiU8eCZcO7BcqpaBiMlFJTvFk0lzCooyNu6BiR3FBTMOkETag
2fgIsryF4MYJG9Ssz4k3mll8juHw5pBH/FY/Kc0v+cmoG4/JnJ0Sx5HkUwdyhYUjFUlBUSb4Z7nm
FTvCpJJgsRJ7Rd3VVTZh1VOZ3cZVlTLG4yCLptqNn+uKiJJ1aKwTPxTYEEg/PyaMwc9+blMgqCrN
wSA6t8PMlHJFunlIm3j8CExouV1foTjNqE3x8xEDEjQaBT1GyhWB6CVHG+x43EsF6x8oKkK3V5Ii
mQjonJP3Nk0KgqDnqWE4XCDrWZ6MxRzJjBZJkW+bFuVI7yizTXaq/8yZNkUSmxuqiwV6MT8CB866
GzX33LkFV67Ezn3+94nwfzoRHMx0/78T4TXrEuxrf1d1/vlF/zgViFyTtssfoRjZ5Cqbk/ofqk6f
uBDPw0gXYM3zt1y2v04FK/iD2wVxCaeA60qOlv88HNw/+G4WVnLX86WU7r8Ux+aZ/w0rwT9PP8K3
5FUgj/kv+ABfuwRfLol58n2WTDCHGj/qROAwR1va6wz3P5y470vtOxupLklfBDOfyBZWc5WlyXhr
NYT3BB07SseLzXjfga+4TxcOk86ty+emXiDPAwc7t/HwHGtEIRvj8UNQGXXZjnFj8kKKQ/0qBw4c
VU0g4TQeu08nrslCTJPg2l5m56MWJH1QDDO1sRQ1Tci2P3gd3Mb4Vcze/IJFpZp/ARMOvPyS9fZ0
S4ew73B9+8mcXwmUbuSIaTxxmJrBUlGjjzBCBg4dMpAa49mwHZz3aNn1XjGiRn/GSL2vNtyPJ635
1uxm1glF6n8vixLWZD9on19LI+UJRkVCNorJ2Khwt6NNWs0+JjnNOZgtMaFxX/ywq7W+SqZModFe
7Z3T2cW3Lsfs7pixvTPwGkYlC75XKfNlA5nC37T7zeOrKnXPhlt4xy+fC4ei8T70JYoNECAvqehT
sLuwzsN21a33qnq8WHRLswFbqcPWRxhYLNpDHGwsELIwB3nX4stsDwZ20ecONuHHyDFKJ1ZO6t1O
bPTigWk+z3Sk/JYJt0totgLzOSgchmeLnMznJBsa/INq2zIMVikwOTYDVGS8TNuCqKfns0hKYptA
o04DkLKai4yuJdV1Ynt7ZbJ6305e/rM0c97XmCGTG+K35/9b0oqvcSyAQ9eqntU7uXRYBJ2BaVZu
+1Smzuhi0NI2rp4yTVZzl8xO8Mp+2MJ4OsTBqzka4I47f3O9BQBRn6Xp8GNUo8Z/7jUINMlpsc4W
YTkfCtdmf7QHbBRhN/frVcASg5+zMrn1EqLhCPxc+YG87ZfCgsbOr4ZiLdML61tewAQkM2FogJI0
qnSs3gnlwLWaxBp4vwN0Ot/5MwyQHYWuK29jXU7xoR8gy50HpTOKS5Y2n7j4IHniNkIkgfsj4zdO
4OixZMPTRtDYsdGHOK/4C9pLvv3sbj+8v0KkCFeJeDfqppk/WVvPOttuhT9yTnlb1n5Q7xSrRmQb
ih8iHqW49zPtXn/9i643FvNBG651nkoYyWGrJb/ffEri14mJsB+hSEeVZU9Sr8euM+0PsbD8iIB9
Nleu6NR7S4yWDlEndCdgro79kOQUCYWFbPScWRnUASw5lhW1EsRYmFglP9ZSYUpIWTS90ZgsxuvX
q/S5dJNTudiIc5Al82Id5fKUGRBGb4OuZHVeFj30zx4iyciAQLfrExa1pgBXt72lEkEDv5N82/AN
S7AFVfQ4rMhX7G+DJQP9QFPFbsZo1uz4H+ydWW/bSLbHv0rQ7zK4Lw89wLVl2Y6XeEvSzoug2GqS
Eved+vTzK5F2JNpxT4bBBXFx+TTTcopksZZT5/yXdTRhQKDgBR+q8lmhzFWSnmqBJDczL4n9vylz
MCJXxkSMKVmU6Rx9YgUnEWXc6NyUg7qASrmuj2pznVfT3FY2mOEY1S2Sl/V1iXffA6JaQMGlqICs
6LthgHGqZscXuVUckdGw4Ggpk4REugJ+twigLx41KRI9hmTOz1d2Y3/hY1K6UVVTvkXWDISrn2bx
A2mIjJPYSqnvSkbxyYrS1wxqEUYPpaPfFF6ePa4mMLfJhTItfNuv7yyDQqyppAxsJa1SXoYOuDAk
bcLbAT5QAe3pcA3zKvXVqW6HZADpMsK52tZNYCa2+ZjEK1NFoC2y1GMiPOiFSgYl13FW2hnsWvq3
QeLsS4rJ6IVRIAnLDYPqE0Ud7RhbI8U5nuSIx6AlRj4hSLX4TK2FD5Fvue4Rqk8O3Ko4vPVLzNZg
3vmr6NBcu8pnznjmDLGxZqmZgfpxjvzh6aq05CdfN9FjcYranGENtbpIyDMu1aSu7pFHazCqA9jV
rHzQId7kM5qH6ReCxQwT5jXJRt+2vBNMSpD/qyf+hVwD5vLJbM4kCzZxiFnd0mscOL0q/k/nll6Z
cIlWJgA1ZIvUB+xsyG5WUHupuJvyWbFBAJHYS5/qVUWaGHMixTjy5hvzQncSSABpsESywoVPZkGf
guKVQIbLa+sKReZbOYAjcMxxAOD+2ioz+cLn2JvcbDQV6rkE2qpE+BgcUDkFYBlfoloGdG9SzK/D
MmU1aUygcZO4uCVhwaG3QiIutzNgX+CJ1It4zZHy8zxWoy+V66d3CFRfu3qZ3DYKesyVk2FIyhHl
LjQ5qmIXk1ufEhhrp0gXxWRIELdxlKo+1+bW/cZRjK8FsPaTCGMdhI+rMBKG07Efn1IcFhMfYmps
E2bHynWWQYcyKJjilyy50gWmfNRw5kku3QB2iijNmfAIVqmMdoia1tSCcrTJ8R+kTOzO3erbHDlb
/4hSoQ5pKwB9c4p9GT7ME1nzj0s1iY6sWsrvFfCoD55C7pqtUJU+FSuNXJY0ic9KQ2VUVxADa7b3
c8ywiqtckb6JJONlnHEoQB64jg1cw+b5BbSq1bTUbOWuQWDnvKlX8s1aNvK/SwyVvjW2EyUL1I39
8sYz0rlznqeb9Znjr8nKJulfSrOZ37iuDEoSXRqwaDIn9FzGFxAEO1rPuP1k6uRTmuYoyytId4K3
CJao7NQXiaCZzvWGgpCXlw+WZ8ynToBZux3b+qe6qLBtWYcuZD9kHuIrJL3Xl9IctOrUJQN6oyE3
PDW1ojqmu5A714z6I1mj8JtX5OAgo/jzvIilj2sp/ZKzJR5T39GFTv6DrDhnq2qVXUwaXfurqkiX
MOealHR5JmON4LrnmaNBbrCi4rIw01OrIB26NhVEoiRoxodmFNfaReXmGm9oyUekpFV/ihBiQUay
mVwZGkMFF9+LoLKQvvPlr3OydoeOb5BCVCKN+mYukvhkf2TOdayF8Pbc2oDaqtqAShx8rBE3Ywuf
wYKSatTBYvXGcjTj2gLZcBelGrX3FE4g7+PmR+tNPZuYOYY6KWUpoB2fDSkhYZSS8JHVOj4i9avP
7DwI7kBEIn21IvyYKSGS10C3V3AMBdyVhBxy1JSw3GsELdXZGmDQvYTt8HmTqdLXSco/LKH6XbIC
ladenXnZNA/sGzWXypM4LFz+r6LF53Bfk1tXR+H/CMpjdVxEoefiDRnhUqqtihuwT9I0nRtnkMNx
WFo7zWcp81Ez0oPii1u4fwE2Ie+vy/i/OXXpfC4BZ5EVrsH6JJn60YiD+rSWwO9otmvNjMLgO+Qw
U1BgD5ChA7JQoIzXrF2dmRDk66O41pMZ+V52Rx81pEPQMf5JDAjsCwVq5GziOr2D8WvOsjqZr47Z
DiFUrjJviiEOCvMg0aQ6lW9dYIZYIq9cbboB832OfinmZpLbFOd1qpFqVZQaCjrrKfIAmC8dmaw3
T6ukMP6GoFihrmrom1PXzv3H2DSTUzu158e+CK0gzeJAXjYoVZK7xm8+WBkoYyQxxegS3FxhFZdV
LCvTeePj9VQmmE6YpnK+XgXl1SazYvUz+xs6eCE6juVRgN3n9SrHZjpb65A1g9oxbinjY1yjT2yB
A1sRFoSV9n2NcKMzoyJE+a+UiAVRsF5/cthksYiuL6iJZceAn+0awJtFrpEw4FLxEYc/DBvVwUa5
BKiyUclrzzX7wSnk6HYzr/A8AzQ+S9ZFc6Fnun6VhG6SYqCeTKYgNMm7R35+XssJTr2hV1/Lep7d
u1VA4SE5j61NPU1sJfkUYG/4aLBanpR5kn6EvjI/SR3rC4FaNTOzdFqaqXazIu/gH+rler2erZBC
9En0onE38+wNHkKVllLwj/yQskGgGJvbQpXi7/U68HFhshUfIgDY/0MVJwS8HqAOr4GEg6cEFXU9
sTFNmLjINwGs8PTiO7nL+7hoQswV0tZqIZiwuJ3Na5QDXdW8jfBkiLfuDOHWqUENpUVe2fFlDdno
EFnbpDhbV5QrUCRt1sfUylxKC8g2SV+9gP+VVocpGIrriHTrTJjKpnD2gT593bhgtjU1tRzz2lHi
5Jrd7ywP2EGr052T/BvaoH0JNDSkhe8MxpuGJmvwMffTZg4g0AaaXHpqpql2VqmcRHXPVe43jZk9
2ansnbx/P70vXGVLWJFaugKLU0KVrq9LB3O3IemVRadhkNoXANbjh4yFebGe5HgloFL96PqSpl05
pVWoZ2mKjkeDTfLEDS7BpfmsfEzsYyMJtfRTkJbyVTAxNvHHVEFuvnRzG3NlJBkOtU04J2wLDGq6
jqTaHOi1fHOnGJM5KrT1Oj31ioIwE3jQAqncKr9D1QR6xSaXkZ05Cg3SjN82nCcgHls1BzZnjpKN
pzqcRXC3k+8DU40fKr/Jnhgy4d/WpgzvVGy1cKxLBADEUKQYmRyM17Djrs2JWDslDljyZH6zmWRF
NrNXHBxOLCdCv4Q/TD9pUSwbJ6krI3iVyVb0sD0LB0YiX73/EUS2YydXqtlY0xua0BKHnUBypvfR
10TIWChSftYbcV7WPbgphwVUPKdNqf1UhVA09OpGNlJNFrkPVemPLivlBJf43AgEDp84tsDeQV3l
+zD3tEXmWZytnajmEIJZQvzw/mu+vrslqRaGSDCiKGYK26VdzciYHKNJtR6E5ypW7o0KTTov8Rri
Rz89jfCNRUY7NzkETKqAY9v7N5f7an+2RApckSxbkU0VD4NeJ1crfQIVNcU9VAb8dVhWTqFdmutE
uQ9XGcdmTTZ4+VJrUN8G0wzMPw0LAQh0TP8UYI58v32g/+fp/RNPz+BssvPtXnl+fW2iAJGNvZpH
+29eah4UNnRVMQ2JWcsh4Ud2U5ZlfgLaoL4Q0zutMijr1MAUFZFnU8OpRuQ9nznr0gGSkxRUJQth
MVH6+BWtst5kZpTpEuQ9qi6KhnOqKhbcHfVV3H1lhBCS6qoInpzMp9D2fac33tgi6KzdSfzqBr1p
lNaqH8Q1N7BW4MstyNX2wiuvPBsQ79P7t9qu/jsLBnxH1iRO8aqKXhb7YE8is5Ez2dd9TWathz0i
AgsyI8gmCV7DOtG/ZavasR4pS1i5BFtKySYbdnu98cKPVJoSJ3iiEGTBVGayuSijnsxTRzpBoblY
epYE7PSiSLWMY49kxJszP7NX85Tyh9Scs1JF8/smyWcrxdM/ZhSTr1fILkMGwQklzI8UZPShcqQA
q5TSQLMfo2LV5gTgB4m7viOEccoUrfywNKMpDwGYAoioAs2tUD6mrAGfm9ovzv15gpDNhiimwkna
w5f53IQgPtUpFl9ZMtpY3yYRJR2qJAGJnlxJcX8UNR8qpfHmfJUDmLmrSAJp4bFaOnMbmjM4fyh4
kGZSL2v36/8zq0b3ImJSH2+LHTfFMm1ul1kBWvSZ/ip+vY68ML+HkpLj6verf/R+Q51V4D+sQ2j+
sATs1V23z7R9lvea8Bc8cvG0/PMPTT7QTfQP0VinZsLFnuNHIYno7c/44x6YSKFva6niTjud87PX
f//N2n58/2/2Hv0xKsJc9D9UznB3RWVt+s9evtfCj5enWqQTrJoicNxe1Hh2X96mMC1bVHjIL26v
9ob/+32weGI7mXpZnnqP+W4fsODzzINGgMoXNoinIIDvv71lHBDlUHqg/t5e2zuN6O3JYAs1lUGv
r0kHMkrNNltEOwbYiXfHgKlRbORwgddOe41vDBiywqwd1AuqheaNZsL972ZCbxmwrQMqpzLBr972
QtvtIxoLJIGp9Q7rBPOAYrNBlc5uh0KvE2TZPjAI1TBq7QbD2CYEAI6+ku6vbgiGhrOUppmSgtmr
uBjvu/MBLaMDhX1HQ81obK8Pn044BQwaBJp5QM4C9WtWhfbqvb8kHUC8Q0rjeUEYWy9wLhba3cN6
gVVRwdgFGMebvWDZjBLLINHTrQejGwuod3GqGNQJLIr4HQPu4My9vfrrgaQjOA27wmj34BGthoBf
BCBl0Otr7HzMAUAz3UrAN95dCRgDJgJqLLwcOcU1ul5QEAEfGh4RH1g2ewLCLO3VGwSmiUQOJkVs
nO1MaafeiMYCZLm+qNCvbgqqdoCEgCJybu1L9kJFkbMghtTxLTK2vUQnMfbG1AnaFsE1dEKQ+4MU
+7z986l3JwR0SXzcbRV5kbbDx/T+JHMGrgcMAjKfhIByt+b3Xt9GN5G0vw4mr50po+sEfC4HdwJH
QqSwWFd+bHy7YwDYIhUPQxQk2pkyuk6gMDM0RhQbI1hsQqRecMhiKMmGwEp3b9/uQWOaB/i3c8Ib
tA4o+Eyw7Qk9z+7aXwcsISCK+hqKx+1EGN/GCKx98J5gC08NbKDUHxvf7kxA75TVEHorIvgj3RMI
64YGSWRPDCwXoQp06YNeeABWmdOUamrkvLfX6MYCzniijDVoRmwPxiyLgK73pwK7wQE4exFAo3bF
NbrAgBLMK6j6r4ZHJFHxdCYU7lY9kZXdnQomSVaqECgRd5vG6AYBOF4BsB80CNgVVAOQOoag208t
9TJpIj4AL4/wS7dujm5r5EhrDe4F+4D8ESZ5z1EQ33p3LJBVJYwGTk9edXuNrhcUjfrXwLHAqUlj
7gNvfXtzYIvkFyTeSDRtr9HNCE461uDcMhw1KrUUGNrFT5yQd8eCLfRaJVhv3eIotevwiMIlBQes
ob0gokX2AALm/bc3DcYAYrQv1ZXxjQG29qEzAU4iL69Yht5VUXp7gwXPCY9Tc+sIJqbC6NYDkqqD
84mMAUpMW07mmwkESyKzznJgA3DYXuMbCzjEtg/VQpVeCsC/UGxVQWlYvKDxcnLYnxG2zAlbhpyG
w+r2Gt/xicT/0BkBjAXGMLHQ8xG6l0wy7AMEX2RgZGOtuvKBjDbh/d+PBVF4p5IEg7DNmL2KluwD
hgq6H8+F+RHuDWBEhsYJygEFNcrvVGC3V291JHI2ACPhxt7uQmPaGmUE0Ye+PvkSkBeESW8HCIIa
z0SRFaCh21uN6v1RmR/6/qQUIfLCP++OBL3Pz+Zokl4gWu5+H98k0GB7Du0F9QAsH1lD1WgnQS9Q
AkF/QFJVlig2jW8UaIMPjprBhmALwGGXI+nlUGxK0sAhSdy1h7MxTQIxOod/fsNiFIGzfIl9dk8J
InvALgENq4MljK8XZBjMA3tBwJCIM4HadHOgNwmoNpKn4jyidOfm0S0F6hvuHb+aSVJlygfIB1vy
2+lEEGkqiCyqjT9OEyRtRjUj5MEJdipNGg6L4Gy62IgwY3dG4B1yIIN0Bg8/vnyiagjc/rBMGklT
lezIS2q9FyGboC/ANFvC6Hp7jW4ugMwbvi0qbItQlwQCcXv1RgGlNtYDzOqfi9Lj6wVkg4ZGyCpj
Af86skhtJ/QBujb5hRb0T5S0vcYWIrAsvvJ3/+V1kRAJShWrwo/8wO6KQP4AOSSWAzB622t0Y0H0
AtHtoHUBRI7G8qIRDrRv2VsX6JsDcrfEUl1JY0T7AkpayuCSI3ZUTCmW/S5QJOjYGwUikIQTxpGy
nSyj2x2I8F8xh351LqB8xtc3yAx0h8ZeL5A14LgAiJMVox0mo1sR3hCM+9VeALuvkjggLu4Wxn4v
CEjSs9CTmHZjmguEy0PjZdYCSDqQXfX+tkhFGj0+KIodgHV8CWUghYPr7oxxGQlfKo7tGO9lDkwS
zhwndeBa7e/tPjyqQWBpQwNFAVaWZRgs1k82hG3mQFQxuprsLyyI/0FXvbChjlzPf9ryoLxl9hYT
6md/8MwDev17xwE6e/rzD0H02ftDQYtq7718UaP71x5HZjvbd358nv3b+3T/vHvB17feu9fzWz3/
x1NvmS7SRxctG0H76h7zahFApvoff/F9ESxeE3R+PMmff+w9505A8A8NZ+teuyIPP7jd1NtE4X7D
W7To8IbXizDb96qE7M7wG9ry0cL3/o7SnnZgy/4Y3DaCV+niKXp+SjH4Whz58JbDcPmYe49Fvtf4
lsA3tPHp0l9Ui3S523ILdRzcckc5+xD9/QHSaxF835dsbLGEQ+8yo9e9p/1R2ML0hrZ8sozQmdxv
mdCQzWdoy6f0uOc9tyMGSoejGtrw2dPC3RuAuDML7cnB7fq+F0Ze9tzS9pFbpsjgpsMnb9FbRVok
zeCWo2r/47WgjKHNnr9em1oO3eCGaaB4XDd7ndyCCIY2fREVeKr2u7ktSg9t+3LhhXurB+n237G9
XC7Sxl+ET7vd0SFKhj9yli0e3SJb5vnemFaokvyG6XLpPbqes9gnHJNcIK8w+NE99gJk3fdGtkJ6
gCPB8LYzRLMyD/On58a2EVSboP8drUe4EPSa/i0PHoV5b3AjciIKrEMf+mr5PV30oqeugD+86XKx
v2+RfRHA6uENVx9OF0Gcud7+tk77ot70O9r/uEyz5d5K1dGpf0fjl8vae9zbxmhc1AV+R+MPiNA9
t7Qd3W2yeXDTUZq7H44WKebP+7sZvFKR0/89N5gu1v2539JWhzb/yfX2e7zFcQ5udu0TkeyfaoCI
isT24KbTpdPXdNiW04c2fL3EYKTxy0XvmNARAoc2f+tGT8sPZ9mrva3Fkg9t/i4qfjIQu1T677nB
64HY5aiHNn9P7y+zbLkXUnT53+Ft1/unyq7qOrTdn1lUvOQX/ruD+5dlGrCzPU8VsVpR5RfJv6EP
/J6C/sCH/rpg3wmdfH9qwvUW+aqhz/11meUf3nz4FmY6uH0ve4zCzNuL3Do69OC2fy7r9W6Xv5Vp
eklIv84/PUvkvPXP9pNr4i8e/eUi/de/AQAA//8=</cx:binary>
              </cx:geoCache>
            </cx:geography>
          </cx:layoutPr>
          <cx:valueColors>
            <cx:minColor>
              <a:schemeClr val="accent1">
                <a:lumMod val="40000"/>
                <a:lumOff val="60000"/>
              </a:schemeClr>
            </cx:minColor>
            <cx:maxColor>
              <a:srgbClr val="2C2E34"/>
            </cx:maxColor>
          </cx:valueColors>
        </cx:series>
        <cx:series layoutId="regionMap" hidden="1" uniqueId="{00000002-22B6-4BF9-8815-34598E34FCC6}" formatIdx="0">
          <cx:tx>
            <cx:txData>
              <cx:f/>
              <cx:v>DataLables</cx:v>
            </cx:txData>
          </cx:tx>
          <cx:dataId val="1"/>
          <cx:layoutPr>
            <cx:geography cultureLanguage="en-US" cultureRegion="US"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14/relationships/chartEx" Target="../charts/chartEx1.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21431</xdr:colOff>
      <xdr:row>2</xdr:row>
      <xdr:rowOff>42863</xdr:rowOff>
    </xdr:from>
    <xdr:to>
      <xdr:col>1</xdr:col>
      <xdr:colOff>800100</xdr:colOff>
      <xdr:row>12</xdr:row>
      <xdr:rowOff>66675</xdr:rowOff>
    </xdr:to>
    <mc:AlternateContent xmlns:mc="http://schemas.openxmlformats.org/markup-compatibility/2006" xmlns:a14="http://schemas.microsoft.com/office/drawing/2010/main">
      <mc:Choice Requires="a14">
        <xdr:graphicFrame macro="">
          <xdr:nvGraphicFramePr>
            <xdr:cNvPr id="2" name=" Year">
              <a:extLst>
                <a:ext uri="{FF2B5EF4-FFF2-40B4-BE49-F238E27FC236}">
                  <a16:creationId xmlns:a16="http://schemas.microsoft.com/office/drawing/2014/main" id="{84464FD4-F1F8-416E-9C37-541626F860D4}"/>
                </a:ext>
              </a:extLst>
            </xdr:cNvPr>
            <xdr:cNvGraphicFramePr/>
          </xdr:nvGraphicFramePr>
          <xdr:xfrm>
            <a:off x="0" y="0"/>
            <a:ext cx="0" cy="0"/>
          </xdr:xfrm>
          <a:graphic>
            <a:graphicData uri="http://schemas.microsoft.com/office/drawing/2010/slicer">
              <sle:slicer xmlns:sle="http://schemas.microsoft.com/office/drawing/2010/slicer" name=" Year"/>
            </a:graphicData>
          </a:graphic>
        </xdr:graphicFrame>
      </mc:Choice>
      <mc:Fallback xmlns="">
        <xdr:sp macro="" textlink="">
          <xdr:nvSpPr>
            <xdr:cNvPr id="0" name=""/>
            <xdr:cNvSpPr>
              <a:spLocks noTextEdit="1"/>
            </xdr:cNvSpPr>
          </xdr:nvSpPr>
          <xdr:spPr>
            <a:xfrm>
              <a:off x="21431" y="803828"/>
              <a:ext cx="1617283" cy="2042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24609</xdr:colOff>
      <xdr:row>0</xdr:row>
      <xdr:rowOff>816377</xdr:rowOff>
    </xdr:from>
    <xdr:to>
      <xdr:col>2</xdr:col>
      <xdr:colOff>3318</xdr:colOff>
      <xdr:row>2</xdr:row>
      <xdr:rowOff>80110</xdr:rowOff>
    </xdr:to>
    <xdr:sp macro="" textlink="">
      <xdr:nvSpPr>
        <xdr:cNvPr id="10" name="TextBox 9">
          <a:extLst>
            <a:ext uri="{FF2B5EF4-FFF2-40B4-BE49-F238E27FC236}">
              <a16:creationId xmlns:a16="http://schemas.microsoft.com/office/drawing/2014/main" id="{BFA52B74-779E-9FC7-94A3-85ED14BBF716}"/>
            </a:ext>
          </a:extLst>
        </xdr:cNvPr>
        <xdr:cNvSpPr txBox="1"/>
      </xdr:nvSpPr>
      <xdr:spPr>
        <a:xfrm>
          <a:off x="24609" y="816377"/>
          <a:ext cx="1659591" cy="402998"/>
        </a:xfrm>
        <a:prstGeom prst="rect">
          <a:avLst/>
        </a:prstGeom>
        <a:solidFill>
          <a:srgbClr val="2C2E3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US" sz="1400">
              <a:solidFill>
                <a:schemeClr val="bg1"/>
              </a:solidFill>
            </a:rPr>
            <a:t>Select Year</a:t>
          </a:r>
        </a:p>
        <a:p>
          <a:endParaRPr lang="en-US" sz="1100"/>
        </a:p>
      </xdr:txBody>
    </xdr:sp>
    <xdr:clientData/>
  </xdr:twoCellAnchor>
  <xdr:twoCellAnchor editAs="oneCell">
    <xdr:from>
      <xdr:col>0</xdr:col>
      <xdr:colOff>0</xdr:colOff>
      <xdr:row>12</xdr:row>
      <xdr:rowOff>103106</xdr:rowOff>
    </xdr:from>
    <xdr:to>
      <xdr:col>1</xdr:col>
      <xdr:colOff>805206</xdr:colOff>
      <xdr:row>26</xdr:row>
      <xdr:rowOff>94759</xdr:rowOff>
    </xdr:to>
    <mc:AlternateContent xmlns:mc="http://schemas.openxmlformats.org/markup-compatibility/2006" xmlns:a14="http://schemas.microsoft.com/office/drawing/2010/main">
      <mc:Choice Requires="a14">
        <xdr:graphicFrame macro="">
          <xdr:nvGraphicFramePr>
            <xdr:cNvPr id="19" name="EmploymentStatusLabel">
              <a:extLst>
                <a:ext uri="{FF2B5EF4-FFF2-40B4-BE49-F238E27FC236}">
                  <a16:creationId xmlns:a16="http://schemas.microsoft.com/office/drawing/2014/main" id="{F7666572-7437-4EC0-BA12-DFFD285AD8D3}"/>
                </a:ext>
              </a:extLst>
            </xdr:cNvPr>
            <xdr:cNvGraphicFramePr/>
          </xdr:nvGraphicFramePr>
          <xdr:xfrm>
            <a:off x="0" y="0"/>
            <a:ext cx="0" cy="0"/>
          </xdr:xfrm>
          <a:graphic>
            <a:graphicData uri="http://schemas.microsoft.com/office/drawing/2010/slicer">
              <sle:slicer xmlns:sle="http://schemas.microsoft.com/office/drawing/2010/slicer" name="EmploymentStatusLabel"/>
            </a:graphicData>
          </a:graphic>
        </xdr:graphicFrame>
      </mc:Choice>
      <mc:Fallback xmlns="">
        <xdr:sp macro="" textlink="">
          <xdr:nvSpPr>
            <xdr:cNvPr id="0" name=""/>
            <xdr:cNvSpPr>
              <a:spLocks noTextEdit="1"/>
            </xdr:cNvSpPr>
          </xdr:nvSpPr>
          <xdr:spPr>
            <a:xfrm>
              <a:off x="0" y="2882957"/>
              <a:ext cx="1643820" cy="28180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9819</xdr:colOff>
      <xdr:row>10</xdr:row>
      <xdr:rowOff>119431</xdr:rowOff>
    </xdr:from>
    <xdr:to>
      <xdr:col>1</xdr:col>
      <xdr:colOff>790477</xdr:colOff>
      <xdr:row>12</xdr:row>
      <xdr:rowOff>35965</xdr:rowOff>
    </xdr:to>
    <xdr:sp macro="" textlink="">
      <xdr:nvSpPr>
        <xdr:cNvPr id="20" name="TextBox 19">
          <a:extLst>
            <a:ext uri="{FF2B5EF4-FFF2-40B4-BE49-F238E27FC236}">
              <a16:creationId xmlns:a16="http://schemas.microsoft.com/office/drawing/2014/main" id="{7A316764-2557-108A-88E4-C480FDF6998D}"/>
            </a:ext>
          </a:extLst>
        </xdr:cNvPr>
        <xdr:cNvSpPr txBox="1"/>
      </xdr:nvSpPr>
      <xdr:spPr>
        <a:xfrm>
          <a:off x="9819" y="2827519"/>
          <a:ext cx="1621099" cy="308740"/>
        </a:xfrm>
        <a:prstGeom prst="rect">
          <a:avLst/>
        </a:prstGeom>
        <a:solidFill>
          <a:srgbClr val="2C2E3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 Employment Status</a:t>
          </a:r>
        </a:p>
        <a:p>
          <a:endParaRPr lang="en-US" sz="1100"/>
        </a:p>
      </xdr:txBody>
    </xdr:sp>
    <xdr:clientData/>
  </xdr:twoCellAnchor>
  <xdr:twoCellAnchor>
    <xdr:from>
      <xdr:col>10</xdr:col>
      <xdr:colOff>94907</xdr:colOff>
      <xdr:row>1</xdr:row>
      <xdr:rowOff>10683</xdr:rowOff>
    </xdr:from>
    <xdr:to>
      <xdr:col>18</xdr:col>
      <xdr:colOff>197484</xdr:colOff>
      <xdr:row>21</xdr:row>
      <xdr:rowOff>47317</xdr:rowOff>
    </xdr:to>
    <xdr:grpSp>
      <xdr:nvGrpSpPr>
        <xdr:cNvPr id="17" name="Group 16">
          <a:extLst>
            <a:ext uri="{FF2B5EF4-FFF2-40B4-BE49-F238E27FC236}">
              <a16:creationId xmlns:a16="http://schemas.microsoft.com/office/drawing/2014/main" id="{22D086E0-4FF7-C058-DECF-BB01FB654AE9}"/>
            </a:ext>
          </a:extLst>
        </xdr:cNvPr>
        <xdr:cNvGrpSpPr/>
      </xdr:nvGrpSpPr>
      <xdr:grpSpPr>
        <a:xfrm>
          <a:off x="8453580" y="953465"/>
          <a:ext cx="6789516" cy="4118776"/>
          <a:chOff x="8469923" y="571500"/>
          <a:chExt cx="6784731" cy="3993173"/>
        </a:xfrm>
      </xdr:grpSpPr>
      <xdr:sp macro="" textlink="">
        <xdr:nvSpPr>
          <xdr:cNvPr id="12" name="Rectangle: Rounded Corners 11">
            <a:extLst>
              <a:ext uri="{FF2B5EF4-FFF2-40B4-BE49-F238E27FC236}">
                <a16:creationId xmlns:a16="http://schemas.microsoft.com/office/drawing/2014/main" id="{364AF460-46B7-8457-4DF6-625DD8DBC97F}"/>
              </a:ext>
            </a:extLst>
          </xdr:cNvPr>
          <xdr:cNvSpPr/>
        </xdr:nvSpPr>
        <xdr:spPr>
          <a:xfrm>
            <a:off x="8469923" y="571500"/>
            <a:ext cx="6784731" cy="3993173"/>
          </a:xfrm>
          <a:prstGeom prst="roundRect">
            <a:avLst>
              <a:gd name="adj" fmla="val 3232"/>
            </a:avLst>
          </a:prstGeom>
          <a:solidFill>
            <a:schemeClr val="bg1"/>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 name="Chart 13">
            <a:extLst>
              <a:ext uri="{FF2B5EF4-FFF2-40B4-BE49-F238E27FC236}">
                <a16:creationId xmlns:a16="http://schemas.microsoft.com/office/drawing/2014/main" id="{85E8B019-CAB8-480C-8787-FED2E636C644}"/>
              </a:ext>
            </a:extLst>
          </xdr:cNvPr>
          <xdr:cNvGraphicFramePr>
            <a:graphicFrameLocks/>
          </xdr:cNvGraphicFramePr>
        </xdr:nvGraphicFramePr>
        <xdr:xfrm>
          <a:off x="8836269" y="622788"/>
          <a:ext cx="5517174" cy="385457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5" name="TextBox 14">
            <a:extLst>
              <a:ext uri="{FF2B5EF4-FFF2-40B4-BE49-F238E27FC236}">
                <a16:creationId xmlns:a16="http://schemas.microsoft.com/office/drawing/2014/main" id="{449064DB-3234-0E0B-9625-E70E09806AD3}"/>
              </a:ext>
            </a:extLst>
          </xdr:cNvPr>
          <xdr:cNvSpPr txBox="1"/>
        </xdr:nvSpPr>
        <xdr:spPr>
          <a:xfrm>
            <a:off x="9345785" y="725365"/>
            <a:ext cx="5421924" cy="3077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Percentage</a:t>
            </a:r>
            <a:r>
              <a:rPr lang="en-US" sz="1400" baseline="0"/>
              <a:t> Surveyed With "Too Much Debt" Per Education Level</a:t>
            </a:r>
            <a:endParaRPr lang="en-US" sz="1400"/>
          </a:p>
        </xdr:txBody>
      </xdr:sp>
    </xdr:grpSp>
    <xdr:clientData/>
  </xdr:twoCellAnchor>
  <xdr:twoCellAnchor>
    <xdr:from>
      <xdr:col>2</xdr:col>
      <xdr:colOff>8334</xdr:colOff>
      <xdr:row>1</xdr:row>
      <xdr:rowOff>18123</xdr:rowOff>
    </xdr:from>
    <xdr:to>
      <xdr:col>10</xdr:col>
      <xdr:colOff>84534</xdr:colOff>
      <xdr:row>21</xdr:row>
      <xdr:rowOff>43458</xdr:rowOff>
    </xdr:to>
    <xdr:grpSp>
      <xdr:nvGrpSpPr>
        <xdr:cNvPr id="18" name="Group 17">
          <a:extLst>
            <a:ext uri="{FF2B5EF4-FFF2-40B4-BE49-F238E27FC236}">
              <a16:creationId xmlns:a16="http://schemas.microsoft.com/office/drawing/2014/main" id="{584CD260-172B-16F9-817E-F8C99F45D727}"/>
            </a:ext>
          </a:extLst>
        </xdr:cNvPr>
        <xdr:cNvGrpSpPr/>
      </xdr:nvGrpSpPr>
      <xdr:grpSpPr>
        <a:xfrm>
          <a:off x="1680069" y="960905"/>
          <a:ext cx="6763138" cy="4107477"/>
          <a:chOff x="1689588" y="579136"/>
          <a:chExt cx="6758354" cy="3981874"/>
        </a:xfrm>
      </xdr:grpSpPr>
      <xdr:sp macro="" textlink="">
        <xdr:nvSpPr>
          <xdr:cNvPr id="5" name="Rectangle: Rounded Corners 4">
            <a:extLst>
              <a:ext uri="{FF2B5EF4-FFF2-40B4-BE49-F238E27FC236}">
                <a16:creationId xmlns:a16="http://schemas.microsoft.com/office/drawing/2014/main" id="{9F911989-C226-4A69-ED3E-CE08E8A01EB6}"/>
              </a:ext>
            </a:extLst>
          </xdr:cNvPr>
          <xdr:cNvSpPr/>
        </xdr:nvSpPr>
        <xdr:spPr>
          <a:xfrm>
            <a:off x="1689588" y="579136"/>
            <a:ext cx="6758354" cy="3981874"/>
          </a:xfrm>
          <a:prstGeom prst="roundRect">
            <a:avLst>
              <a:gd name="adj" fmla="val 3631"/>
            </a:avLst>
          </a:prstGeom>
          <a:solidFill>
            <a:schemeClr val="bg1"/>
          </a:solidFill>
          <a:ln>
            <a:solidFill>
              <a:schemeClr val="accent1">
                <a:lumMod val="20000"/>
                <a:lumOff val="80000"/>
              </a:schemeClr>
            </a:solidFill>
          </a:ln>
          <a:effectLst>
            <a:outerShdw blurRad="50800" dist="76200" dir="5400000" sx="10000" sy="10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 name="Chart 6">
            <a:extLst>
              <a:ext uri="{FF2B5EF4-FFF2-40B4-BE49-F238E27FC236}">
                <a16:creationId xmlns:a16="http://schemas.microsoft.com/office/drawing/2014/main" id="{CACF3E78-6337-47DF-9DD2-6F2FA73E9624}"/>
              </a:ext>
            </a:extLst>
          </xdr:cNvPr>
          <xdr:cNvGraphicFramePr>
            <a:graphicFrameLocks/>
          </xdr:cNvGraphicFramePr>
        </xdr:nvGraphicFramePr>
        <xdr:xfrm>
          <a:off x="1956005" y="697409"/>
          <a:ext cx="6161276" cy="372405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6" name="TextBox 15">
            <a:extLst>
              <a:ext uri="{FF2B5EF4-FFF2-40B4-BE49-F238E27FC236}">
                <a16:creationId xmlns:a16="http://schemas.microsoft.com/office/drawing/2014/main" id="{A8C08927-57BE-0288-8AB3-F580DE7C06E9}"/>
              </a:ext>
            </a:extLst>
          </xdr:cNvPr>
          <xdr:cNvSpPr txBox="1"/>
        </xdr:nvSpPr>
        <xdr:spPr>
          <a:xfrm>
            <a:off x="2329962" y="725365"/>
            <a:ext cx="5421924" cy="3077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Percentage</a:t>
            </a:r>
            <a:r>
              <a:rPr lang="en-US" sz="1400" baseline="0"/>
              <a:t> of Households with an Emergency Fund Per Income Level</a:t>
            </a:r>
          </a:p>
          <a:p>
            <a:endParaRPr lang="en-US" sz="1400"/>
          </a:p>
        </xdr:txBody>
      </xdr:sp>
    </xdr:grpSp>
    <xdr:clientData/>
  </xdr:twoCellAnchor>
  <xdr:twoCellAnchor>
    <xdr:from>
      <xdr:col>2</xdr:col>
      <xdr:colOff>156147</xdr:colOff>
      <xdr:row>20</xdr:row>
      <xdr:rowOff>23421</xdr:rowOff>
    </xdr:from>
    <xdr:to>
      <xdr:col>10</xdr:col>
      <xdr:colOff>265451</xdr:colOff>
      <xdr:row>44</xdr:row>
      <xdr:rowOff>31229</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267C004D-F904-40FB-96EE-8E3B570719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832547" y="4766871"/>
              <a:ext cx="6814904" cy="48084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559802</xdr:colOff>
      <xdr:row>24</xdr:row>
      <xdr:rowOff>36084</xdr:rowOff>
    </xdr:from>
    <xdr:to>
      <xdr:col>15</xdr:col>
      <xdr:colOff>482854</xdr:colOff>
      <xdr:row>45</xdr:row>
      <xdr:rowOff>16710</xdr:rowOff>
    </xdr:to>
    <xdr:graphicFrame macro="">
      <xdr:nvGraphicFramePr>
        <xdr:cNvPr id="27" name="Chart 26">
          <a:extLst>
            <a:ext uri="{FF2B5EF4-FFF2-40B4-BE49-F238E27FC236}">
              <a16:creationId xmlns:a16="http://schemas.microsoft.com/office/drawing/2014/main" id="{D51E9A75-1BDB-4DF9-B9D2-6D4CAB384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79374</xdr:colOff>
      <xdr:row>22</xdr:row>
      <xdr:rowOff>0</xdr:rowOff>
    </xdr:from>
    <xdr:to>
      <xdr:col>18</xdr:col>
      <xdr:colOff>0</xdr:colOff>
      <xdr:row>23</xdr:row>
      <xdr:rowOff>158749</xdr:rowOff>
    </xdr:to>
    <xdr:sp macro="" textlink="">
      <xdr:nvSpPr>
        <xdr:cNvPr id="28" name="TextBox 27">
          <a:extLst>
            <a:ext uri="{FF2B5EF4-FFF2-40B4-BE49-F238E27FC236}">
              <a16:creationId xmlns:a16="http://schemas.microsoft.com/office/drawing/2014/main" id="{CF38106A-6315-7451-9F16-2C0CA3D994C6}"/>
            </a:ext>
          </a:extLst>
        </xdr:cNvPr>
        <xdr:cNvSpPr txBox="1"/>
      </xdr:nvSpPr>
      <xdr:spPr>
        <a:xfrm>
          <a:off x="9295694" y="4815417"/>
          <a:ext cx="5785556" cy="361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Financial</a:t>
          </a:r>
          <a:r>
            <a:rPr lang="en-US" sz="1800" b="1" baseline="0"/>
            <a:t> Satisfaction vs PCT "Too Much Debt" By State</a:t>
          </a:r>
          <a:endParaRPr lang="en-US" sz="1800" b="1"/>
        </a:p>
      </xdr:txBody>
    </xdr:sp>
    <xdr:clientData/>
  </xdr:twoCellAnchor>
  <xdr:twoCellAnchor>
    <xdr:from>
      <xdr:col>15</xdr:col>
      <xdr:colOff>141493</xdr:colOff>
      <xdr:row>24</xdr:row>
      <xdr:rowOff>124240</xdr:rowOff>
    </xdr:from>
    <xdr:to>
      <xdr:col>17</xdr:col>
      <xdr:colOff>196712</xdr:colOff>
      <xdr:row>28</xdr:row>
      <xdr:rowOff>144946</xdr:rowOff>
    </xdr:to>
    <xdr:sp macro="" textlink="StatsCalc!H7">
      <xdr:nvSpPr>
        <xdr:cNvPr id="29" name="TextBox 28">
          <a:extLst>
            <a:ext uri="{FF2B5EF4-FFF2-40B4-BE49-F238E27FC236}">
              <a16:creationId xmlns:a16="http://schemas.microsoft.com/office/drawing/2014/main" id="{E39D6D99-5EA1-B1A5-D0D0-4EECF41BC36F}"/>
            </a:ext>
          </a:extLst>
        </xdr:cNvPr>
        <xdr:cNvSpPr txBox="1"/>
      </xdr:nvSpPr>
      <xdr:spPr>
        <a:xfrm>
          <a:off x="12674388" y="5296149"/>
          <a:ext cx="1726271" cy="822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FE628F-1B62-4995-BCFB-9731E1ED5499}" type="TxLink">
            <a:rPr lang="en-US" sz="1600" b="1" i="0" u="none" strike="noStrike">
              <a:solidFill>
                <a:srgbClr val="000000"/>
              </a:solidFill>
              <a:latin typeface="Aptos Narrow"/>
            </a:rPr>
            <a:pPr/>
            <a:t>N = 45</a:t>
          </a:fld>
          <a:endParaRPr lang="en-US" sz="1600" b="1"/>
        </a:p>
      </xdr:txBody>
    </xdr:sp>
    <xdr:clientData/>
  </xdr:twoCellAnchor>
  <xdr:twoCellAnchor>
    <xdr:from>
      <xdr:col>15</xdr:col>
      <xdr:colOff>141493</xdr:colOff>
      <xdr:row>27</xdr:row>
      <xdr:rowOff>138045</xdr:rowOff>
    </xdr:from>
    <xdr:to>
      <xdr:col>17</xdr:col>
      <xdr:colOff>196712</xdr:colOff>
      <xdr:row>31</xdr:row>
      <xdr:rowOff>158751</xdr:rowOff>
    </xdr:to>
    <xdr:sp macro="" textlink="StatsCalc!I7">
      <xdr:nvSpPr>
        <xdr:cNvPr id="30" name="TextBox 29">
          <a:extLst>
            <a:ext uri="{FF2B5EF4-FFF2-40B4-BE49-F238E27FC236}">
              <a16:creationId xmlns:a16="http://schemas.microsoft.com/office/drawing/2014/main" id="{91CC8CD7-627D-7F91-9C02-DA60368CCD7C}"/>
            </a:ext>
          </a:extLst>
        </xdr:cNvPr>
        <xdr:cNvSpPr txBox="1"/>
      </xdr:nvSpPr>
      <xdr:spPr>
        <a:xfrm>
          <a:off x="12674388" y="5911533"/>
          <a:ext cx="1726271" cy="822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094E68-4B5B-433E-BF20-F723D6E96727}" type="TxLink">
            <a:rPr lang="en-US" sz="1600" b="1" i="0" u="none" strike="noStrike">
              <a:solidFill>
                <a:srgbClr val="000000"/>
              </a:solidFill>
              <a:latin typeface="Aptos Narrow"/>
            </a:rPr>
            <a:pPr/>
            <a:t>R Coefficient: 0.0580234532110638</a:t>
          </a:fld>
          <a:endParaRPr lang="en-US" sz="1600" b="1"/>
        </a:p>
      </xdr:txBody>
    </xdr:sp>
    <xdr:clientData/>
  </xdr:twoCellAnchor>
  <xdr:twoCellAnchor>
    <xdr:from>
      <xdr:col>15</xdr:col>
      <xdr:colOff>141493</xdr:colOff>
      <xdr:row>30</xdr:row>
      <xdr:rowOff>151850</xdr:rowOff>
    </xdr:from>
    <xdr:to>
      <xdr:col>17</xdr:col>
      <xdr:colOff>196712</xdr:colOff>
      <xdr:row>34</xdr:row>
      <xdr:rowOff>172555</xdr:rowOff>
    </xdr:to>
    <xdr:sp macro="" textlink="StatsCalc!J7">
      <xdr:nvSpPr>
        <xdr:cNvPr id="31" name="TextBox 30">
          <a:extLst>
            <a:ext uri="{FF2B5EF4-FFF2-40B4-BE49-F238E27FC236}">
              <a16:creationId xmlns:a16="http://schemas.microsoft.com/office/drawing/2014/main" id="{69A526F5-B6FA-2A95-49E9-05E10940AAC0}"/>
            </a:ext>
          </a:extLst>
        </xdr:cNvPr>
        <xdr:cNvSpPr txBox="1"/>
      </xdr:nvSpPr>
      <xdr:spPr>
        <a:xfrm>
          <a:off x="12674388" y="6526917"/>
          <a:ext cx="1726271" cy="822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E3B19E-69B4-4DD6-BF30-A724A3E506BF}" type="TxLink">
            <a:rPr lang="en-US" sz="1600" b="1" i="0" u="none" strike="noStrike">
              <a:solidFill>
                <a:srgbClr val="000000"/>
              </a:solidFill>
              <a:latin typeface="Aptos Narrow"/>
            </a:rPr>
            <a:pPr/>
            <a:t>T Stat: 0.381127343049113</a:t>
          </a:fld>
          <a:endParaRPr lang="en-US" sz="1600" b="1"/>
        </a:p>
      </xdr:txBody>
    </xdr:sp>
    <xdr:clientData/>
  </xdr:twoCellAnchor>
  <xdr:twoCellAnchor>
    <xdr:from>
      <xdr:col>15</xdr:col>
      <xdr:colOff>141493</xdr:colOff>
      <xdr:row>33</xdr:row>
      <xdr:rowOff>165653</xdr:rowOff>
    </xdr:from>
    <xdr:to>
      <xdr:col>17</xdr:col>
      <xdr:colOff>196712</xdr:colOff>
      <xdr:row>37</xdr:row>
      <xdr:rowOff>186359</xdr:rowOff>
    </xdr:to>
    <xdr:sp macro="" textlink="StatsCalc!K7">
      <xdr:nvSpPr>
        <xdr:cNvPr id="32" name="TextBox 31">
          <a:extLst>
            <a:ext uri="{FF2B5EF4-FFF2-40B4-BE49-F238E27FC236}">
              <a16:creationId xmlns:a16="http://schemas.microsoft.com/office/drawing/2014/main" id="{7B94B2D5-2203-0768-6EB2-0DEDBD5E15FC}"/>
            </a:ext>
          </a:extLst>
        </xdr:cNvPr>
        <xdr:cNvSpPr txBox="1"/>
      </xdr:nvSpPr>
      <xdr:spPr>
        <a:xfrm>
          <a:off x="12674388" y="7142299"/>
          <a:ext cx="1726271" cy="822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8F1C9F-FC71-448F-84CC-DA5248C807E2}" type="TxLink">
            <a:rPr lang="en-US" sz="1600" b="1" i="0" u="none" strike="noStrike">
              <a:solidFill>
                <a:srgbClr val="000000"/>
              </a:solidFill>
              <a:latin typeface="Aptos Narrow"/>
            </a:rPr>
            <a:pPr/>
            <a:t>P-Value: 0.704985428345207</a:t>
          </a:fld>
          <a:endParaRPr lang="en-US" sz="1600" b="1"/>
        </a:p>
      </xdr:txBody>
    </xdr:sp>
    <xdr:clientData/>
  </xdr:twoCellAnchor>
  <xdr:twoCellAnchor>
    <xdr:from>
      <xdr:col>15</xdr:col>
      <xdr:colOff>130776</xdr:colOff>
      <xdr:row>37</xdr:row>
      <xdr:rowOff>12353</xdr:rowOff>
    </xdr:from>
    <xdr:to>
      <xdr:col>18</xdr:col>
      <xdr:colOff>41776</xdr:colOff>
      <xdr:row>41</xdr:row>
      <xdr:rowOff>33421</xdr:rowOff>
    </xdr:to>
    <xdr:sp macro="" textlink="StatsCalc!H5">
      <xdr:nvSpPr>
        <xdr:cNvPr id="33" name="TextBox 32">
          <a:extLst>
            <a:ext uri="{FF2B5EF4-FFF2-40B4-BE49-F238E27FC236}">
              <a16:creationId xmlns:a16="http://schemas.microsoft.com/office/drawing/2014/main" id="{26C05CB1-3CD4-A015-8D5E-E1D6F154A4AE}"/>
            </a:ext>
          </a:extLst>
        </xdr:cNvPr>
        <xdr:cNvSpPr txBox="1"/>
      </xdr:nvSpPr>
      <xdr:spPr>
        <a:xfrm>
          <a:off x="12663671" y="7791104"/>
          <a:ext cx="2417579" cy="823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93323A-5A23-4711-A208-6D8FB69E606A}" type="TxLink">
            <a:rPr lang="en-US" sz="1600" b="1" i="0" u="none" strike="noStrike">
              <a:solidFill>
                <a:srgbClr val="000000"/>
              </a:solidFill>
              <a:latin typeface="Aptos Narrow"/>
            </a:rPr>
            <a:pPr/>
            <a:t>Not statistically significant</a:t>
          </a:fld>
          <a:endParaRPr lang="en-US" sz="1600" b="1"/>
        </a:p>
      </xdr:txBody>
    </xdr:sp>
    <xdr:clientData/>
  </xdr:twoCellAnchor>
  <xdr:twoCellAnchor>
    <xdr:from>
      <xdr:col>18</xdr:col>
      <xdr:colOff>220932</xdr:colOff>
      <xdr:row>0</xdr:row>
      <xdr:rowOff>940077</xdr:rowOff>
    </xdr:from>
    <xdr:to>
      <xdr:col>22</xdr:col>
      <xdr:colOff>786807</xdr:colOff>
      <xdr:row>46</xdr:row>
      <xdr:rowOff>16995</xdr:rowOff>
    </xdr:to>
    <xdr:sp macro="" textlink="">
      <xdr:nvSpPr>
        <xdr:cNvPr id="26" name="Rectangle: Rounded Corners 25">
          <a:extLst>
            <a:ext uri="{FF2B5EF4-FFF2-40B4-BE49-F238E27FC236}">
              <a16:creationId xmlns:a16="http://schemas.microsoft.com/office/drawing/2014/main" id="{64031E6F-4227-FF7D-2474-D09C19F7EDFB}"/>
            </a:ext>
          </a:extLst>
        </xdr:cNvPr>
        <xdr:cNvSpPr/>
      </xdr:nvSpPr>
      <xdr:spPr>
        <a:xfrm>
          <a:off x="15348873" y="940077"/>
          <a:ext cx="3927640" cy="8844712"/>
        </a:xfrm>
        <a:prstGeom prst="roundRect">
          <a:avLst>
            <a:gd name="adj" fmla="val 2677"/>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503376</xdr:colOff>
      <xdr:row>1</xdr:row>
      <xdr:rowOff>115086</xdr:rowOff>
    </xdr:from>
    <xdr:to>
      <xdr:col>22</xdr:col>
      <xdr:colOff>504367</xdr:colOff>
      <xdr:row>10</xdr:row>
      <xdr:rowOff>55266</xdr:rowOff>
    </xdr:to>
    <xdr:graphicFrame macro="">
      <xdr:nvGraphicFramePr>
        <xdr:cNvPr id="24" name="Chart 23">
          <a:extLst>
            <a:ext uri="{FF2B5EF4-FFF2-40B4-BE49-F238E27FC236}">
              <a16:creationId xmlns:a16="http://schemas.microsoft.com/office/drawing/2014/main" id="{9004DE7B-1CE4-4448-A9AD-CCA5D90E6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711511</xdr:colOff>
      <xdr:row>11</xdr:row>
      <xdr:rowOff>26264</xdr:rowOff>
    </xdr:from>
    <xdr:to>
      <xdr:col>21</xdr:col>
      <xdr:colOff>296230</xdr:colOff>
      <xdr:row>17</xdr:row>
      <xdr:rowOff>88654</xdr:rowOff>
    </xdr:to>
    <xdr:pic>
      <xdr:nvPicPr>
        <xdr:cNvPr id="4" name="Graphic 3" descr="Piggy Bank outline">
          <a:extLst>
            <a:ext uri="{FF2B5EF4-FFF2-40B4-BE49-F238E27FC236}">
              <a16:creationId xmlns:a16="http://schemas.microsoft.com/office/drawing/2014/main" id="{780B5A9A-A318-DC91-3EAF-7B7754C0234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679893" y="2930456"/>
          <a:ext cx="1265602" cy="1239008"/>
        </a:xfrm>
        <a:prstGeom prst="rect">
          <a:avLst/>
        </a:prstGeom>
      </xdr:spPr>
    </xdr:pic>
    <xdr:clientData/>
  </xdr:twoCellAnchor>
  <xdr:twoCellAnchor>
    <xdr:from>
      <xdr:col>19</xdr:col>
      <xdr:colOff>797750</xdr:colOff>
      <xdr:row>21</xdr:row>
      <xdr:rowOff>141984</xdr:rowOff>
    </xdr:from>
    <xdr:to>
      <xdr:col>21</xdr:col>
      <xdr:colOff>209992</xdr:colOff>
      <xdr:row>27</xdr:row>
      <xdr:rowOff>36156</xdr:rowOff>
    </xdr:to>
    <xdr:pic>
      <xdr:nvPicPr>
        <xdr:cNvPr id="8" name="Graphic 7" descr="Graduation cap with solid fill">
          <a:extLst>
            <a:ext uri="{FF2B5EF4-FFF2-40B4-BE49-F238E27FC236}">
              <a16:creationId xmlns:a16="http://schemas.microsoft.com/office/drawing/2014/main" id="{7DFB100E-5796-D45A-16DD-30629146642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766132" y="5007206"/>
          <a:ext cx="1093125" cy="1070789"/>
        </a:xfrm>
        <a:prstGeom prst="rect">
          <a:avLst/>
        </a:prstGeom>
      </xdr:spPr>
    </xdr:pic>
    <xdr:clientData/>
  </xdr:twoCellAnchor>
  <xdr:twoCellAnchor>
    <xdr:from>
      <xdr:col>18</xdr:col>
      <xdr:colOff>663004</xdr:colOff>
      <xdr:row>9</xdr:row>
      <xdr:rowOff>31089</xdr:rowOff>
    </xdr:from>
    <xdr:to>
      <xdr:col>22</xdr:col>
      <xdr:colOff>344738</xdr:colOff>
      <xdr:row>12</xdr:row>
      <xdr:rowOff>80410</xdr:rowOff>
    </xdr:to>
    <xdr:sp macro="" textlink="">
      <xdr:nvSpPr>
        <xdr:cNvPr id="9" name="TextBox 8">
          <a:extLst>
            <a:ext uri="{FF2B5EF4-FFF2-40B4-BE49-F238E27FC236}">
              <a16:creationId xmlns:a16="http://schemas.microsoft.com/office/drawing/2014/main" id="{3F55BEB5-8355-EBBC-52C4-B9922A8DF20C}"/>
            </a:ext>
          </a:extLst>
        </xdr:cNvPr>
        <xdr:cNvSpPr txBox="1"/>
      </xdr:nvSpPr>
      <xdr:spPr>
        <a:xfrm>
          <a:off x="15790945" y="2543075"/>
          <a:ext cx="3043499" cy="637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Of</a:t>
          </a:r>
          <a:r>
            <a:rPr lang="en-US" sz="1200" b="1" baseline="0"/>
            <a:t> all Households have an Emergency Fund</a:t>
          </a:r>
        </a:p>
        <a:p>
          <a:endParaRPr lang="en-US" sz="1100"/>
        </a:p>
      </xdr:txBody>
    </xdr:sp>
    <xdr:clientData/>
  </xdr:twoCellAnchor>
  <xdr:twoCellAnchor>
    <xdr:from>
      <xdr:col>20</xdr:col>
      <xdr:colOff>74775</xdr:colOff>
      <xdr:row>16</xdr:row>
      <xdr:rowOff>153332</xdr:rowOff>
    </xdr:from>
    <xdr:to>
      <xdr:col>21</xdr:col>
      <xdr:colOff>139616</xdr:colOff>
      <xdr:row>18</xdr:row>
      <xdr:rowOff>196101</xdr:rowOff>
    </xdr:to>
    <xdr:sp macro="" textlink="">
      <xdr:nvSpPr>
        <xdr:cNvPr id="11" name="TextBox 10">
          <a:extLst>
            <a:ext uri="{FF2B5EF4-FFF2-40B4-BE49-F238E27FC236}">
              <a16:creationId xmlns:a16="http://schemas.microsoft.com/office/drawing/2014/main" id="{1F5B19B3-71E4-86B9-E984-BD725E788A08}"/>
            </a:ext>
          </a:extLst>
        </xdr:cNvPr>
        <xdr:cNvSpPr txBox="1"/>
      </xdr:nvSpPr>
      <xdr:spPr>
        <a:xfrm>
          <a:off x="16883599" y="4038038"/>
          <a:ext cx="905282" cy="43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60pp</a:t>
          </a:r>
        </a:p>
      </xdr:txBody>
    </xdr:sp>
    <xdr:clientData/>
  </xdr:twoCellAnchor>
  <xdr:twoCellAnchor>
    <xdr:from>
      <xdr:col>19</xdr:col>
      <xdr:colOff>210833</xdr:colOff>
      <xdr:row>19</xdr:row>
      <xdr:rowOff>16678</xdr:rowOff>
    </xdr:from>
    <xdr:to>
      <xdr:col>21</xdr:col>
      <xdr:colOff>796908</xdr:colOff>
      <xdr:row>20</xdr:row>
      <xdr:rowOff>192222</xdr:rowOff>
    </xdr:to>
    <xdr:sp macro="" textlink="">
      <xdr:nvSpPr>
        <xdr:cNvPr id="13" name="TextBox 12">
          <a:extLst>
            <a:ext uri="{FF2B5EF4-FFF2-40B4-BE49-F238E27FC236}">
              <a16:creationId xmlns:a16="http://schemas.microsoft.com/office/drawing/2014/main" id="{F7E9D52E-2A15-BA84-4ED1-6C5B425B44C6}"/>
            </a:ext>
          </a:extLst>
        </xdr:cNvPr>
        <xdr:cNvSpPr txBox="1"/>
      </xdr:nvSpPr>
      <xdr:spPr>
        <a:xfrm>
          <a:off x="16179215" y="4489694"/>
          <a:ext cx="2266958" cy="371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Income Gap ($150k+ − &lt;$15k)</a:t>
          </a:r>
        </a:p>
      </xdr:txBody>
    </xdr:sp>
    <xdr:clientData/>
  </xdr:twoCellAnchor>
  <xdr:twoCellAnchor>
    <xdr:from>
      <xdr:col>20</xdr:col>
      <xdr:colOff>74775</xdr:colOff>
      <xdr:row>26</xdr:row>
      <xdr:rowOff>34234</xdr:rowOff>
    </xdr:from>
    <xdr:to>
      <xdr:col>21</xdr:col>
      <xdr:colOff>114427</xdr:colOff>
      <xdr:row>28</xdr:row>
      <xdr:rowOff>30160</xdr:rowOff>
    </xdr:to>
    <xdr:sp macro="" textlink="">
      <xdr:nvSpPr>
        <xdr:cNvPr id="21" name="TextBox 20">
          <a:extLst>
            <a:ext uri="{FF2B5EF4-FFF2-40B4-BE49-F238E27FC236}">
              <a16:creationId xmlns:a16="http://schemas.microsoft.com/office/drawing/2014/main" id="{32CD7AFB-885F-EE3D-3C13-82E7B84F3530}"/>
            </a:ext>
          </a:extLst>
        </xdr:cNvPr>
        <xdr:cNvSpPr txBox="1"/>
      </xdr:nvSpPr>
      <xdr:spPr>
        <a:xfrm>
          <a:off x="16883599" y="5879969"/>
          <a:ext cx="880093" cy="388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48pp</a:t>
          </a:r>
        </a:p>
      </xdr:txBody>
    </xdr:sp>
    <xdr:clientData/>
  </xdr:twoCellAnchor>
  <xdr:twoCellAnchor>
    <xdr:from>
      <xdr:col>19</xdr:col>
      <xdr:colOff>219799</xdr:colOff>
      <xdr:row>28</xdr:row>
      <xdr:rowOff>83349</xdr:rowOff>
    </xdr:from>
    <xdr:to>
      <xdr:col>22</xdr:col>
      <xdr:colOff>81850</xdr:colOff>
      <xdr:row>30</xdr:row>
      <xdr:rowOff>62789</xdr:rowOff>
    </xdr:to>
    <xdr:sp macro="" textlink="">
      <xdr:nvSpPr>
        <xdr:cNvPr id="22" name="TextBox 21">
          <a:extLst>
            <a:ext uri="{FF2B5EF4-FFF2-40B4-BE49-F238E27FC236}">
              <a16:creationId xmlns:a16="http://schemas.microsoft.com/office/drawing/2014/main" id="{022D121E-DE9D-1BAD-0DC8-42D7C0F36031}"/>
            </a:ext>
          </a:extLst>
        </xdr:cNvPr>
        <xdr:cNvSpPr txBox="1"/>
      </xdr:nvSpPr>
      <xdr:spPr>
        <a:xfrm>
          <a:off x="16188181" y="6321290"/>
          <a:ext cx="2383375" cy="371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Education Gap (PostGrad − &lt;HS)</a:t>
          </a:r>
        </a:p>
      </xdr:txBody>
    </xdr:sp>
    <xdr:clientData/>
  </xdr:twoCellAnchor>
  <xdr:twoCellAnchor>
    <xdr:from>
      <xdr:col>16</xdr:col>
      <xdr:colOff>692504</xdr:colOff>
      <xdr:row>0</xdr:row>
      <xdr:rowOff>54586</xdr:rowOff>
    </xdr:from>
    <xdr:to>
      <xdr:col>22</xdr:col>
      <xdr:colOff>748532</xdr:colOff>
      <xdr:row>1</xdr:row>
      <xdr:rowOff>3680</xdr:rowOff>
    </xdr:to>
    <xdr:pic>
      <xdr:nvPicPr>
        <xdr:cNvPr id="34" name="Picture 33">
          <a:extLst>
            <a:ext uri="{FF2B5EF4-FFF2-40B4-BE49-F238E27FC236}">
              <a16:creationId xmlns:a16="http://schemas.microsoft.com/office/drawing/2014/main" id="{9F171137-6E92-4BEC-C888-EC8D5FA83212}"/>
            </a:ext>
          </a:extLst>
        </xdr:cNvPr>
        <xdr:cNvPicPr>
          <a:picLocks noChangeAspect="1"/>
        </xdr:cNvPicPr>
      </xdr:nvPicPr>
      <xdr:blipFill>
        <a:blip xmlns:r="http://schemas.openxmlformats.org/officeDocument/2006/relationships" r:embed="rId10"/>
        <a:stretch>
          <a:fillRect/>
        </a:stretch>
      </xdr:blipFill>
      <xdr:spPr>
        <a:xfrm>
          <a:off x="14060925" y="54586"/>
          <a:ext cx="5069186" cy="893240"/>
        </a:xfrm>
        <a:prstGeom prst="rect">
          <a:avLst/>
        </a:prstGeom>
      </xdr:spPr>
    </xdr:pic>
    <xdr:clientData/>
  </xdr:twoCellAnchor>
  <xdr:twoCellAnchor>
    <xdr:from>
      <xdr:col>4</xdr:col>
      <xdr:colOff>57010</xdr:colOff>
      <xdr:row>22</xdr:row>
      <xdr:rowOff>19843</xdr:rowOff>
    </xdr:from>
    <xdr:to>
      <xdr:col>8</xdr:col>
      <xdr:colOff>364589</xdr:colOff>
      <xdr:row>24</xdr:row>
      <xdr:rowOff>-1</xdr:rowOff>
    </xdr:to>
    <xdr:sp macro="" textlink="">
      <xdr:nvSpPr>
        <xdr:cNvPr id="38" name="TextBox 37">
          <a:extLst>
            <a:ext uri="{FF2B5EF4-FFF2-40B4-BE49-F238E27FC236}">
              <a16:creationId xmlns:a16="http://schemas.microsoft.com/office/drawing/2014/main" id="{F606CBA6-D941-F1FC-9E07-CE52C74F4F86}"/>
            </a:ext>
          </a:extLst>
        </xdr:cNvPr>
        <xdr:cNvSpPr txBox="1"/>
      </xdr:nvSpPr>
      <xdr:spPr>
        <a:xfrm>
          <a:off x="3390760" y="4742656"/>
          <a:ext cx="3641329" cy="377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Financial</a:t>
          </a:r>
          <a:r>
            <a:rPr lang="en-US" sz="1800" b="1" baseline="0"/>
            <a:t> Satisfaction  By State</a:t>
          </a:r>
          <a:endParaRPr lang="en-US" sz="1800" b="1"/>
        </a:p>
      </xdr:txBody>
    </xdr:sp>
    <xdr:clientData/>
  </xdr:twoCellAnchor>
  <xdr:twoCellAnchor editAs="oneCell">
    <xdr:from>
      <xdr:col>0</xdr:col>
      <xdr:colOff>0</xdr:colOff>
      <xdr:row>28</xdr:row>
      <xdr:rowOff>0</xdr:rowOff>
    </xdr:from>
    <xdr:to>
      <xdr:col>1</xdr:col>
      <xdr:colOff>793750</xdr:colOff>
      <xdr:row>42</xdr:row>
      <xdr:rowOff>2506</xdr:rowOff>
    </xdr:to>
    <mc:AlternateContent xmlns:mc="http://schemas.openxmlformats.org/markup-compatibility/2006" xmlns:a14="http://schemas.microsoft.com/office/drawing/2010/main">
      <mc:Choice Requires="a14">
        <xdr:graphicFrame macro="">
          <xdr:nvGraphicFramePr>
            <xdr:cNvPr id="39" name="IncomeLabel">
              <a:extLst>
                <a:ext uri="{FF2B5EF4-FFF2-40B4-BE49-F238E27FC236}">
                  <a16:creationId xmlns:a16="http://schemas.microsoft.com/office/drawing/2014/main" id="{7F76425B-86DD-4EBD-8466-4D6B2FB1D498}"/>
                </a:ext>
              </a:extLst>
            </xdr:cNvPr>
            <xdr:cNvGraphicFramePr/>
          </xdr:nvGraphicFramePr>
          <xdr:xfrm>
            <a:off x="0" y="0"/>
            <a:ext cx="0" cy="0"/>
          </xdr:xfrm>
          <a:graphic>
            <a:graphicData uri="http://schemas.microsoft.com/office/drawing/2010/slicer">
              <sle:slicer xmlns:sle="http://schemas.microsoft.com/office/drawing/2010/slicer" name="IncomeLabel"/>
            </a:graphicData>
          </a:graphic>
        </xdr:graphicFrame>
      </mc:Choice>
      <mc:Fallback xmlns="">
        <xdr:sp macro="" textlink="">
          <xdr:nvSpPr>
            <xdr:cNvPr id="0" name=""/>
            <xdr:cNvSpPr>
              <a:spLocks noTextEdit="1"/>
            </xdr:cNvSpPr>
          </xdr:nvSpPr>
          <xdr:spPr>
            <a:xfrm>
              <a:off x="0" y="6321136"/>
              <a:ext cx="1633683" cy="2790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25</xdr:row>
      <xdr:rowOff>175460</xdr:rowOff>
    </xdr:from>
    <xdr:to>
      <xdr:col>1</xdr:col>
      <xdr:colOff>780658</xdr:colOff>
      <xdr:row>27</xdr:row>
      <xdr:rowOff>91994</xdr:rowOff>
    </xdr:to>
    <xdr:sp macro="" textlink="">
      <xdr:nvSpPr>
        <xdr:cNvPr id="41" name="TextBox 40">
          <a:extLst>
            <a:ext uri="{FF2B5EF4-FFF2-40B4-BE49-F238E27FC236}">
              <a16:creationId xmlns:a16="http://schemas.microsoft.com/office/drawing/2014/main" id="{3FF5AC7F-0CA6-B542-84F5-089BD08EA2DC}"/>
            </a:ext>
          </a:extLst>
        </xdr:cNvPr>
        <xdr:cNvSpPr txBox="1"/>
      </xdr:nvSpPr>
      <xdr:spPr>
        <a:xfrm>
          <a:off x="0" y="5825093"/>
          <a:ext cx="1621099" cy="308740"/>
        </a:xfrm>
        <a:prstGeom prst="rect">
          <a:avLst/>
        </a:prstGeom>
        <a:solidFill>
          <a:srgbClr val="2C2E3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     Income Group</a:t>
          </a:r>
        </a:p>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iano Grieco" refreshedDate="46084.485803124997" backgroundQuery="1" createdVersion="8" refreshedVersion="8" minRefreshableVersion="3" recordCount="0" supportSubquery="1" supportAdvancedDrill="1" xr:uid="{DBDF0B84-FC3B-498B-BAA7-71448DD0248A}">
  <cacheSource type="external" connectionId="18"/>
  <cacheFields count="1">
    <cacheField name="[Measures].[Education Gap]" caption="Education Gap" numFmtId="0" hierarchy="46" level="32767"/>
  </cacheFields>
  <cacheHierarchies count="59">
    <cacheHierarchy uniqueName="[DimAge2].[AgeCode]" caption="AgeCode" attribute="1" defaultMemberUniqueName="[DimAge2].[AgeCode].[All]" allUniqueName="[DimAge2].[AgeCode].[All]" dimensionUniqueName="[DimAge2]" displayFolder="" count="0" memberValueDatatype="20" unbalanced="0"/>
    <cacheHierarchy uniqueName="[DimAge2].[AgeLabel]" caption="AgeLabel" attribute="1" defaultMemberUniqueName="[DimAge2].[AgeLabel].[All]" allUniqueName="[DimAge2].[AgeLabel].[All]" dimensionUniqueName="[DimAge2]" displayFolder="" count="0" memberValueDatatype="130" unbalanced="0"/>
    <cacheHierarchy uniqueName="[DimCensusRegion6].[CensusRegionCode]" caption="CensusRegionCode" attribute="1" defaultMemberUniqueName="[DimCensusRegion6].[CensusRegionCode].[All]" allUniqueName="[DimCensusRegion6].[CensusRegionCode].[All]" dimensionUniqueName="[DimCensusRegion6]" displayFolder="" count="0" memberValueDatatype="20" unbalanced="0"/>
    <cacheHierarchy uniqueName="[DimCensusRegion6].[CensusRegionLabel]" caption="CensusRegionLabel" attribute="1" defaultMemberUniqueName="[DimCensusRegion6].[CensusRegionLabel].[All]" allUniqueName="[DimCensusRegion6].[CensusRegionLabel].[All]" dimensionUniqueName="[DimCensusRegion6]" displayFolder="" count="0" memberValueDatatype="130" unbalanced="0"/>
    <cacheHierarchy uniqueName="[DimEducation4].[EducationCode]" caption="EducationCode" attribute="1" defaultMemberUniqueName="[DimEducation4].[EducationCode].[All]" allUniqueName="[DimEducation4].[EducationCode].[All]" dimensionUniqueName="[DimEducation4]" displayFolder="" count="0" memberValueDatatype="20" unbalanced="0"/>
    <cacheHierarchy uniqueName="[DimEducation4].[EducationLabel]" caption="EducationLabel" attribute="1" defaultMemberUniqueName="[DimEducation4].[EducationLabel].[All]" allUniqueName="[DimEducation4].[EducationLabel].[All]" dimensionUniqueName="[DimEducation4]" displayFolder="" count="0" memberValueDatatype="130" unbalanced="0"/>
    <cacheHierarchy uniqueName="[DimEmploymentStatus1].[EmploymentStatusCode]" caption="EmploymentStatusCode" attribute="1" defaultMemberUniqueName="[DimEmploymentStatus1].[EmploymentStatusCode].[All]" allUniqueName="[DimEmploymentStatus1].[EmploymentStatusCode].[All]" dimensionUniqueName="[DimEmploymentStatus1]" displayFolder="" count="0" memberValueDatatype="20" unbalanced="0"/>
    <cacheHierarchy uniqueName="[DimEmploymentStatus1].[EmploymentStatusLabel]" caption="EmploymentStatusLabel" attribute="1" defaultMemberUniqueName="[DimEmploymentStatus1].[EmploymentStatusLabel].[All]" allUniqueName="[DimEmploymentStatus1].[EmploymentStatusLabel].[All]" dimensionUniqueName="[DimEmploymentStatus1]" displayFolder="" count="0" memberValueDatatype="130" unbalanced="0"/>
    <cacheHierarchy uniqueName="[DimEthnicity].[GenderCode]" caption="GenderCode" attribute="1" defaultMemberUniqueName="[DimEthnicity].[GenderCode].[All]" allUniqueName="[DimEthnicity].[GenderCode].[All]" dimensionUniqueName="[DimEthnicity]" displayFolder="" count="0" memberValueDatatype="20" unbalanced="0"/>
    <cacheHierarchy uniqueName="[DimEthnicity].[GenderLabel]" caption="GenderLabel" attribute="1" defaultMemberUniqueName="[DimEthnicity].[GenderLabel].[All]" allUniqueName="[DimEthnicity].[GenderLabel].[All]" dimensionUniqueName="[DimEthnicity]" displayFolder="" count="0" memberValueDatatype="130" unbalanced="0"/>
    <cacheHierarchy uniqueName="[DimIncome5].[IncomeCode]" caption="IncomeCode" attribute="1" defaultMemberUniqueName="[DimIncome5].[IncomeCode].[All]" allUniqueName="[DimIncome5].[IncomeCode].[All]" dimensionUniqueName="[DimIncome5]" displayFolder="" count="0" memberValueDatatype="20" unbalanced="0"/>
    <cacheHierarchy uniqueName="[DimIncome5].[IncomeLabel]" caption="IncomeLabel" attribute="1" defaultMemberUniqueName="[DimIncome5].[IncomeLabel].[All]" allUniqueName="[DimIncome5].[IncomeLabel].[All]" dimensionUniqueName="[DimIncome5]" displayFolder="" count="0" memberValueDatatype="130" unbalanced="0"/>
    <cacheHierarchy uniqueName="[DimMaritalStatus7].[MaritalStatusCode]" caption="MaritalStatusCode" attribute="1" defaultMemberUniqueName="[DimMaritalStatus7].[MaritalStatusCode].[All]" allUniqueName="[DimMaritalStatus7].[MaritalStatusCode].[All]" dimensionUniqueName="[DimMaritalStatus7]" displayFolder="" count="0" memberValueDatatype="20" unbalanced="0"/>
    <cacheHierarchy uniqueName="[DimMaritalStatus7].[MaritalStatusLabel]" caption="MaritalStatusLabel" attribute="1" defaultMemberUniqueName="[DimMaritalStatus7].[MaritalStatusLabel].[All]" allUniqueName="[DimMaritalStatus7].[MaritalStatusLabel].[All]" dimensionUniqueName="[DimMaritalStatus7]" displayFolder="" count="0" memberValueDatatype="130" unbalanced="0"/>
    <cacheHierarchy uniqueName="[DimSelfEmployment9].[SelfEmploymentCode]" caption="SelfEmploymentCode" attribute="1" defaultMemberUniqueName="[DimSelfEmployment9].[SelfEmploymentCode].[All]" allUniqueName="[DimSelfEmployment9].[SelfEmploymentCode].[All]" dimensionUniqueName="[DimSelfEmployment9]" displayFolder="" count="0" memberValueDatatype="20" unbalanced="0"/>
    <cacheHierarchy uniqueName="[DimSelfEmployment9].[SelfEmploymentLabel]" caption="SelfEmploymentLabel" attribute="1" defaultMemberUniqueName="[DimSelfEmployment9].[SelfEmploymentLabel].[All]" allUniqueName="[DimSelfEmployment9].[SelfEmploymentLabel].[All]" dimensionUniqueName="[DimSelfEmployment9]" displayFolder="" count="0" memberValueDatatype="130" unbalanced="0"/>
    <cacheHierarchy uniqueName="[DimState15].[StateCode]" caption="StateCode" attribute="1" defaultMemberUniqueName="[DimState15].[StateCode].[All]" allUniqueName="[DimState15].[StateCode].[All]" dimensionUniqueName="[DimState15]" displayFolder="" count="0" memberValueDatatype="20" unbalanced="0"/>
    <cacheHierarchy uniqueName="[DimState15].[StateName]" caption="StateName" attribute="1" defaultMemberUniqueName="[DimState15].[StateName].[All]" allUniqueName="[DimState15].[StateName].[All]" dimensionUniqueName="[DimState15]" displayFolder="" count="0" memberValueDatatype="130" unbalanced="0"/>
    <cacheHierarchy uniqueName="[DimYear].[Value]" caption="Value" attribute="1" defaultMemberUniqueName="[DimYear].[Value].[All]" allUniqueName="[DimYear].[Value].[All]" dimensionUniqueName="[DimYear]" displayFolder="" count="0" memberValueDatatype="20" unbalanced="0"/>
    <cacheHierarchy uniqueName="[NFCS_Master_Clean1].[CENSUSREG]" caption="CENSUSREG" attribute="1" defaultMemberUniqueName="[NFCS_Master_Clean1].[CENSUSREG].[All]" allUniqueName="[NFCS_Master_Clean1].[CENSUSREG].[All]" dimensionUniqueName="[NFCS_Master_Clean1]" displayFolder="" count="0" memberValueDatatype="20" unbalanced="0"/>
    <cacheHierarchy uniqueName="[NFCS_Master_Clean1].[STATEQ]" caption="STATEQ" attribute="1" defaultMemberUniqueName="[NFCS_Master_Clean1].[STATEQ].[All]" allUniqueName="[NFCS_Master_Clean1].[STATEQ].[All]" dimensionUniqueName="[NFCS_Master_Clean1]" displayFolder="" count="0" memberValueDatatype="20" unbalanced="0"/>
    <cacheHierarchy uniqueName="[NFCS_Master_Clean1].[Ethnicity]" caption="Ethnicity" attribute="1" defaultMemberUniqueName="[NFCS_Master_Clean1].[Ethnicity].[All]" allUniqueName="[NFCS_Master_Clean1].[Ethnicity].[All]" dimensionUniqueName="[NFCS_Master_Clean1]" displayFolder="" count="0" memberValueDatatype="20" unbalanced="0"/>
    <cacheHierarchy uniqueName="[NFCS_Master_Clean1].[Gender]" caption="Gender" attribute="1" defaultMemberUniqueName="[NFCS_Master_Clean1].[Gender].[All]" allUniqueName="[NFCS_Master_Clean1].[Gender].[All]" dimensionUniqueName="[NFCS_Master_Clean1]" displayFolder="" count="0" memberValueDatatype="20" unbalanced="0"/>
    <cacheHierarchy uniqueName="[NFCS_Master_Clean1].[Education]" caption="Education" attribute="1" defaultMemberUniqueName="[NFCS_Master_Clean1].[Education].[All]" allUniqueName="[NFCS_Master_Clean1].[Education].[All]" dimensionUniqueName="[NFCS_Master_Clean1]" displayFolder="" count="0" memberValueDatatype="20" unbalanced="0"/>
    <cacheHierarchy uniqueName="[NFCS_Master_Clean1].[Education_Harmonized]" caption="Education_Harmonized" attribute="1" defaultMemberUniqueName="[NFCS_Master_Clean1].[Education_Harmonized].[All]" allUniqueName="[NFCS_Master_Clean1].[Education_Harmonized].[All]" dimensionUniqueName="[NFCS_Master_Clean1]" displayFolder="" count="0" memberValueDatatype="130" unbalanced="0"/>
    <cacheHierarchy uniqueName="[NFCS_Master_Clean1].[MaritalStatus]" caption="MaritalStatus" attribute="1" defaultMemberUniqueName="[NFCS_Master_Clean1].[MaritalStatus].[All]" allUniqueName="[NFCS_Master_Clean1].[MaritalStatus].[All]" dimensionUniqueName="[NFCS_Master_Clean1]" displayFolder="" count="0" memberValueDatatype="20" unbalanced="0"/>
    <cacheHierarchy uniqueName="[NFCS_Master_Clean1].[SelfEmployment]" caption="SelfEmployment" attribute="1" defaultMemberUniqueName="[NFCS_Master_Clean1].[SelfEmployment].[All]" allUniqueName="[NFCS_Master_Clean1].[SelfEmployment].[All]" dimensionUniqueName="[NFCS_Master_Clean1]" displayFolder="" count="0" memberValueDatatype="20" unbalanced="0"/>
    <cacheHierarchy uniqueName="[NFCS_Master_Clean1].[Income]" caption="Income" attribute="1" defaultMemberUniqueName="[NFCS_Master_Clean1].[Income].[All]" allUniqueName="[NFCS_Master_Clean1].[Income].[All]" dimensionUniqueName="[NFCS_Master_Clean1]" displayFolder="" count="0" memberValueDatatype="20" unbalanced="0"/>
    <cacheHierarchy uniqueName="[NFCS_Master_Clean1].[EmploymentStatus1]" caption="EmploymentStatus1" attribute="1" defaultMemberUniqueName="[NFCS_Master_Clean1].[EmploymentStatus1].[All]" allUniqueName="[NFCS_Master_Clean1].[EmploymentStatus1].[All]" dimensionUniqueName="[NFCS_Master_Clean1]" displayFolder="" count="0" memberValueDatatype="20" unbalanced="0"/>
    <cacheHierarchy uniqueName="[NFCS_Master_Clean1].[EmergencyFund]" caption="EmergencyFund" attribute="1" defaultMemberUniqueName="[NFCS_Master_Clean1].[EmergencyFund].[All]" allUniqueName="[NFCS_Master_Clean1].[EmergencyFund].[All]" dimensionUniqueName="[NFCS_Master_Clean1]" displayFolder="" count="0" memberValueDatatype="20" unbalanced="0"/>
    <cacheHierarchy uniqueName="[NFCS_Master_Clean1].[BillsDifficulty]" caption="BillsDifficulty" attribute="1" defaultMemberUniqueName="[NFCS_Master_Clean1].[BillsDifficulty].[All]" allUniqueName="[NFCS_Master_Clean1].[BillsDifficulty].[All]" dimensionUniqueName="[NFCS_Master_Clean1]" displayFolder="" count="0" memberValueDatatype="20" unbalanced="0"/>
    <cacheHierarchy uniqueName="[NFCS_Master_Clean1].[CouldComeUpWith2000]" caption="CouldComeUpWith2000" attribute="1" defaultMemberUniqueName="[NFCS_Master_Clean1].[CouldComeUpWith2000].[All]" allUniqueName="[NFCS_Master_Clean1].[CouldComeUpWith2000].[All]" dimensionUniqueName="[NFCS_Master_Clean1]" displayFolder="" count="0" memberValueDatatype="20" unbalanced="0"/>
    <cacheHierarchy uniqueName="[NFCS_Master_Clean1].[FinancialSatisfaction]" caption="FinancialSatisfaction" attribute="1" defaultMemberUniqueName="[NFCS_Master_Clean1].[FinancialSatisfaction].[All]" allUniqueName="[NFCS_Master_Clean1].[FinancialSatisfaction].[All]" dimensionUniqueName="[NFCS_Master_Clean1]" displayFolder="" count="0" memberValueDatatype="20" unbalanced="0"/>
    <cacheHierarchy uniqueName="[NFCS_Master_Clean1].[TooMuchDebt]" caption="TooMuchDebt" attribute="1" defaultMemberUniqueName="[NFCS_Master_Clean1].[TooMuchDebt].[All]" allUniqueName="[NFCS_Master_Clean1].[TooMuchDebt].[All]" dimensionUniqueName="[NFCS_Master_Clean1]" displayFolder="" count="0" memberValueDatatype="20" unbalanced="0"/>
    <cacheHierarchy uniqueName="[NFCS_Master_Clean1].[ContactedDebtCollector]" caption="ContactedDebtCollector" attribute="1" defaultMemberUniqueName="[NFCS_Master_Clean1].[ContactedDebtCollector].[All]" allUniqueName="[NFCS_Master_Clean1].[ContactedDebtCollector].[All]" dimensionUniqueName="[NFCS_Master_Clean1]" displayFolder="" count="0" memberValueDatatype="130" unbalanced="0"/>
    <cacheHierarchy uniqueName="[NFCS_Master_Clean1].[Index]" caption="Index" attribute="1" defaultMemberUniqueName="[NFCS_Master_Clean1].[Index].[All]" allUniqueName="[NFCS_Master_Clean1].[Index].[All]" dimensionUniqueName="[NFCS_Master_Clean1]" displayFolder="" count="0" memberValueDatatype="20" unbalanced="0"/>
    <cacheHierarchy uniqueName="[NFCS_Master_Clean1].[Year]" caption="Year" attribute="1" defaultMemberUniqueName="[NFCS_Master_Clean1].[Year].[All]" allUniqueName="[NFCS_Master_Clean1].[Year].[All]" dimensionUniqueName="[NFCS_Master_Clean1]" displayFolder="" count="0" memberValueDatatype="130" unbalanced="0"/>
    <cacheHierarchy uniqueName="[NFCS_Master_Clean1].[Education_Harmonized.1]" caption="Education_Harmonized.1" attribute="1" defaultMemberUniqueName="[NFCS_Master_Clean1].[Education_Harmonized.1].[All]" allUniqueName="[NFCS_Master_Clean1].[Education_Harmonized.1].[All]" dimensionUniqueName="[NFCS_Master_Clean1]" displayFolder="" count="0" memberValueDatatype="130" unbalanced="0"/>
    <cacheHierarchy uniqueName="[Measures].[Count of AgeLabel]" caption="Count of AgeLabel" measure="1" displayFolder="" measureGroup="DimAge2" count="0">
      <extLst>
        <ext xmlns:x15="http://schemas.microsoft.com/office/spreadsheetml/2010/11/main" uri="{B97F6D7D-B522-45F9-BDA1-12C45D357490}">
          <x15:cacheHierarchy aggregatedColumn="1"/>
        </ext>
      </extLst>
    </cacheHierarchy>
    <cacheHierarchy uniqueName="[Measures].[Pct Emergency Fund]" caption="Pct Emergency Fund" measure="1" displayFolder="" measureGroup="NFCS_Master_Clean1" count="0"/>
    <cacheHierarchy uniqueName="[Measures].[Pct Difficulty Bills]" caption="Pct Difficulty Bills" measure="1" displayFolder="" measureGroup="NFCS_Master_Clean1" count="0"/>
    <cacheHierarchy uniqueName="[Measures].[Pct Cant Raise 2000]" caption="Pct Cant Raise 2000" measure="1" displayFolder="" measureGroup="NFCS_Master_Clean1" count="0"/>
    <cacheHierarchy uniqueName="[Measures].[Pct Too Much Debt]" caption="Pct Too Much Debt" measure="1" displayFolder="" measureGroup="NFCS_Master_Clean1" count="0"/>
    <cacheHierarchy uniqueName="[Measures].[Avg Financial Satisfaction]" caption="Avg Financial Satisfaction" measure="1" displayFolder="" measureGroup="NFCS_Master_Clean1" count="0"/>
    <cacheHierarchy uniqueName="[Measures].[Avg Vulnerability Score]" caption="Avg Vulnerability Score" measure="1" displayFolder="" measureGroup="NFCS_Master_Clean1" count="0"/>
    <cacheHierarchy uniqueName="[Measures].[Income Gap]" caption="Income Gap" measure="1" displayFolder="" measureGroup="NFCS_Master_Clean1" count="0"/>
    <cacheHierarchy uniqueName="[Measures].[Education Gap]" caption="Education Gap" measure="1" displayFolder="" measureGroup="NFCS_Master_Clean1" count="0" oneField="1">
      <fieldsUsage count="1">
        <fieldUsage x="0"/>
      </fieldsUsage>
    </cacheHierarchy>
    <cacheHierarchy uniqueName="[Measures].[__XL_Count NFCS_Master_Clean1]" caption="__XL_Count NFCS_Master_Clean1" measure="1" displayFolder="" measureGroup="NFCS_Master_Clean1" count="0" hidden="1"/>
    <cacheHierarchy uniqueName="[Measures].[__XL_Count DimAge2]" caption="__XL_Count DimAge2" measure="1" displayFolder="" measureGroup="DimAge2" count="0" hidden="1"/>
    <cacheHierarchy uniqueName="[Measures].[__XL_Count DimIncome5]" caption="__XL_Count DimIncome5" measure="1" displayFolder="" measureGroup="DimIncome5" count="0" hidden="1"/>
    <cacheHierarchy uniqueName="[Measures].[__XL_Count DimEducation4]" caption="__XL_Count DimEducation4" measure="1" displayFolder="" measureGroup="DimEducation4" count="0" hidden="1"/>
    <cacheHierarchy uniqueName="[Measures].[__XL_Count DimMaritalStatus7]" caption="__XL_Count DimMaritalStatus7" measure="1" displayFolder="" measureGroup="DimMaritalStatus7" count="0" hidden="1"/>
    <cacheHierarchy uniqueName="[Measures].[__XL_Count DimState15]" caption="__XL_Count DimState15" measure="1" displayFolder="" measureGroup="DimState15" count="0" hidden="1"/>
    <cacheHierarchy uniqueName="[Measures].[__XL_Count DimCensusRegion6]" caption="__XL_Count DimCensusRegion6" measure="1" displayFolder="" measureGroup="DimCensusRegion6" count="0" hidden="1"/>
    <cacheHierarchy uniqueName="[Measures].[__XL_Count DimSelfEmployment9]" caption="__XL_Count DimSelfEmployment9" measure="1" displayFolder="" measureGroup="DimSelfEmployment9" count="0" hidden="1"/>
    <cacheHierarchy uniqueName="[Measures].[__XL_Count DimYear]" caption="__XL_Count DimYear" measure="1" displayFolder="" measureGroup="DimYear" count="0" hidden="1"/>
    <cacheHierarchy uniqueName="[Measures].[__XL_Count DimEthnicity]" caption="__XL_Count DimEthnicity" measure="1" displayFolder="" measureGroup="DimEthnicity" count="0" hidden="1"/>
    <cacheHierarchy uniqueName="[Measures].[__XL_Count DimEmploymentStatus1]" caption="__XL_Count DimEmploymentStatus1" measure="1" displayFolder="" measureGroup="DimEmploymentStatus1" count="0" hidden="1"/>
    <cacheHierarchy uniqueName="[Measures].[__No measures defined]" caption="__No measures defined" measure="1" displayFolder="" count="0" hidden="1"/>
  </cacheHierarchies>
  <kpis count="0"/>
  <dimensions count="12">
    <dimension name="DimAge2" uniqueName="[DimAge2]" caption="DimAge2"/>
    <dimension name="DimCensusRegion6" uniqueName="[DimCensusRegion6]" caption="DimCensusRegion6"/>
    <dimension name="DimEducation4" uniqueName="[DimEducation4]" caption="DimEducation4"/>
    <dimension name="DimEmploymentStatus1" uniqueName="[DimEmploymentStatus1]" caption="DimEmploymentStatus1"/>
    <dimension name="DimEthnicity" uniqueName="[DimEthnicity]" caption="DimEthnicity"/>
    <dimension name="DimIncome5" uniqueName="[DimIncome5]" caption="DimIncome5"/>
    <dimension name="DimMaritalStatus7" uniqueName="[DimMaritalStatus7]" caption="DimMaritalStatus7"/>
    <dimension name="DimSelfEmployment9" uniqueName="[DimSelfEmployment9]" caption="DimSelfEmployment9"/>
    <dimension name="DimState15" uniqueName="[DimState15]" caption="DimState15"/>
    <dimension name="DimYear" uniqueName="[DimYear]" caption="DimYear"/>
    <dimension measure="1" name="Measures" uniqueName="[Measures]" caption="Measures"/>
    <dimension name="NFCS_Master_Clean1" uniqueName="[NFCS_Master_Clean1]" caption="NFCS_Master_Clean1"/>
  </dimensions>
  <measureGroups count="11">
    <measureGroup name="DimAge2" caption="DimAge2"/>
    <measureGroup name="DimCensusRegion6" caption="DimCensusRegion6"/>
    <measureGroup name="DimEducation4" caption="DimEducation4"/>
    <measureGroup name="DimEmploymentStatus1" caption="DimEmploymentStatus1"/>
    <measureGroup name="DimEthnicity" caption="DimEthnicity"/>
    <measureGroup name="DimIncome5" caption="DimIncome5"/>
    <measureGroup name="DimMaritalStatus7" caption="DimMaritalStatus7"/>
    <measureGroup name="DimSelfEmployment9" caption="DimSelfEmployment9"/>
    <measureGroup name="DimState15" caption="DimState15"/>
    <measureGroup name="DimYear" caption="DimYear"/>
    <measureGroup name="NFCS_Master_Clean1" caption="NFCS_Master_Clean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
    <map measureGroup="10" dimension="2"/>
    <map measureGroup="10" dimension="3"/>
    <map measureGroup="10" dimension="5"/>
    <map measureGroup="10" dimension="6"/>
    <map measureGroup="10" dimension="7"/>
    <map measureGroup="10" dimension="8"/>
    <map measureGroup="10"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iano Grieco" refreshedDate="46084.485803819443" backgroundQuery="1" createdVersion="8" refreshedVersion="8" minRefreshableVersion="3" recordCount="0" supportSubquery="1" supportAdvancedDrill="1" xr:uid="{3943F0BF-2F47-4352-A3E7-5F7DCBB0A38E}">
  <cacheSource type="external" connectionId="18"/>
  <cacheFields count="1">
    <cacheField name="[Measures].[Pct Emergency Fund]" caption="Pct Emergency Fund" numFmtId="0" hierarchy="39" level="32767"/>
  </cacheFields>
  <cacheHierarchies count="59">
    <cacheHierarchy uniqueName="[DimAge2].[AgeCode]" caption="AgeCode" attribute="1" defaultMemberUniqueName="[DimAge2].[AgeCode].[All]" allUniqueName="[DimAge2].[AgeCode].[All]" dimensionUniqueName="[DimAge2]" displayFolder="" count="0" memberValueDatatype="20" unbalanced="0"/>
    <cacheHierarchy uniqueName="[DimAge2].[AgeLabel]" caption="AgeLabel" attribute="1" defaultMemberUniqueName="[DimAge2].[AgeLabel].[All]" allUniqueName="[DimAge2].[AgeLabel].[All]" dimensionUniqueName="[DimAge2]" displayFolder="" count="0" memberValueDatatype="130" unbalanced="0"/>
    <cacheHierarchy uniqueName="[DimCensusRegion6].[CensusRegionCode]" caption="CensusRegionCode" attribute="1" defaultMemberUniqueName="[DimCensusRegion6].[CensusRegionCode].[All]" allUniqueName="[DimCensusRegion6].[CensusRegionCode].[All]" dimensionUniqueName="[DimCensusRegion6]" displayFolder="" count="0" memberValueDatatype="20" unbalanced="0"/>
    <cacheHierarchy uniqueName="[DimCensusRegion6].[CensusRegionLabel]" caption="CensusRegionLabel" attribute="1" defaultMemberUniqueName="[DimCensusRegion6].[CensusRegionLabel].[All]" allUniqueName="[DimCensusRegion6].[CensusRegionLabel].[All]" dimensionUniqueName="[DimCensusRegion6]" displayFolder="" count="0" memberValueDatatype="130" unbalanced="0"/>
    <cacheHierarchy uniqueName="[DimEducation4].[EducationCode]" caption="EducationCode" attribute="1" defaultMemberUniqueName="[DimEducation4].[EducationCode].[All]" allUniqueName="[DimEducation4].[EducationCode].[All]" dimensionUniqueName="[DimEducation4]" displayFolder="" count="0" memberValueDatatype="20" unbalanced="0"/>
    <cacheHierarchy uniqueName="[DimEducation4].[EducationLabel]" caption="EducationLabel" attribute="1" defaultMemberUniqueName="[DimEducation4].[EducationLabel].[All]" allUniqueName="[DimEducation4].[EducationLabel].[All]" dimensionUniqueName="[DimEducation4]" displayFolder="" count="0" memberValueDatatype="130" unbalanced="0"/>
    <cacheHierarchy uniqueName="[DimEmploymentStatus1].[EmploymentStatusCode]" caption="EmploymentStatusCode" attribute="1" defaultMemberUniqueName="[DimEmploymentStatus1].[EmploymentStatusCode].[All]" allUniqueName="[DimEmploymentStatus1].[EmploymentStatusCode].[All]" dimensionUniqueName="[DimEmploymentStatus1]" displayFolder="" count="0" memberValueDatatype="20" unbalanced="0"/>
    <cacheHierarchy uniqueName="[DimEmploymentStatus1].[EmploymentStatusLabel]" caption="EmploymentStatusLabel" attribute="1" defaultMemberUniqueName="[DimEmploymentStatus1].[EmploymentStatusLabel].[All]" allUniqueName="[DimEmploymentStatus1].[EmploymentStatusLabel].[All]" dimensionUniqueName="[DimEmploymentStatus1]" displayFolder="" count="0" memberValueDatatype="130" unbalanced="0"/>
    <cacheHierarchy uniqueName="[DimEthnicity].[GenderCode]" caption="GenderCode" attribute="1" defaultMemberUniqueName="[DimEthnicity].[GenderCode].[All]" allUniqueName="[DimEthnicity].[GenderCode].[All]" dimensionUniqueName="[DimEthnicity]" displayFolder="" count="0" memberValueDatatype="20" unbalanced="0"/>
    <cacheHierarchy uniqueName="[DimEthnicity].[GenderLabel]" caption="GenderLabel" attribute="1" defaultMemberUniqueName="[DimEthnicity].[GenderLabel].[All]" allUniqueName="[DimEthnicity].[GenderLabel].[All]" dimensionUniqueName="[DimEthnicity]" displayFolder="" count="0" memberValueDatatype="130" unbalanced="0"/>
    <cacheHierarchy uniqueName="[DimIncome5].[IncomeCode]" caption="IncomeCode" attribute="1" defaultMemberUniqueName="[DimIncome5].[IncomeCode].[All]" allUniqueName="[DimIncome5].[IncomeCode].[All]" dimensionUniqueName="[DimIncome5]" displayFolder="" count="0" memberValueDatatype="20" unbalanced="0"/>
    <cacheHierarchy uniqueName="[DimIncome5].[IncomeLabel]" caption="IncomeLabel" attribute="1" defaultMemberUniqueName="[DimIncome5].[IncomeLabel].[All]" allUniqueName="[DimIncome5].[IncomeLabel].[All]" dimensionUniqueName="[DimIncome5]" displayFolder="" count="0" memberValueDatatype="130" unbalanced="0"/>
    <cacheHierarchy uniqueName="[DimMaritalStatus7].[MaritalStatusCode]" caption="MaritalStatusCode" attribute="1" defaultMemberUniqueName="[DimMaritalStatus7].[MaritalStatusCode].[All]" allUniqueName="[DimMaritalStatus7].[MaritalStatusCode].[All]" dimensionUniqueName="[DimMaritalStatus7]" displayFolder="" count="0" memberValueDatatype="20" unbalanced="0"/>
    <cacheHierarchy uniqueName="[DimMaritalStatus7].[MaritalStatusLabel]" caption="MaritalStatusLabel" attribute="1" defaultMemberUniqueName="[DimMaritalStatus7].[MaritalStatusLabel].[All]" allUniqueName="[DimMaritalStatus7].[MaritalStatusLabel].[All]" dimensionUniqueName="[DimMaritalStatus7]" displayFolder="" count="0" memberValueDatatype="130" unbalanced="0"/>
    <cacheHierarchy uniqueName="[DimSelfEmployment9].[SelfEmploymentCode]" caption="SelfEmploymentCode" attribute="1" defaultMemberUniqueName="[DimSelfEmployment9].[SelfEmploymentCode].[All]" allUniqueName="[DimSelfEmployment9].[SelfEmploymentCode].[All]" dimensionUniqueName="[DimSelfEmployment9]" displayFolder="" count="0" memberValueDatatype="20" unbalanced="0"/>
    <cacheHierarchy uniqueName="[DimSelfEmployment9].[SelfEmploymentLabel]" caption="SelfEmploymentLabel" attribute="1" defaultMemberUniqueName="[DimSelfEmployment9].[SelfEmploymentLabel].[All]" allUniqueName="[DimSelfEmployment9].[SelfEmploymentLabel].[All]" dimensionUniqueName="[DimSelfEmployment9]" displayFolder="" count="0" memberValueDatatype="130" unbalanced="0"/>
    <cacheHierarchy uniqueName="[DimState15].[StateCode]" caption="StateCode" attribute="1" defaultMemberUniqueName="[DimState15].[StateCode].[All]" allUniqueName="[DimState15].[StateCode].[All]" dimensionUniqueName="[DimState15]" displayFolder="" count="0" memberValueDatatype="20" unbalanced="0"/>
    <cacheHierarchy uniqueName="[DimState15].[StateName]" caption="StateName" attribute="1" defaultMemberUniqueName="[DimState15].[StateName].[All]" allUniqueName="[DimState15].[StateName].[All]" dimensionUniqueName="[DimState15]" displayFolder="" count="0" memberValueDatatype="130" unbalanced="0"/>
    <cacheHierarchy uniqueName="[DimYear].[Value]" caption="Value" attribute="1" defaultMemberUniqueName="[DimYear].[Value].[All]" allUniqueName="[DimYear].[Value].[All]" dimensionUniqueName="[DimYear]" displayFolder="" count="0" memberValueDatatype="20" unbalanced="0"/>
    <cacheHierarchy uniqueName="[NFCS_Master_Clean1].[CENSUSREG]" caption="CENSUSREG" attribute="1" defaultMemberUniqueName="[NFCS_Master_Clean1].[CENSUSREG].[All]" allUniqueName="[NFCS_Master_Clean1].[CENSUSREG].[All]" dimensionUniqueName="[NFCS_Master_Clean1]" displayFolder="" count="0" memberValueDatatype="20" unbalanced="0"/>
    <cacheHierarchy uniqueName="[NFCS_Master_Clean1].[STATEQ]" caption="STATEQ" attribute="1" defaultMemberUniqueName="[NFCS_Master_Clean1].[STATEQ].[All]" allUniqueName="[NFCS_Master_Clean1].[STATEQ].[All]" dimensionUniqueName="[NFCS_Master_Clean1]" displayFolder="" count="0" memberValueDatatype="20" unbalanced="0"/>
    <cacheHierarchy uniqueName="[NFCS_Master_Clean1].[Ethnicity]" caption="Ethnicity" attribute="1" defaultMemberUniqueName="[NFCS_Master_Clean1].[Ethnicity].[All]" allUniqueName="[NFCS_Master_Clean1].[Ethnicity].[All]" dimensionUniqueName="[NFCS_Master_Clean1]" displayFolder="" count="0" memberValueDatatype="20" unbalanced="0"/>
    <cacheHierarchy uniqueName="[NFCS_Master_Clean1].[Gender]" caption="Gender" attribute="1" defaultMemberUniqueName="[NFCS_Master_Clean1].[Gender].[All]" allUniqueName="[NFCS_Master_Clean1].[Gender].[All]" dimensionUniqueName="[NFCS_Master_Clean1]" displayFolder="" count="0" memberValueDatatype="20" unbalanced="0"/>
    <cacheHierarchy uniqueName="[NFCS_Master_Clean1].[Education]" caption="Education" attribute="1" defaultMemberUniqueName="[NFCS_Master_Clean1].[Education].[All]" allUniqueName="[NFCS_Master_Clean1].[Education].[All]" dimensionUniqueName="[NFCS_Master_Clean1]" displayFolder="" count="0" memberValueDatatype="20" unbalanced="0"/>
    <cacheHierarchy uniqueName="[NFCS_Master_Clean1].[Education_Harmonized]" caption="Education_Harmonized" attribute="1" defaultMemberUniqueName="[NFCS_Master_Clean1].[Education_Harmonized].[All]" allUniqueName="[NFCS_Master_Clean1].[Education_Harmonized].[All]" dimensionUniqueName="[NFCS_Master_Clean1]" displayFolder="" count="0" memberValueDatatype="130" unbalanced="0"/>
    <cacheHierarchy uniqueName="[NFCS_Master_Clean1].[MaritalStatus]" caption="MaritalStatus" attribute="1" defaultMemberUniqueName="[NFCS_Master_Clean1].[MaritalStatus].[All]" allUniqueName="[NFCS_Master_Clean1].[MaritalStatus].[All]" dimensionUniqueName="[NFCS_Master_Clean1]" displayFolder="" count="0" memberValueDatatype="20" unbalanced="0"/>
    <cacheHierarchy uniqueName="[NFCS_Master_Clean1].[SelfEmployment]" caption="SelfEmployment" attribute="1" defaultMemberUniqueName="[NFCS_Master_Clean1].[SelfEmployment].[All]" allUniqueName="[NFCS_Master_Clean1].[SelfEmployment].[All]" dimensionUniqueName="[NFCS_Master_Clean1]" displayFolder="" count="0" memberValueDatatype="20" unbalanced="0"/>
    <cacheHierarchy uniqueName="[NFCS_Master_Clean1].[Income]" caption="Income" attribute="1" defaultMemberUniqueName="[NFCS_Master_Clean1].[Income].[All]" allUniqueName="[NFCS_Master_Clean1].[Income].[All]" dimensionUniqueName="[NFCS_Master_Clean1]" displayFolder="" count="0" memberValueDatatype="20" unbalanced="0"/>
    <cacheHierarchy uniqueName="[NFCS_Master_Clean1].[EmploymentStatus1]" caption="EmploymentStatus1" attribute="1" defaultMemberUniqueName="[NFCS_Master_Clean1].[EmploymentStatus1].[All]" allUniqueName="[NFCS_Master_Clean1].[EmploymentStatus1].[All]" dimensionUniqueName="[NFCS_Master_Clean1]" displayFolder="" count="0" memberValueDatatype="20" unbalanced="0"/>
    <cacheHierarchy uniqueName="[NFCS_Master_Clean1].[EmergencyFund]" caption="EmergencyFund" attribute="1" defaultMemberUniqueName="[NFCS_Master_Clean1].[EmergencyFund].[All]" allUniqueName="[NFCS_Master_Clean1].[EmergencyFund].[All]" dimensionUniqueName="[NFCS_Master_Clean1]" displayFolder="" count="0" memberValueDatatype="20" unbalanced="0"/>
    <cacheHierarchy uniqueName="[NFCS_Master_Clean1].[BillsDifficulty]" caption="BillsDifficulty" attribute="1" defaultMemberUniqueName="[NFCS_Master_Clean1].[BillsDifficulty].[All]" allUniqueName="[NFCS_Master_Clean1].[BillsDifficulty].[All]" dimensionUniqueName="[NFCS_Master_Clean1]" displayFolder="" count="0" memberValueDatatype="20" unbalanced="0"/>
    <cacheHierarchy uniqueName="[NFCS_Master_Clean1].[CouldComeUpWith2000]" caption="CouldComeUpWith2000" attribute="1" defaultMemberUniqueName="[NFCS_Master_Clean1].[CouldComeUpWith2000].[All]" allUniqueName="[NFCS_Master_Clean1].[CouldComeUpWith2000].[All]" dimensionUniqueName="[NFCS_Master_Clean1]" displayFolder="" count="0" memberValueDatatype="20" unbalanced="0"/>
    <cacheHierarchy uniqueName="[NFCS_Master_Clean1].[FinancialSatisfaction]" caption="FinancialSatisfaction" attribute="1" defaultMemberUniqueName="[NFCS_Master_Clean1].[FinancialSatisfaction].[All]" allUniqueName="[NFCS_Master_Clean1].[FinancialSatisfaction].[All]" dimensionUniqueName="[NFCS_Master_Clean1]" displayFolder="" count="0" memberValueDatatype="20" unbalanced="0"/>
    <cacheHierarchy uniqueName="[NFCS_Master_Clean1].[TooMuchDebt]" caption="TooMuchDebt" attribute="1" defaultMemberUniqueName="[NFCS_Master_Clean1].[TooMuchDebt].[All]" allUniqueName="[NFCS_Master_Clean1].[TooMuchDebt].[All]" dimensionUniqueName="[NFCS_Master_Clean1]" displayFolder="" count="0" memberValueDatatype="20" unbalanced="0"/>
    <cacheHierarchy uniqueName="[NFCS_Master_Clean1].[ContactedDebtCollector]" caption="ContactedDebtCollector" attribute="1" defaultMemberUniqueName="[NFCS_Master_Clean1].[ContactedDebtCollector].[All]" allUniqueName="[NFCS_Master_Clean1].[ContactedDebtCollector].[All]" dimensionUniqueName="[NFCS_Master_Clean1]" displayFolder="" count="0" memberValueDatatype="130" unbalanced="0"/>
    <cacheHierarchy uniqueName="[NFCS_Master_Clean1].[Index]" caption="Index" attribute="1" defaultMemberUniqueName="[NFCS_Master_Clean1].[Index].[All]" allUniqueName="[NFCS_Master_Clean1].[Index].[All]" dimensionUniqueName="[NFCS_Master_Clean1]" displayFolder="" count="0" memberValueDatatype="20" unbalanced="0"/>
    <cacheHierarchy uniqueName="[NFCS_Master_Clean1].[Year]" caption="Year" attribute="1" defaultMemberUniqueName="[NFCS_Master_Clean1].[Year].[All]" allUniqueName="[NFCS_Master_Clean1].[Year].[All]" dimensionUniqueName="[NFCS_Master_Clean1]" displayFolder="" count="0" memberValueDatatype="130" unbalanced="0"/>
    <cacheHierarchy uniqueName="[NFCS_Master_Clean1].[Education_Harmonized.1]" caption="Education_Harmonized.1" attribute="1" defaultMemberUniqueName="[NFCS_Master_Clean1].[Education_Harmonized.1].[All]" allUniqueName="[NFCS_Master_Clean1].[Education_Harmonized.1].[All]" dimensionUniqueName="[NFCS_Master_Clean1]" displayFolder="" count="0" memberValueDatatype="130" unbalanced="0"/>
    <cacheHierarchy uniqueName="[Measures].[Count of AgeLabel]" caption="Count of AgeLabel" measure="1" displayFolder="" measureGroup="DimAge2" count="0">
      <extLst>
        <ext xmlns:x15="http://schemas.microsoft.com/office/spreadsheetml/2010/11/main" uri="{B97F6D7D-B522-45F9-BDA1-12C45D357490}">
          <x15:cacheHierarchy aggregatedColumn="1"/>
        </ext>
      </extLst>
    </cacheHierarchy>
    <cacheHierarchy uniqueName="[Measures].[Pct Emergency Fund]" caption="Pct Emergency Fund" measure="1" displayFolder="" measureGroup="NFCS_Master_Clean1" count="0" oneField="1">
      <fieldsUsage count="1">
        <fieldUsage x="0"/>
      </fieldsUsage>
    </cacheHierarchy>
    <cacheHierarchy uniqueName="[Measures].[Pct Difficulty Bills]" caption="Pct Difficulty Bills" measure="1" displayFolder="" measureGroup="NFCS_Master_Clean1" count="0"/>
    <cacheHierarchy uniqueName="[Measures].[Pct Cant Raise 2000]" caption="Pct Cant Raise 2000" measure="1" displayFolder="" measureGroup="NFCS_Master_Clean1" count="0"/>
    <cacheHierarchy uniqueName="[Measures].[Pct Too Much Debt]" caption="Pct Too Much Debt" measure="1" displayFolder="" measureGroup="NFCS_Master_Clean1" count="0"/>
    <cacheHierarchy uniqueName="[Measures].[Avg Financial Satisfaction]" caption="Avg Financial Satisfaction" measure="1" displayFolder="" measureGroup="NFCS_Master_Clean1" count="0"/>
    <cacheHierarchy uniqueName="[Measures].[Avg Vulnerability Score]" caption="Avg Vulnerability Score" measure="1" displayFolder="" measureGroup="NFCS_Master_Clean1" count="0"/>
    <cacheHierarchy uniqueName="[Measures].[Income Gap]" caption="Income Gap" measure="1" displayFolder="" measureGroup="NFCS_Master_Clean1" count="0"/>
    <cacheHierarchy uniqueName="[Measures].[Education Gap]" caption="Education Gap" measure="1" displayFolder="" measureGroup="NFCS_Master_Clean1" count="0"/>
    <cacheHierarchy uniqueName="[Measures].[__XL_Count NFCS_Master_Clean1]" caption="__XL_Count NFCS_Master_Clean1" measure="1" displayFolder="" measureGroup="NFCS_Master_Clean1" count="0" hidden="1"/>
    <cacheHierarchy uniqueName="[Measures].[__XL_Count DimAge2]" caption="__XL_Count DimAge2" measure="1" displayFolder="" measureGroup="DimAge2" count="0" hidden="1"/>
    <cacheHierarchy uniqueName="[Measures].[__XL_Count DimIncome5]" caption="__XL_Count DimIncome5" measure="1" displayFolder="" measureGroup="DimIncome5" count="0" hidden="1"/>
    <cacheHierarchy uniqueName="[Measures].[__XL_Count DimEducation4]" caption="__XL_Count DimEducation4" measure="1" displayFolder="" measureGroup="DimEducation4" count="0" hidden="1"/>
    <cacheHierarchy uniqueName="[Measures].[__XL_Count DimMaritalStatus7]" caption="__XL_Count DimMaritalStatus7" measure="1" displayFolder="" measureGroup="DimMaritalStatus7" count="0" hidden="1"/>
    <cacheHierarchy uniqueName="[Measures].[__XL_Count DimState15]" caption="__XL_Count DimState15" measure="1" displayFolder="" measureGroup="DimState15" count="0" hidden="1"/>
    <cacheHierarchy uniqueName="[Measures].[__XL_Count DimCensusRegion6]" caption="__XL_Count DimCensusRegion6" measure="1" displayFolder="" measureGroup="DimCensusRegion6" count="0" hidden="1"/>
    <cacheHierarchy uniqueName="[Measures].[__XL_Count DimSelfEmployment9]" caption="__XL_Count DimSelfEmployment9" measure="1" displayFolder="" measureGroup="DimSelfEmployment9" count="0" hidden="1"/>
    <cacheHierarchy uniqueName="[Measures].[__XL_Count DimYear]" caption="__XL_Count DimYear" measure="1" displayFolder="" measureGroup="DimYear" count="0" hidden="1"/>
    <cacheHierarchy uniqueName="[Measures].[__XL_Count DimEthnicity]" caption="__XL_Count DimEthnicity" measure="1" displayFolder="" measureGroup="DimEthnicity" count="0" hidden="1"/>
    <cacheHierarchy uniqueName="[Measures].[__XL_Count DimEmploymentStatus1]" caption="__XL_Count DimEmploymentStatus1" measure="1" displayFolder="" measureGroup="DimEmploymentStatus1" count="0" hidden="1"/>
    <cacheHierarchy uniqueName="[Measures].[__No measures defined]" caption="__No measures defined" measure="1" displayFolder="" count="0" hidden="1"/>
  </cacheHierarchies>
  <kpis count="0"/>
  <dimensions count="12">
    <dimension name="DimAge2" uniqueName="[DimAge2]" caption="DimAge2"/>
    <dimension name="DimCensusRegion6" uniqueName="[DimCensusRegion6]" caption="DimCensusRegion6"/>
    <dimension name="DimEducation4" uniqueName="[DimEducation4]" caption="DimEducation4"/>
    <dimension name="DimEmploymentStatus1" uniqueName="[DimEmploymentStatus1]" caption="DimEmploymentStatus1"/>
    <dimension name="DimEthnicity" uniqueName="[DimEthnicity]" caption="DimEthnicity"/>
    <dimension name="DimIncome5" uniqueName="[DimIncome5]" caption="DimIncome5"/>
    <dimension name="DimMaritalStatus7" uniqueName="[DimMaritalStatus7]" caption="DimMaritalStatus7"/>
    <dimension name="DimSelfEmployment9" uniqueName="[DimSelfEmployment9]" caption="DimSelfEmployment9"/>
    <dimension name="DimState15" uniqueName="[DimState15]" caption="DimState15"/>
    <dimension name="DimYear" uniqueName="[DimYear]" caption="DimYear"/>
    <dimension measure="1" name="Measures" uniqueName="[Measures]" caption="Measures"/>
    <dimension name="NFCS_Master_Clean1" uniqueName="[NFCS_Master_Clean1]" caption="NFCS_Master_Clean1"/>
  </dimensions>
  <measureGroups count="11">
    <measureGroup name="DimAge2" caption="DimAge2"/>
    <measureGroup name="DimCensusRegion6" caption="DimCensusRegion6"/>
    <measureGroup name="DimEducation4" caption="DimEducation4"/>
    <measureGroup name="DimEmploymentStatus1" caption="DimEmploymentStatus1"/>
    <measureGroup name="DimEthnicity" caption="DimEthnicity"/>
    <measureGroup name="DimIncome5" caption="DimIncome5"/>
    <measureGroup name="DimMaritalStatus7" caption="DimMaritalStatus7"/>
    <measureGroup name="DimSelfEmployment9" caption="DimSelfEmployment9"/>
    <measureGroup name="DimState15" caption="DimState15"/>
    <measureGroup name="DimYear" caption="DimYear"/>
    <measureGroup name="NFCS_Master_Clean1" caption="NFCS_Master_Clean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
    <map measureGroup="10" dimension="2"/>
    <map measureGroup="10" dimension="3"/>
    <map measureGroup="10" dimension="5"/>
    <map measureGroup="10" dimension="6"/>
    <map measureGroup="10" dimension="7"/>
    <map measureGroup="10" dimension="8"/>
    <map measureGroup="10"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iano Grieco" refreshedDate="46084.485804629629" backgroundQuery="1" createdVersion="8" refreshedVersion="8" minRefreshableVersion="3" recordCount="0" supportSubquery="1" supportAdvancedDrill="1" xr:uid="{A2953FF3-6BE0-4AE8-88BD-B82D96843F8E}">
  <cacheSource type="external" connectionId="18"/>
  <cacheFields count="1">
    <cacheField name="[Measures].[Income Gap]" caption="Income Gap" numFmtId="0" hierarchy="45" level="32767"/>
  </cacheFields>
  <cacheHierarchies count="59">
    <cacheHierarchy uniqueName="[DimAge2].[AgeCode]" caption="AgeCode" attribute="1" defaultMemberUniqueName="[DimAge2].[AgeCode].[All]" allUniqueName="[DimAge2].[AgeCode].[All]" dimensionUniqueName="[DimAge2]" displayFolder="" count="0" memberValueDatatype="20" unbalanced="0"/>
    <cacheHierarchy uniqueName="[DimAge2].[AgeLabel]" caption="AgeLabel" attribute="1" defaultMemberUniqueName="[DimAge2].[AgeLabel].[All]" allUniqueName="[DimAge2].[AgeLabel].[All]" dimensionUniqueName="[DimAge2]" displayFolder="" count="0" memberValueDatatype="130" unbalanced="0"/>
    <cacheHierarchy uniqueName="[DimCensusRegion6].[CensusRegionCode]" caption="CensusRegionCode" attribute="1" defaultMemberUniqueName="[DimCensusRegion6].[CensusRegionCode].[All]" allUniqueName="[DimCensusRegion6].[CensusRegionCode].[All]" dimensionUniqueName="[DimCensusRegion6]" displayFolder="" count="0" memberValueDatatype="20" unbalanced="0"/>
    <cacheHierarchy uniqueName="[DimCensusRegion6].[CensusRegionLabel]" caption="CensusRegionLabel" attribute="1" defaultMemberUniqueName="[DimCensusRegion6].[CensusRegionLabel].[All]" allUniqueName="[DimCensusRegion6].[CensusRegionLabel].[All]" dimensionUniqueName="[DimCensusRegion6]" displayFolder="" count="0" memberValueDatatype="130" unbalanced="0"/>
    <cacheHierarchy uniqueName="[DimEducation4].[EducationCode]" caption="EducationCode" attribute="1" defaultMemberUniqueName="[DimEducation4].[EducationCode].[All]" allUniqueName="[DimEducation4].[EducationCode].[All]" dimensionUniqueName="[DimEducation4]" displayFolder="" count="0" memberValueDatatype="20" unbalanced="0"/>
    <cacheHierarchy uniqueName="[DimEducation4].[EducationLabel]" caption="EducationLabel" attribute="1" defaultMemberUniqueName="[DimEducation4].[EducationLabel].[All]" allUniqueName="[DimEducation4].[EducationLabel].[All]" dimensionUniqueName="[DimEducation4]" displayFolder="" count="0" memberValueDatatype="130" unbalanced="0"/>
    <cacheHierarchy uniqueName="[DimEmploymentStatus1].[EmploymentStatusCode]" caption="EmploymentStatusCode" attribute="1" defaultMemberUniqueName="[DimEmploymentStatus1].[EmploymentStatusCode].[All]" allUniqueName="[DimEmploymentStatus1].[EmploymentStatusCode].[All]" dimensionUniqueName="[DimEmploymentStatus1]" displayFolder="" count="0" memberValueDatatype="20" unbalanced="0"/>
    <cacheHierarchy uniqueName="[DimEmploymentStatus1].[EmploymentStatusLabel]" caption="EmploymentStatusLabel" attribute="1" defaultMemberUniqueName="[DimEmploymentStatus1].[EmploymentStatusLabel].[All]" allUniqueName="[DimEmploymentStatus1].[EmploymentStatusLabel].[All]" dimensionUniqueName="[DimEmploymentStatus1]" displayFolder="" count="0" memberValueDatatype="130" unbalanced="0"/>
    <cacheHierarchy uniqueName="[DimEthnicity].[GenderCode]" caption="GenderCode" attribute="1" defaultMemberUniqueName="[DimEthnicity].[GenderCode].[All]" allUniqueName="[DimEthnicity].[GenderCode].[All]" dimensionUniqueName="[DimEthnicity]" displayFolder="" count="0" memberValueDatatype="20" unbalanced="0"/>
    <cacheHierarchy uniqueName="[DimEthnicity].[GenderLabel]" caption="GenderLabel" attribute="1" defaultMemberUniqueName="[DimEthnicity].[GenderLabel].[All]" allUniqueName="[DimEthnicity].[GenderLabel].[All]" dimensionUniqueName="[DimEthnicity]" displayFolder="" count="0" memberValueDatatype="130" unbalanced="0"/>
    <cacheHierarchy uniqueName="[DimIncome5].[IncomeCode]" caption="IncomeCode" attribute="1" defaultMemberUniqueName="[DimIncome5].[IncomeCode].[All]" allUniqueName="[DimIncome5].[IncomeCode].[All]" dimensionUniqueName="[DimIncome5]" displayFolder="" count="0" memberValueDatatype="20" unbalanced="0"/>
    <cacheHierarchy uniqueName="[DimIncome5].[IncomeLabel]" caption="IncomeLabel" attribute="1" defaultMemberUniqueName="[DimIncome5].[IncomeLabel].[All]" allUniqueName="[DimIncome5].[IncomeLabel].[All]" dimensionUniqueName="[DimIncome5]" displayFolder="" count="0" memberValueDatatype="130" unbalanced="0"/>
    <cacheHierarchy uniqueName="[DimMaritalStatus7].[MaritalStatusCode]" caption="MaritalStatusCode" attribute="1" defaultMemberUniqueName="[DimMaritalStatus7].[MaritalStatusCode].[All]" allUniqueName="[DimMaritalStatus7].[MaritalStatusCode].[All]" dimensionUniqueName="[DimMaritalStatus7]" displayFolder="" count="0" memberValueDatatype="20" unbalanced="0"/>
    <cacheHierarchy uniqueName="[DimMaritalStatus7].[MaritalStatusLabel]" caption="MaritalStatusLabel" attribute="1" defaultMemberUniqueName="[DimMaritalStatus7].[MaritalStatusLabel].[All]" allUniqueName="[DimMaritalStatus7].[MaritalStatusLabel].[All]" dimensionUniqueName="[DimMaritalStatus7]" displayFolder="" count="0" memberValueDatatype="130" unbalanced="0"/>
    <cacheHierarchy uniqueName="[DimSelfEmployment9].[SelfEmploymentCode]" caption="SelfEmploymentCode" attribute="1" defaultMemberUniqueName="[DimSelfEmployment9].[SelfEmploymentCode].[All]" allUniqueName="[DimSelfEmployment9].[SelfEmploymentCode].[All]" dimensionUniqueName="[DimSelfEmployment9]" displayFolder="" count="0" memberValueDatatype="20" unbalanced="0"/>
    <cacheHierarchy uniqueName="[DimSelfEmployment9].[SelfEmploymentLabel]" caption="SelfEmploymentLabel" attribute="1" defaultMemberUniqueName="[DimSelfEmployment9].[SelfEmploymentLabel].[All]" allUniqueName="[DimSelfEmployment9].[SelfEmploymentLabel].[All]" dimensionUniqueName="[DimSelfEmployment9]" displayFolder="" count="0" memberValueDatatype="130" unbalanced="0"/>
    <cacheHierarchy uniqueName="[DimState15].[StateCode]" caption="StateCode" attribute="1" defaultMemberUniqueName="[DimState15].[StateCode].[All]" allUniqueName="[DimState15].[StateCode].[All]" dimensionUniqueName="[DimState15]" displayFolder="" count="0" memberValueDatatype="20" unbalanced="0"/>
    <cacheHierarchy uniqueName="[DimState15].[StateName]" caption="StateName" attribute="1" defaultMemberUniqueName="[DimState15].[StateName].[All]" allUniqueName="[DimState15].[StateName].[All]" dimensionUniqueName="[DimState15]" displayFolder="" count="0" memberValueDatatype="130" unbalanced="0"/>
    <cacheHierarchy uniqueName="[DimYear].[Value]" caption="Value" attribute="1" defaultMemberUniqueName="[DimYear].[Value].[All]" allUniqueName="[DimYear].[Value].[All]" dimensionUniqueName="[DimYear]" displayFolder="" count="0" memberValueDatatype="20" unbalanced="0"/>
    <cacheHierarchy uniqueName="[NFCS_Master_Clean1].[CENSUSREG]" caption="CENSUSREG" attribute="1" defaultMemberUniqueName="[NFCS_Master_Clean1].[CENSUSREG].[All]" allUniqueName="[NFCS_Master_Clean1].[CENSUSREG].[All]" dimensionUniqueName="[NFCS_Master_Clean1]" displayFolder="" count="0" memberValueDatatype="20" unbalanced="0"/>
    <cacheHierarchy uniqueName="[NFCS_Master_Clean1].[STATEQ]" caption="STATEQ" attribute="1" defaultMemberUniqueName="[NFCS_Master_Clean1].[STATEQ].[All]" allUniqueName="[NFCS_Master_Clean1].[STATEQ].[All]" dimensionUniqueName="[NFCS_Master_Clean1]" displayFolder="" count="0" memberValueDatatype="20" unbalanced="0"/>
    <cacheHierarchy uniqueName="[NFCS_Master_Clean1].[Ethnicity]" caption="Ethnicity" attribute="1" defaultMemberUniqueName="[NFCS_Master_Clean1].[Ethnicity].[All]" allUniqueName="[NFCS_Master_Clean1].[Ethnicity].[All]" dimensionUniqueName="[NFCS_Master_Clean1]" displayFolder="" count="0" memberValueDatatype="20" unbalanced="0"/>
    <cacheHierarchy uniqueName="[NFCS_Master_Clean1].[Gender]" caption="Gender" attribute="1" defaultMemberUniqueName="[NFCS_Master_Clean1].[Gender].[All]" allUniqueName="[NFCS_Master_Clean1].[Gender].[All]" dimensionUniqueName="[NFCS_Master_Clean1]" displayFolder="" count="0" memberValueDatatype="20" unbalanced="0"/>
    <cacheHierarchy uniqueName="[NFCS_Master_Clean1].[Education]" caption="Education" attribute="1" defaultMemberUniqueName="[NFCS_Master_Clean1].[Education].[All]" allUniqueName="[NFCS_Master_Clean1].[Education].[All]" dimensionUniqueName="[NFCS_Master_Clean1]" displayFolder="" count="0" memberValueDatatype="20" unbalanced="0"/>
    <cacheHierarchy uniqueName="[NFCS_Master_Clean1].[Education_Harmonized]" caption="Education_Harmonized" attribute="1" defaultMemberUniqueName="[NFCS_Master_Clean1].[Education_Harmonized].[All]" allUniqueName="[NFCS_Master_Clean1].[Education_Harmonized].[All]" dimensionUniqueName="[NFCS_Master_Clean1]" displayFolder="" count="0" memberValueDatatype="130" unbalanced="0"/>
    <cacheHierarchy uniqueName="[NFCS_Master_Clean1].[MaritalStatus]" caption="MaritalStatus" attribute="1" defaultMemberUniqueName="[NFCS_Master_Clean1].[MaritalStatus].[All]" allUniqueName="[NFCS_Master_Clean1].[MaritalStatus].[All]" dimensionUniqueName="[NFCS_Master_Clean1]" displayFolder="" count="0" memberValueDatatype="20" unbalanced="0"/>
    <cacheHierarchy uniqueName="[NFCS_Master_Clean1].[SelfEmployment]" caption="SelfEmployment" attribute="1" defaultMemberUniqueName="[NFCS_Master_Clean1].[SelfEmployment].[All]" allUniqueName="[NFCS_Master_Clean1].[SelfEmployment].[All]" dimensionUniqueName="[NFCS_Master_Clean1]" displayFolder="" count="0" memberValueDatatype="20" unbalanced="0"/>
    <cacheHierarchy uniqueName="[NFCS_Master_Clean1].[Income]" caption="Income" attribute="1" defaultMemberUniqueName="[NFCS_Master_Clean1].[Income].[All]" allUniqueName="[NFCS_Master_Clean1].[Income].[All]" dimensionUniqueName="[NFCS_Master_Clean1]" displayFolder="" count="0" memberValueDatatype="20" unbalanced="0"/>
    <cacheHierarchy uniqueName="[NFCS_Master_Clean1].[EmploymentStatus1]" caption="EmploymentStatus1" attribute="1" defaultMemberUniqueName="[NFCS_Master_Clean1].[EmploymentStatus1].[All]" allUniqueName="[NFCS_Master_Clean1].[EmploymentStatus1].[All]" dimensionUniqueName="[NFCS_Master_Clean1]" displayFolder="" count="0" memberValueDatatype="20" unbalanced="0"/>
    <cacheHierarchy uniqueName="[NFCS_Master_Clean1].[EmergencyFund]" caption="EmergencyFund" attribute="1" defaultMemberUniqueName="[NFCS_Master_Clean1].[EmergencyFund].[All]" allUniqueName="[NFCS_Master_Clean1].[EmergencyFund].[All]" dimensionUniqueName="[NFCS_Master_Clean1]" displayFolder="" count="0" memberValueDatatype="20" unbalanced="0"/>
    <cacheHierarchy uniqueName="[NFCS_Master_Clean1].[BillsDifficulty]" caption="BillsDifficulty" attribute="1" defaultMemberUniqueName="[NFCS_Master_Clean1].[BillsDifficulty].[All]" allUniqueName="[NFCS_Master_Clean1].[BillsDifficulty].[All]" dimensionUniqueName="[NFCS_Master_Clean1]" displayFolder="" count="0" memberValueDatatype="20" unbalanced="0"/>
    <cacheHierarchy uniqueName="[NFCS_Master_Clean1].[CouldComeUpWith2000]" caption="CouldComeUpWith2000" attribute="1" defaultMemberUniqueName="[NFCS_Master_Clean1].[CouldComeUpWith2000].[All]" allUniqueName="[NFCS_Master_Clean1].[CouldComeUpWith2000].[All]" dimensionUniqueName="[NFCS_Master_Clean1]" displayFolder="" count="0" memberValueDatatype="20" unbalanced="0"/>
    <cacheHierarchy uniqueName="[NFCS_Master_Clean1].[FinancialSatisfaction]" caption="FinancialSatisfaction" attribute="1" defaultMemberUniqueName="[NFCS_Master_Clean1].[FinancialSatisfaction].[All]" allUniqueName="[NFCS_Master_Clean1].[FinancialSatisfaction].[All]" dimensionUniqueName="[NFCS_Master_Clean1]" displayFolder="" count="0" memberValueDatatype="20" unbalanced="0"/>
    <cacheHierarchy uniqueName="[NFCS_Master_Clean1].[TooMuchDebt]" caption="TooMuchDebt" attribute="1" defaultMemberUniqueName="[NFCS_Master_Clean1].[TooMuchDebt].[All]" allUniqueName="[NFCS_Master_Clean1].[TooMuchDebt].[All]" dimensionUniqueName="[NFCS_Master_Clean1]" displayFolder="" count="0" memberValueDatatype="20" unbalanced="0"/>
    <cacheHierarchy uniqueName="[NFCS_Master_Clean1].[ContactedDebtCollector]" caption="ContactedDebtCollector" attribute="1" defaultMemberUniqueName="[NFCS_Master_Clean1].[ContactedDebtCollector].[All]" allUniqueName="[NFCS_Master_Clean1].[ContactedDebtCollector].[All]" dimensionUniqueName="[NFCS_Master_Clean1]" displayFolder="" count="0" memberValueDatatype="130" unbalanced="0"/>
    <cacheHierarchy uniqueName="[NFCS_Master_Clean1].[Index]" caption="Index" attribute="1" defaultMemberUniqueName="[NFCS_Master_Clean1].[Index].[All]" allUniqueName="[NFCS_Master_Clean1].[Index].[All]" dimensionUniqueName="[NFCS_Master_Clean1]" displayFolder="" count="0" memberValueDatatype="20" unbalanced="0"/>
    <cacheHierarchy uniqueName="[NFCS_Master_Clean1].[Year]" caption="Year" attribute="1" defaultMemberUniqueName="[NFCS_Master_Clean1].[Year].[All]" allUniqueName="[NFCS_Master_Clean1].[Year].[All]" dimensionUniqueName="[NFCS_Master_Clean1]" displayFolder="" count="0" memberValueDatatype="130" unbalanced="0"/>
    <cacheHierarchy uniqueName="[NFCS_Master_Clean1].[Education_Harmonized.1]" caption="Education_Harmonized.1" attribute="1" defaultMemberUniqueName="[NFCS_Master_Clean1].[Education_Harmonized.1].[All]" allUniqueName="[NFCS_Master_Clean1].[Education_Harmonized.1].[All]" dimensionUniqueName="[NFCS_Master_Clean1]" displayFolder="" count="0" memberValueDatatype="130" unbalanced="0"/>
    <cacheHierarchy uniqueName="[Measures].[Count of AgeLabel]" caption="Count of AgeLabel" measure="1" displayFolder="" measureGroup="DimAge2" count="0">
      <extLst>
        <ext xmlns:x15="http://schemas.microsoft.com/office/spreadsheetml/2010/11/main" uri="{B97F6D7D-B522-45F9-BDA1-12C45D357490}">
          <x15:cacheHierarchy aggregatedColumn="1"/>
        </ext>
      </extLst>
    </cacheHierarchy>
    <cacheHierarchy uniqueName="[Measures].[Pct Emergency Fund]" caption="Pct Emergency Fund" measure="1" displayFolder="" measureGroup="NFCS_Master_Clean1" count="0"/>
    <cacheHierarchy uniqueName="[Measures].[Pct Difficulty Bills]" caption="Pct Difficulty Bills" measure="1" displayFolder="" measureGroup="NFCS_Master_Clean1" count="0"/>
    <cacheHierarchy uniqueName="[Measures].[Pct Cant Raise 2000]" caption="Pct Cant Raise 2000" measure="1" displayFolder="" measureGroup="NFCS_Master_Clean1" count="0"/>
    <cacheHierarchy uniqueName="[Measures].[Pct Too Much Debt]" caption="Pct Too Much Debt" measure="1" displayFolder="" measureGroup="NFCS_Master_Clean1" count="0"/>
    <cacheHierarchy uniqueName="[Measures].[Avg Financial Satisfaction]" caption="Avg Financial Satisfaction" measure="1" displayFolder="" measureGroup="NFCS_Master_Clean1" count="0"/>
    <cacheHierarchy uniqueName="[Measures].[Avg Vulnerability Score]" caption="Avg Vulnerability Score" measure="1" displayFolder="" measureGroup="NFCS_Master_Clean1" count="0"/>
    <cacheHierarchy uniqueName="[Measures].[Income Gap]" caption="Income Gap" measure="1" displayFolder="" measureGroup="NFCS_Master_Clean1" count="0" oneField="1">
      <fieldsUsage count="1">
        <fieldUsage x="0"/>
      </fieldsUsage>
    </cacheHierarchy>
    <cacheHierarchy uniqueName="[Measures].[Education Gap]" caption="Education Gap" measure="1" displayFolder="" measureGroup="NFCS_Master_Clean1" count="0"/>
    <cacheHierarchy uniqueName="[Measures].[__XL_Count NFCS_Master_Clean1]" caption="__XL_Count NFCS_Master_Clean1" measure="1" displayFolder="" measureGroup="NFCS_Master_Clean1" count="0" hidden="1"/>
    <cacheHierarchy uniqueName="[Measures].[__XL_Count DimAge2]" caption="__XL_Count DimAge2" measure="1" displayFolder="" measureGroup="DimAge2" count="0" hidden="1"/>
    <cacheHierarchy uniqueName="[Measures].[__XL_Count DimIncome5]" caption="__XL_Count DimIncome5" measure="1" displayFolder="" measureGroup="DimIncome5" count="0" hidden="1"/>
    <cacheHierarchy uniqueName="[Measures].[__XL_Count DimEducation4]" caption="__XL_Count DimEducation4" measure="1" displayFolder="" measureGroup="DimEducation4" count="0" hidden="1"/>
    <cacheHierarchy uniqueName="[Measures].[__XL_Count DimMaritalStatus7]" caption="__XL_Count DimMaritalStatus7" measure="1" displayFolder="" measureGroup="DimMaritalStatus7" count="0" hidden="1"/>
    <cacheHierarchy uniqueName="[Measures].[__XL_Count DimState15]" caption="__XL_Count DimState15" measure="1" displayFolder="" measureGroup="DimState15" count="0" hidden="1"/>
    <cacheHierarchy uniqueName="[Measures].[__XL_Count DimCensusRegion6]" caption="__XL_Count DimCensusRegion6" measure="1" displayFolder="" measureGroup="DimCensusRegion6" count="0" hidden="1"/>
    <cacheHierarchy uniqueName="[Measures].[__XL_Count DimSelfEmployment9]" caption="__XL_Count DimSelfEmployment9" measure="1" displayFolder="" measureGroup="DimSelfEmployment9" count="0" hidden="1"/>
    <cacheHierarchy uniqueName="[Measures].[__XL_Count DimYear]" caption="__XL_Count DimYear" measure="1" displayFolder="" measureGroup="DimYear" count="0" hidden="1"/>
    <cacheHierarchy uniqueName="[Measures].[__XL_Count DimEthnicity]" caption="__XL_Count DimEthnicity" measure="1" displayFolder="" measureGroup="DimEthnicity" count="0" hidden="1"/>
    <cacheHierarchy uniqueName="[Measures].[__XL_Count DimEmploymentStatus1]" caption="__XL_Count DimEmploymentStatus1" measure="1" displayFolder="" measureGroup="DimEmploymentStatus1" count="0" hidden="1"/>
    <cacheHierarchy uniqueName="[Measures].[__No measures defined]" caption="__No measures defined" measure="1" displayFolder="" count="0" hidden="1"/>
  </cacheHierarchies>
  <kpis count="0"/>
  <dimensions count="12">
    <dimension name="DimAge2" uniqueName="[DimAge2]" caption="DimAge2"/>
    <dimension name="DimCensusRegion6" uniqueName="[DimCensusRegion6]" caption="DimCensusRegion6"/>
    <dimension name="DimEducation4" uniqueName="[DimEducation4]" caption="DimEducation4"/>
    <dimension name="DimEmploymentStatus1" uniqueName="[DimEmploymentStatus1]" caption="DimEmploymentStatus1"/>
    <dimension name="DimEthnicity" uniqueName="[DimEthnicity]" caption="DimEthnicity"/>
    <dimension name="DimIncome5" uniqueName="[DimIncome5]" caption="DimIncome5"/>
    <dimension name="DimMaritalStatus7" uniqueName="[DimMaritalStatus7]" caption="DimMaritalStatus7"/>
    <dimension name="DimSelfEmployment9" uniqueName="[DimSelfEmployment9]" caption="DimSelfEmployment9"/>
    <dimension name="DimState15" uniqueName="[DimState15]" caption="DimState15"/>
    <dimension name="DimYear" uniqueName="[DimYear]" caption="DimYear"/>
    <dimension measure="1" name="Measures" uniqueName="[Measures]" caption="Measures"/>
    <dimension name="NFCS_Master_Clean1" uniqueName="[NFCS_Master_Clean1]" caption="NFCS_Master_Clean1"/>
  </dimensions>
  <measureGroups count="11">
    <measureGroup name="DimAge2" caption="DimAge2"/>
    <measureGroup name="DimCensusRegion6" caption="DimCensusRegion6"/>
    <measureGroup name="DimEducation4" caption="DimEducation4"/>
    <measureGroup name="DimEmploymentStatus1" caption="DimEmploymentStatus1"/>
    <measureGroup name="DimEthnicity" caption="DimEthnicity"/>
    <measureGroup name="DimIncome5" caption="DimIncome5"/>
    <measureGroup name="DimMaritalStatus7" caption="DimMaritalStatus7"/>
    <measureGroup name="DimSelfEmployment9" caption="DimSelfEmployment9"/>
    <measureGroup name="DimState15" caption="DimState15"/>
    <measureGroup name="DimYear" caption="DimYear"/>
    <measureGroup name="NFCS_Master_Clean1" caption="NFCS_Master_Clean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
    <map measureGroup="10" dimension="2"/>
    <map measureGroup="10" dimension="3"/>
    <map measureGroup="10" dimension="5"/>
    <map measureGroup="10" dimension="6"/>
    <map measureGroup="10" dimension="7"/>
    <map measureGroup="10" dimension="8"/>
    <map measureGroup="10"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iano Grieco" refreshedDate="46091.47035520833" backgroundQuery="1" createdVersion="8" refreshedVersion="8" minRefreshableVersion="3" recordCount="0" supportSubquery="1" supportAdvancedDrill="1" xr:uid="{60852383-BA3E-4D59-9153-194AEE440CB5}">
  <cacheSource type="external" connectionId="18"/>
  <cacheFields count="5">
    <cacheField name="[DimIncome5].[IncomeLabel].[IncomeLabel]" caption="IncomeLabel" numFmtId="0" hierarchy="11" level="1">
      <sharedItems count="8">
        <s v="&lt; $15k"/>
        <s v="$15k–$24,999"/>
        <s v="$25k–$34,999"/>
        <s v="$35k–$49,999"/>
        <s v="$50k–$74,999"/>
        <s v="$75k–$99,999"/>
        <s v="$100k–$149,999"/>
        <s v="$150k+"/>
      </sharedItems>
    </cacheField>
    <cacheField name="[Measures].[Pct Emergency Fund]" caption="Pct Emergency Fund" numFmtId="0" hierarchy="39" level="32767"/>
    <cacheField name="[NFCS_Master_Clean1].[EmploymentStatus1].[EmploymentStatus1]" caption="EmploymentStatus1" numFmtId="0" hierarchy="28" level="1">
      <sharedItems containsSemiMixedTypes="0" containsNonDate="0" containsString="0"/>
    </cacheField>
    <cacheField name="[NFCS_Master_Clean1].[Year].[Year]" caption="Year" numFmtId="0" hierarchy="36" level="1">
      <sharedItems containsSemiMixedTypes="0" containsNonDate="0" containsString="0"/>
    </cacheField>
    <cacheField name="[DimEmploymentStatus1].[EmploymentStatusLabel].[EmploymentStatusLabel]" caption="EmploymentStatusLabel" numFmtId="0" hierarchy="7" level="1">
      <sharedItems containsSemiMixedTypes="0" containsNonDate="0" containsString="0"/>
    </cacheField>
  </cacheFields>
  <cacheHierarchies count="59">
    <cacheHierarchy uniqueName="[DimAge2].[AgeCode]" caption="AgeCode" attribute="1" defaultMemberUniqueName="[DimAge2].[AgeCode].[All]" allUniqueName="[DimAge2].[AgeCode].[All]" dimensionUniqueName="[DimAge2]" displayFolder="" count="0" memberValueDatatype="20" unbalanced="0"/>
    <cacheHierarchy uniqueName="[DimAge2].[AgeLabel]" caption="AgeLabel" attribute="1" defaultMemberUniqueName="[DimAge2].[AgeLabel].[All]" allUniqueName="[DimAge2].[AgeLabel].[All]" dimensionUniqueName="[DimAge2]" displayFolder="" count="0" memberValueDatatype="130" unbalanced="0"/>
    <cacheHierarchy uniqueName="[DimCensusRegion6].[CensusRegionCode]" caption="CensusRegionCode" attribute="1" defaultMemberUniqueName="[DimCensusRegion6].[CensusRegionCode].[All]" allUniqueName="[DimCensusRegion6].[CensusRegionCode].[All]" dimensionUniqueName="[DimCensusRegion6]" displayFolder="" count="0" memberValueDatatype="20" unbalanced="0"/>
    <cacheHierarchy uniqueName="[DimCensusRegion6].[CensusRegionLabel]" caption="CensusRegionLabel" attribute="1" defaultMemberUniqueName="[DimCensusRegion6].[CensusRegionLabel].[All]" allUniqueName="[DimCensusRegion6].[CensusRegionLabel].[All]" dimensionUniqueName="[DimCensusRegion6]" displayFolder="" count="0" memberValueDatatype="130" unbalanced="0"/>
    <cacheHierarchy uniqueName="[DimEducation4].[EducationCode]" caption="EducationCode" attribute="1" defaultMemberUniqueName="[DimEducation4].[EducationCode].[All]" allUniqueName="[DimEducation4].[EducationCode].[All]" dimensionUniqueName="[DimEducation4]" displayFolder="" count="0" memberValueDatatype="20" unbalanced="0"/>
    <cacheHierarchy uniqueName="[DimEducation4].[EducationLabel]" caption="EducationLabel" attribute="1" defaultMemberUniqueName="[DimEducation4].[EducationLabel].[All]" allUniqueName="[DimEducation4].[EducationLabel].[All]" dimensionUniqueName="[DimEducation4]" displayFolder="" count="0" memberValueDatatype="130" unbalanced="0"/>
    <cacheHierarchy uniqueName="[DimEmploymentStatus1].[EmploymentStatusCode]" caption="EmploymentStatusCode" attribute="1" defaultMemberUniqueName="[DimEmploymentStatus1].[EmploymentStatusCode].[All]" allUniqueName="[DimEmploymentStatus1].[EmploymentStatusCode].[All]" dimensionUniqueName="[DimEmploymentStatus1]" displayFolder="" count="0" memberValueDatatype="20" unbalanced="0"/>
    <cacheHierarchy uniqueName="[DimEmploymentStatus1].[EmploymentStatusLabel]" caption="EmploymentStatusLabel" attribute="1" defaultMemberUniqueName="[DimEmploymentStatus1].[EmploymentStatusLabel].[All]" allUniqueName="[DimEmploymentStatus1].[EmploymentStatusLabel].[All]" dimensionUniqueName="[DimEmploymentStatus1]" displayFolder="" count="2" memberValueDatatype="130" unbalanced="0">
      <fieldsUsage count="2">
        <fieldUsage x="-1"/>
        <fieldUsage x="4"/>
      </fieldsUsage>
    </cacheHierarchy>
    <cacheHierarchy uniqueName="[DimEthnicity].[GenderCode]" caption="GenderCode" attribute="1" defaultMemberUniqueName="[DimEthnicity].[GenderCode].[All]" allUniqueName="[DimEthnicity].[GenderCode].[All]" dimensionUniqueName="[DimEthnicity]" displayFolder="" count="0" memberValueDatatype="20" unbalanced="0"/>
    <cacheHierarchy uniqueName="[DimEthnicity].[GenderLabel]" caption="GenderLabel" attribute="1" defaultMemberUniqueName="[DimEthnicity].[GenderLabel].[All]" allUniqueName="[DimEthnicity].[GenderLabel].[All]" dimensionUniqueName="[DimEthnicity]" displayFolder="" count="0" memberValueDatatype="130" unbalanced="0"/>
    <cacheHierarchy uniqueName="[DimIncome5].[IncomeCode]" caption="IncomeCode" attribute="1" defaultMemberUniqueName="[DimIncome5].[IncomeCode].[All]" allUniqueName="[DimIncome5].[IncomeCode].[All]" dimensionUniqueName="[DimIncome5]" displayFolder="" count="0" memberValueDatatype="20" unbalanced="0"/>
    <cacheHierarchy uniqueName="[DimIncome5].[IncomeLabel]" caption="IncomeLabel" attribute="1" defaultMemberUniqueName="[DimIncome5].[IncomeLabel].[All]" allUniqueName="[DimIncome5].[IncomeLabel].[All]" dimensionUniqueName="[DimIncome5]" displayFolder="" count="2" memberValueDatatype="130" unbalanced="0">
      <fieldsUsage count="2">
        <fieldUsage x="-1"/>
        <fieldUsage x="0"/>
      </fieldsUsage>
    </cacheHierarchy>
    <cacheHierarchy uniqueName="[DimMaritalStatus7].[MaritalStatusCode]" caption="MaritalStatusCode" attribute="1" defaultMemberUniqueName="[DimMaritalStatus7].[MaritalStatusCode].[All]" allUniqueName="[DimMaritalStatus7].[MaritalStatusCode].[All]" dimensionUniqueName="[DimMaritalStatus7]" displayFolder="" count="0" memberValueDatatype="20" unbalanced="0"/>
    <cacheHierarchy uniqueName="[DimMaritalStatus7].[MaritalStatusLabel]" caption="MaritalStatusLabel" attribute="1" defaultMemberUniqueName="[DimMaritalStatus7].[MaritalStatusLabel].[All]" allUniqueName="[DimMaritalStatus7].[MaritalStatusLabel].[All]" dimensionUniqueName="[DimMaritalStatus7]" displayFolder="" count="0" memberValueDatatype="130" unbalanced="0"/>
    <cacheHierarchy uniqueName="[DimSelfEmployment9].[SelfEmploymentCode]" caption="SelfEmploymentCode" attribute="1" defaultMemberUniqueName="[DimSelfEmployment9].[SelfEmploymentCode].[All]" allUniqueName="[DimSelfEmployment9].[SelfEmploymentCode].[All]" dimensionUniqueName="[DimSelfEmployment9]" displayFolder="" count="0" memberValueDatatype="20" unbalanced="0"/>
    <cacheHierarchy uniqueName="[DimSelfEmployment9].[SelfEmploymentLabel]" caption="SelfEmploymentLabel" attribute="1" defaultMemberUniqueName="[DimSelfEmployment9].[SelfEmploymentLabel].[All]" allUniqueName="[DimSelfEmployment9].[SelfEmploymentLabel].[All]" dimensionUniqueName="[DimSelfEmployment9]" displayFolder="" count="0" memberValueDatatype="130" unbalanced="0"/>
    <cacheHierarchy uniqueName="[DimState15].[StateCode]" caption="StateCode" attribute="1" defaultMemberUniqueName="[DimState15].[StateCode].[All]" allUniqueName="[DimState15].[StateCode].[All]" dimensionUniqueName="[DimState15]" displayFolder="" count="0" memberValueDatatype="20" unbalanced="0"/>
    <cacheHierarchy uniqueName="[DimState15].[StateName]" caption="StateName" attribute="1" defaultMemberUniqueName="[DimState15].[StateName].[All]" allUniqueName="[DimState15].[StateName].[All]" dimensionUniqueName="[DimState15]" displayFolder="" count="0" memberValueDatatype="130" unbalanced="0"/>
    <cacheHierarchy uniqueName="[DimYear].[Value]" caption="Value" attribute="1" defaultMemberUniqueName="[DimYear].[Value].[All]" allUniqueName="[DimYear].[Value].[All]" dimensionUniqueName="[DimYear]" displayFolder="" count="0" memberValueDatatype="20" unbalanced="0"/>
    <cacheHierarchy uniqueName="[NFCS_Master_Clean1].[CENSUSREG]" caption="CENSUSREG" attribute="1" defaultMemberUniqueName="[NFCS_Master_Clean1].[CENSUSREG].[All]" allUniqueName="[NFCS_Master_Clean1].[CENSUSREG].[All]" dimensionUniqueName="[NFCS_Master_Clean1]" displayFolder="" count="0" memberValueDatatype="20" unbalanced="0"/>
    <cacheHierarchy uniqueName="[NFCS_Master_Clean1].[STATEQ]" caption="STATEQ" attribute="1" defaultMemberUniqueName="[NFCS_Master_Clean1].[STATEQ].[All]" allUniqueName="[NFCS_Master_Clean1].[STATEQ].[All]" dimensionUniqueName="[NFCS_Master_Clean1]" displayFolder="" count="0" memberValueDatatype="20" unbalanced="0"/>
    <cacheHierarchy uniqueName="[NFCS_Master_Clean1].[Ethnicity]" caption="Ethnicity" attribute="1" defaultMemberUniqueName="[NFCS_Master_Clean1].[Ethnicity].[All]" allUniqueName="[NFCS_Master_Clean1].[Ethnicity].[All]" dimensionUniqueName="[NFCS_Master_Clean1]" displayFolder="" count="0" memberValueDatatype="20" unbalanced="0"/>
    <cacheHierarchy uniqueName="[NFCS_Master_Clean1].[Gender]" caption="Gender" attribute="1" defaultMemberUniqueName="[NFCS_Master_Clean1].[Gender].[All]" allUniqueName="[NFCS_Master_Clean1].[Gender].[All]" dimensionUniqueName="[NFCS_Master_Clean1]" displayFolder="" count="0" memberValueDatatype="20" unbalanced="0"/>
    <cacheHierarchy uniqueName="[NFCS_Master_Clean1].[Education]" caption="Education" attribute="1" defaultMemberUniqueName="[NFCS_Master_Clean1].[Education].[All]" allUniqueName="[NFCS_Master_Clean1].[Education].[All]" dimensionUniqueName="[NFCS_Master_Clean1]" displayFolder="" count="0" memberValueDatatype="20" unbalanced="0"/>
    <cacheHierarchy uniqueName="[NFCS_Master_Clean1].[Education_Harmonized]" caption="Education_Harmonized" attribute="1" defaultMemberUniqueName="[NFCS_Master_Clean1].[Education_Harmonized].[All]" allUniqueName="[NFCS_Master_Clean1].[Education_Harmonized].[All]" dimensionUniqueName="[NFCS_Master_Clean1]" displayFolder="" count="0" memberValueDatatype="130" unbalanced="0"/>
    <cacheHierarchy uniqueName="[NFCS_Master_Clean1].[MaritalStatus]" caption="MaritalStatus" attribute="1" defaultMemberUniqueName="[NFCS_Master_Clean1].[MaritalStatus].[All]" allUniqueName="[NFCS_Master_Clean1].[MaritalStatus].[All]" dimensionUniqueName="[NFCS_Master_Clean1]" displayFolder="" count="0" memberValueDatatype="20" unbalanced="0"/>
    <cacheHierarchy uniqueName="[NFCS_Master_Clean1].[SelfEmployment]" caption="SelfEmployment" attribute="1" defaultMemberUniqueName="[NFCS_Master_Clean1].[SelfEmployment].[All]" allUniqueName="[NFCS_Master_Clean1].[SelfEmployment].[All]" dimensionUniqueName="[NFCS_Master_Clean1]" displayFolder="" count="0" memberValueDatatype="20" unbalanced="0"/>
    <cacheHierarchy uniqueName="[NFCS_Master_Clean1].[Income]" caption="Income" attribute="1" defaultMemberUniqueName="[NFCS_Master_Clean1].[Income].[All]" allUniqueName="[NFCS_Master_Clean1].[Income].[All]" dimensionUniqueName="[NFCS_Master_Clean1]" displayFolder="" count="0" memberValueDatatype="20" unbalanced="0"/>
    <cacheHierarchy uniqueName="[NFCS_Master_Clean1].[EmploymentStatus1]" caption="EmploymentStatus1" attribute="1" defaultMemberUniqueName="[NFCS_Master_Clean1].[EmploymentStatus1].[All]" allUniqueName="[NFCS_Master_Clean1].[EmploymentStatus1].[All]" dimensionUniqueName="[NFCS_Master_Clean1]" displayFolder="" count="2" memberValueDatatype="20" unbalanced="0">
      <fieldsUsage count="2">
        <fieldUsage x="-1"/>
        <fieldUsage x="2"/>
      </fieldsUsage>
    </cacheHierarchy>
    <cacheHierarchy uniqueName="[NFCS_Master_Clean1].[EmergencyFund]" caption="EmergencyFund" attribute="1" defaultMemberUniqueName="[NFCS_Master_Clean1].[EmergencyFund].[All]" allUniqueName="[NFCS_Master_Clean1].[EmergencyFund].[All]" dimensionUniqueName="[NFCS_Master_Clean1]" displayFolder="" count="0" memberValueDatatype="20" unbalanced="0"/>
    <cacheHierarchy uniqueName="[NFCS_Master_Clean1].[BillsDifficulty]" caption="BillsDifficulty" attribute="1" defaultMemberUniqueName="[NFCS_Master_Clean1].[BillsDifficulty].[All]" allUniqueName="[NFCS_Master_Clean1].[BillsDifficulty].[All]" dimensionUniqueName="[NFCS_Master_Clean1]" displayFolder="" count="0" memberValueDatatype="20" unbalanced="0"/>
    <cacheHierarchy uniqueName="[NFCS_Master_Clean1].[CouldComeUpWith2000]" caption="CouldComeUpWith2000" attribute="1" defaultMemberUniqueName="[NFCS_Master_Clean1].[CouldComeUpWith2000].[All]" allUniqueName="[NFCS_Master_Clean1].[CouldComeUpWith2000].[All]" dimensionUniqueName="[NFCS_Master_Clean1]" displayFolder="" count="0" memberValueDatatype="20" unbalanced="0"/>
    <cacheHierarchy uniqueName="[NFCS_Master_Clean1].[FinancialSatisfaction]" caption="FinancialSatisfaction" attribute="1" defaultMemberUniqueName="[NFCS_Master_Clean1].[FinancialSatisfaction].[All]" allUniqueName="[NFCS_Master_Clean1].[FinancialSatisfaction].[All]" dimensionUniqueName="[NFCS_Master_Clean1]" displayFolder="" count="0" memberValueDatatype="20" unbalanced="0"/>
    <cacheHierarchy uniqueName="[NFCS_Master_Clean1].[TooMuchDebt]" caption="TooMuchDebt" attribute="1" defaultMemberUniqueName="[NFCS_Master_Clean1].[TooMuchDebt].[All]" allUniqueName="[NFCS_Master_Clean1].[TooMuchDebt].[All]" dimensionUniqueName="[NFCS_Master_Clean1]" displayFolder="" count="0" memberValueDatatype="20" unbalanced="0"/>
    <cacheHierarchy uniqueName="[NFCS_Master_Clean1].[ContactedDebtCollector]" caption="ContactedDebtCollector" attribute="1" defaultMemberUniqueName="[NFCS_Master_Clean1].[ContactedDebtCollector].[All]" allUniqueName="[NFCS_Master_Clean1].[ContactedDebtCollector].[All]" dimensionUniqueName="[NFCS_Master_Clean1]" displayFolder="" count="0" memberValueDatatype="130" unbalanced="0"/>
    <cacheHierarchy uniqueName="[NFCS_Master_Clean1].[Index]" caption="Index" attribute="1" defaultMemberUniqueName="[NFCS_Master_Clean1].[Index].[All]" allUniqueName="[NFCS_Master_Clean1].[Index].[All]" dimensionUniqueName="[NFCS_Master_Clean1]" displayFolder="" count="0" memberValueDatatype="20" unbalanced="0"/>
    <cacheHierarchy uniqueName="[NFCS_Master_Clean1].[Year]" caption="Year" attribute="1" defaultMemberUniqueName="[NFCS_Master_Clean1].[Year].[All]" allUniqueName="[NFCS_Master_Clean1].[Year].[All]" dimensionUniqueName="[NFCS_Master_Clean1]" displayFolder="" count="2" memberValueDatatype="130" unbalanced="0">
      <fieldsUsage count="2">
        <fieldUsage x="-1"/>
        <fieldUsage x="3"/>
      </fieldsUsage>
    </cacheHierarchy>
    <cacheHierarchy uniqueName="[NFCS_Master_Clean1].[Education_Harmonized.1]" caption="Education_Harmonized.1" attribute="1" defaultMemberUniqueName="[NFCS_Master_Clean1].[Education_Harmonized.1].[All]" allUniqueName="[NFCS_Master_Clean1].[Education_Harmonized.1].[All]" dimensionUniqueName="[NFCS_Master_Clean1]" displayFolder="" count="0" memberValueDatatype="130" unbalanced="0"/>
    <cacheHierarchy uniqueName="[Measures].[Count of AgeLabel]" caption="Count of AgeLabel" measure="1" displayFolder="" measureGroup="DimAge2" count="0">
      <extLst>
        <ext xmlns:x15="http://schemas.microsoft.com/office/spreadsheetml/2010/11/main" uri="{B97F6D7D-B522-45F9-BDA1-12C45D357490}">
          <x15:cacheHierarchy aggregatedColumn="1"/>
        </ext>
      </extLst>
    </cacheHierarchy>
    <cacheHierarchy uniqueName="[Measures].[Pct Emergency Fund]" caption="Pct Emergency Fund" measure="1" displayFolder="" measureGroup="NFCS_Master_Clean1" count="0" oneField="1">
      <fieldsUsage count="1">
        <fieldUsage x="1"/>
      </fieldsUsage>
    </cacheHierarchy>
    <cacheHierarchy uniqueName="[Measures].[Pct Difficulty Bills]" caption="Pct Difficulty Bills" measure="1" displayFolder="" measureGroup="NFCS_Master_Clean1" count="0"/>
    <cacheHierarchy uniqueName="[Measures].[Pct Cant Raise 2000]" caption="Pct Cant Raise 2000" measure="1" displayFolder="" measureGroup="NFCS_Master_Clean1" count="0"/>
    <cacheHierarchy uniqueName="[Measures].[Pct Too Much Debt]" caption="Pct Too Much Debt" measure="1" displayFolder="" measureGroup="NFCS_Master_Clean1" count="0"/>
    <cacheHierarchy uniqueName="[Measures].[Avg Financial Satisfaction]" caption="Avg Financial Satisfaction" measure="1" displayFolder="" measureGroup="NFCS_Master_Clean1" count="0"/>
    <cacheHierarchy uniqueName="[Measures].[Avg Vulnerability Score]" caption="Avg Vulnerability Score" measure="1" displayFolder="" measureGroup="NFCS_Master_Clean1" count="0"/>
    <cacheHierarchy uniqueName="[Measures].[Income Gap]" caption="Income Gap" measure="1" displayFolder="" measureGroup="NFCS_Master_Clean1" count="0"/>
    <cacheHierarchy uniqueName="[Measures].[Education Gap]" caption="Education Gap" measure="1" displayFolder="" measureGroup="NFCS_Master_Clean1" count="0"/>
    <cacheHierarchy uniqueName="[Measures].[__XL_Count NFCS_Master_Clean1]" caption="__XL_Count NFCS_Master_Clean1" measure="1" displayFolder="" measureGroup="NFCS_Master_Clean1" count="0" hidden="1"/>
    <cacheHierarchy uniqueName="[Measures].[__XL_Count DimAge2]" caption="__XL_Count DimAge2" measure="1" displayFolder="" measureGroup="DimAge2" count="0" hidden="1"/>
    <cacheHierarchy uniqueName="[Measures].[__XL_Count DimIncome5]" caption="__XL_Count DimIncome5" measure="1" displayFolder="" measureGroup="DimIncome5" count="0" hidden="1"/>
    <cacheHierarchy uniqueName="[Measures].[__XL_Count DimEducation4]" caption="__XL_Count DimEducation4" measure="1" displayFolder="" measureGroup="DimEducation4" count="0" hidden="1"/>
    <cacheHierarchy uniqueName="[Measures].[__XL_Count DimMaritalStatus7]" caption="__XL_Count DimMaritalStatus7" measure="1" displayFolder="" measureGroup="DimMaritalStatus7" count="0" hidden="1"/>
    <cacheHierarchy uniqueName="[Measures].[__XL_Count DimState15]" caption="__XL_Count DimState15" measure="1" displayFolder="" measureGroup="DimState15" count="0" hidden="1"/>
    <cacheHierarchy uniqueName="[Measures].[__XL_Count DimCensusRegion6]" caption="__XL_Count DimCensusRegion6" measure="1" displayFolder="" measureGroup="DimCensusRegion6" count="0" hidden="1"/>
    <cacheHierarchy uniqueName="[Measures].[__XL_Count DimSelfEmployment9]" caption="__XL_Count DimSelfEmployment9" measure="1" displayFolder="" measureGroup="DimSelfEmployment9" count="0" hidden="1"/>
    <cacheHierarchy uniqueName="[Measures].[__XL_Count DimYear]" caption="__XL_Count DimYear" measure="1" displayFolder="" measureGroup="DimYear" count="0" hidden="1"/>
    <cacheHierarchy uniqueName="[Measures].[__XL_Count DimEthnicity]" caption="__XL_Count DimEthnicity" measure="1" displayFolder="" measureGroup="DimEthnicity" count="0" hidden="1"/>
    <cacheHierarchy uniqueName="[Measures].[__XL_Count DimEmploymentStatus1]" caption="__XL_Count DimEmploymentStatus1" measure="1" displayFolder="" measureGroup="DimEmploymentStatus1" count="0" hidden="1"/>
    <cacheHierarchy uniqueName="[Measures].[__No measures defined]" caption="__No measures defined" measure="1" displayFolder="" count="0" hidden="1"/>
  </cacheHierarchies>
  <kpis count="0"/>
  <dimensions count="12">
    <dimension name="DimAge2" uniqueName="[DimAge2]" caption="DimAge2"/>
    <dimension name="DimCensusRegion6" uniqueName="[DimCensusRegion6]" caption="DimCensusRegion6"/>
    <dimension name="DimEducation4" uniqueName="[DimEducation4]" caption="DimEducation4"/>
    <dimension name="DimEmploymentStatus1" uniqueName="[DimEmploymentStatus1]" caption="DimEmploymentStatus1"/>
    <dimension name="DimEthnicity" uniqueName="[DimEthnicity]" caption="DimEthnicity"/>
    <dimension name="DimIncome5" uniqueName="[DimIncome5]" caption="DimIncome5"/>
    <dimension name="DimMaritalStatus7" uniqueName="[DimMaritalStatus7]" caption="DimMaritalStatus7"/>
    <dimension name="DimSelfEmployment9" uniqueName="[DimSelfEmployment9]" caption="DimSelfEmployment9"/>
    <dimension name="DimState15" uniqueName="[DimState15]" caption="DimState15"/>
    <dimension name="DimYear" uniqueName="[DimYear]" caption="DimYear"/>
    <dimension measure="1" name="Measures" uniqueName="[Measures]" caption="Measures"/>
    <dimension name="NFCS_Master_Clean1" uniqueName="[NFCS_Master_Clean1]" caption="NFCS_Master_Clean1"/>
  </dimensions>
  <measureGroups count="11">
    <measureGroup name="DimAge2" caption="DimAge2"/>
    <measureGroup name="DimCensusRegion6" caption="DimCensusRegion6"/>
    <measureGroup name="DimEducation4" caption="DimEducation4"/>
    <measureGroup name="DimEmploymentStatus1" caption="DimEmploymentStatus1"/>
    <measureGroup name="DimEthnicity" caption="DimEthnicity"/>
    <measureGroup name="DimIncome5" caption="DimIncome5"/>
    <measureGroup name="DimMaritalStatus7" caption="DimMaritalStatus7"/>
    <measureGroup name="DimSelfEmployment9" caption="DimSelfEmployment9"/>
    <measureGroup name="DimState15" caption="DimState15"/>
    <measureGroup name="DimYear" caption="DimYear"/>
    <measureGroup name="NFCS_Master_Clean1" caption="NFCS_Master_Clean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
    <map measureGroup="10" dimension="2"/>
    <map measureGroup="10" dimension="3"/>
    <map measureGroup="10" dimension="5"/>
    <map measureGroup="10" dimension="6"/>
    <map measureGroup="10" dimension="7"/>
    <map measureGroup="10" dimension="8"/>
    <map measureGroup="10"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iano Grieco" refreshedDate="46091.470463194448" backgroundQuery="1" createdVersion="8" refreshedVersion="8" minRefreshableVersion="3" recordCount="0" supportSubquery="1" supportAdvancedDrill="1" xr:uid="{9A6B93E4-2DB8-4FB1-8E83-592630750320}">
  <cacheSource type="external" connectionId="18"/>
  <cacheFields count="6">
    <cacheField name="[DimState15].[StateName].[StateName]" caption="StateName" numFmtId="0" hierarchy="17" level="1">
      <sharedItems count="51">
        <s v="Alabama"/>
        <s v="Alaska"/>
        <s v="Arizona"/>
        <s v="Arkansas"/>
        <s v="California"/>
        <s v="Colorado"/>
        <s v="Connecticut"/>
        <s v="Delaware"/>
        <s v="District of Columbia"/>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Pct Too Much Debt]" caption="Pct Too Much Debt" numFmtId="0" hierarchy="42" level="32767"/>
    <cacheField name="[Measures].[Avg Financial Satisfaction]" caption="Avg Financial Satisfaction" numFmtId="0" hierarchy="43" level="32767"/>
    <cacheField name="[NFCS_Master_Clean1].[Year].[Year]" caption="Year" numFmtId="0" hierarchy="36" level="1">
      <sharedItems containsSemiMixedTypes="0" containsNonDate="0" containsString="0"/>
    </cacheField>
    <cacheField name="[DimEmploymentStatus1].[EmploymentStatusLabel].[EmploymentStatusLabel]" caption="EmploymentStatusLabel" numFmtId="0" hierarchy="7" level="1">
      <sharedItems containsSemiMixedTypes="0" containsNonDate="0" containsString="0"/>
    </cacheField>
    <cacheField name="[DimIncome5].[IncomeLabel].[IncomeLabel]" caption="IncomeLabel" numFmtId="0" hierarchy="11" level="1">
      <sharedItems containsSemiMixedTypes="0" containsNonDate="0" containsString="0"/>
    </cacheField>
  </cacheFields>
  <cacheHierarchies count="59">
    <cacheHierarchy uniqueName="[DimAge2].[AgeCode]" caption="AgeCode" attribute="1" defaultMemberUniqueName="[DimAge2].[AgeCode].[All]" allUniqueName="[DimAge2].[AgeCode].[All]" dimensionUniqueName="[DimAge2]" displayFolder="" count="2" memberValueDatatype="20" unbalanced="0"/>
    <cacheHierarchy uniqueName="[DimAge2].[AgeLabel]" caption="AgeLabel" attribute="1" defaultMemberUniqueName="[DimAge2].[AgeLabel].[All]" allUniqueName="[DimAge2].[AgeLabel].[All]" dimensionUniqueName="[DimAge2]" displayFolder="" count="2" memberValueDatatype="130" unbalanced="0"/>
    <cacheHierarchy uniqueName="[DimCensusRegion6].[CensusRegionCode]" caption="CensusRegionCode" attribute="1" defaultMemberUniqueName="[DimCensusRegion6].[CensusRegionCode].[All]" allUniqueName="[DimCensusRegion6].[CensusRegionCode].[All]" dimensionUniqueName="[DimCensusRegion6]" displayFolder="" count="2" memberValueDatatype="20" unbalanced="0"/>
    <cacheHierarchy uniqueName="[DimCensusRegion6].[CensusRegionLabel]" caption="CensusRegionLabel" attribute="1" defaultMemberUniqueName="[DimCensusRegion6].[CensusRegionLabel].[All]" allUniqueName="[DimCensusRegion6].[CensusRegionLabel].[All]" dimensionUniqueName="[DimCensusRegion6]" displayFolder="" count="2" memberValueDatatype="130" unbalanced="0"/>
    <cacheHierarchy uniqueName="[DimEducation4].[EducationCode]" caption="EducationCode" attribute="1" defaultMemberUniqueName="[DimEducation4].[EducationCode].[All]" allUniqueName="[DimEducation4].[EducationCode].[All]" dimensionUniqueName="[DimEducation4]" displayFolder="" count="2" memberValueDatatype="20" unbalanced="0"/>
    <cacheHierarchy uniqueName="[DimEducation4].[EducationLabel]" caption="EducationLabel" attribute="1" defaultMemberUniqueName="[DimEducation4].[EducationLabel].[All]" allUniqueName="[DimEducation4].[EducationLabel].[All]" dimensionUniqueName="[DimEducation4]" displayFolder="" count="2" memberValueDatatype="130" unbalanced="0"/>
    <cacheHierarchy uniqueName="[DimEmploymentStatus1].[EmploymentStatusCode]" caption="EmploymentStatusCode" attribute="1" defaultMemberUniqueName="[DimEmploymentStatus1].[EmploymentStatusCode].[All]" allUniqueName="[DimEmploymentStatus1].[EmploymentStatusCode].[All]" dimensionUniqueName="[DimEmploymentStatus1]" displayFolder="" count="2" memberValueDatatype="20" unbalanced="0"/>
    <cacheHierarchy uniqueName="[DimEmploymentStatus1].[EmploymentStatusLabel]" caption="EmploymentStatusLabel" attribute="1" defaultMemberUniqueName="[DimEmploymentStatus1].[EmploymentStatusLabel].[All]" allUniqueName="[DimEmploymentStatus1].[EmploymentStatusLabel].[All]" dimensionUniqueName="[DimEmploymentStatus1]" displayFolder="" count="2" memberValueDatatype="130" unbalanced="0">
      <fieldsUsage count="2">
        <fieldUsage x="-1"/>
        <fieldUsage x="4"/>
      </fieldsUsage>
    </cacheHierarchy>
    <cacheHierarchy uniqueName="[DimEthnicity].[GenderCode]" caption="GenderCode" attribute="1" defaultMemberUniqueName="[DimEthnicity].[GenderCode].[All]" allUniqueName="[DimEthnicity].[GenderCode].[All]" dimensionUniqueName="[DimEthnicity]" displayFolder="" count="2" memberValueDatatype="20" unbalanced="0"/>
    <cacheHierarchy uniqueName="[DimEthnicity].[GenderLabel]" caption="GenderLabel" attribute="1" defaultMemberUniqueName="[DimEthnicity].[GenderLabel].[All]" allUniqueName="[DimEthnicity].[GenderLabel].[All]" dimensionUniqueName="[DimEthnicity]" displayFolder="" count="2" memberValueDatatype="130" unbalanced="0"/>
    <cacheHierarchy uniqueName="[DimIncome5].[IncomeCode]" caption="IncomeCode" attribute="1" defaultMemberUniqueName="[DimIncome5].[IncomeCode].[All]" allUniqueName="[DimIncome5].[IncomeCode].[All]" dimensionUniqueName="[DimIncome5]" displayFolder="" count="2" memberValueDatatype="20" unbalanced="0"/>
    <cacheHierarchy uniqueName="[DimIncome5].[IncomeLabel]" caption="IncomeLabel" attribute="1" defaultMemberUniqueName="[DimIncome5].[IncomeLabel].[All]" allUniqueName="[DimIncome5].[IncomeLabel].[All]" dimensionUniqueName="[DimIncome5]" displayFolder="" count="2" memberValueDatatype="130" unbalanced="0">
      <fieldsUsage count="2">
        <fieldUsage x="-1"/>
        <fieldUsage x="5"/>
      </fieldsUsage>
    </cacheHierarchy>
    <cacheHierarchy uniqueName="[DimMaritalStatus7].[MaritalStatusCode]" caption="MaritalStatusCode" attribute="1" defaultMemberUniqueName="[DimMaritalStatus7].[MaritalStatusCode].[All]" allUniqueName="[DimMaritalStatus7].[MaritalStatusCode].[All]" dimensionUniqueName="[DimMaritalStatus7]" displayFolder="" count="2" memberValueDatatype="20" unbalanced="0"/>
    <cacheHierarchy uniqueName="[DimMaritalStatus7].[MaritalStatusLabel]" caption="MaritalStatusLabel" attribute="1" defaultMemberUniqueName="[DimMaritalStatus7].[MaritalStatusLabel].[All]" allUniqueName="[DimMaritalStatus7].[MaritalStatusLabel].[All]" dimensionUniqueName="[DimMaritalStatus7]" displayFolder="" count="2" memberValueDatatype="130" unbalanced="0"/>
    <cacheHierarchy uniqueName="[DimSelfEmployment9].[SelfEmploymentCode]" caption="SelfEmploymentCode" attribute="1" defaultMemberUniqueName="[DimSelfEmployment9].[SelfEmploymentCode].[All]" allUniqueName="[DimSelfEmployment9].[SelfEmploymentCode].[All]" dimensionUniqueName="[DimSelfEmployment9]" displayFolder="" count="2" memberValueDatatype="20" unbalanced="0"/>
    <cacheHierarchy uniqueName="[DimSelfEmployment9].[SelfEmploymentLabel]" caption="SelfEmploymentLabel" attribute="1" defaultMemberUniqueName="[DimSelfEmployment9].[SelfEmploymentLabel].[All]" allUniqueName="[DimSelfEmployment9].[SelfEmploymentLabel].[All]" dimensionUniqueName="[DimSelfEmployment9]" displayFolder="" count="2" memberValueDatatype="130" unbalanced="0"/>
    <cacheHierarchy uniqueName="[DimState15].[StateCode]" caption="StateCode" attribute="1" defaultMemberUniqueName="[DimState15].[StateCode].[All]" allUniqueName="[DimState15].[StateCode].[All]" dimensionUniqueName="[DimState15]" displayFolder="" count="2" memberValueDatatype="20" unbalanced="0"/>
    <cacheHierarchy uniqueName="[DimState15].[StateName]" caption="StateName" attribute="1" defaultMemberUniqueName="[DimState15].[StateName].[All]" allUniqueName="[DimState15].[StateName].[All]" dimensionUniqueName="[DimState15]" displayFolder="" count="2" memberValueDatatype="130" unbalanced="0">
      <fieldsUsage count="2">
        <fieldUsage x="-1"/>
        <fieldUsage x="0"/>
      </fieldsUsage>
    </cacheHierarchy>
    <cacheHierarchy uniqueName="[DimYear].[Value]" caption="Value" attribute="1" defaultMemberUniqueName="[DimYear].[Value].[All]" allUniqueName="[DimYear].[Value].[All]" dimensionUniqueName="[DimYear]" displayFolder="" count="2" memberValueDatatype="20" unbalanced="0"/>
    <cacheHierarchy uniqueName="[NFCS_Master_Clean1].[CENSUSREG]" caption="CENSUSREG" attribute="1" defaultMemberUniqueName="[NFCS_Master_Clean1].[CENSUSREG].[All]" allUniqueName="[NFCS_Master_Clean1].[CENSUSREG].[All]" dimensionUniqueName="[NFCS_Master_Clean1]" displayFolder="" count="2" memberValueDatatype="20" unbalanced="0"/>
    <cacheHierarchy uniqueName="[NFCS_Master_Clean1].[STATEQ]" caption="STATEQ" attribute="1" defaultMemberUniqueName="[NFCS_Master_Clean1].[STATEQ].[All]" allUniqueName="[NFCS_Master_Clean1].[STATEQ].[All]" dimensionUniqueName="[NFCS_Master_Clean1]" displayFolder="" count="2" memberValueDatatype="20" unbalanced="0"/>
    <cacheHierarchy uniqueName="[NFCS_Master_Clean1].[Ethnicity]" caption="Ethnicity" attribute="1" defaultMemberUniqueName="[NFCS_Master_Clean1].[Ethnicity].[All]" allUniqueName="[NFCS_Master_Clean1].[Ethnicity].[All]" dimensionUniqueName="[NFCS_Master_Clean1]" displayFolder="" count="2" memberValueDatatype="20" unbalanced="0"/>
    <cacheHierarchy uniqueName="[NFCS_Master_Clean1].[Gender]" caption="Gender" attribute="1" defaultMemberUniqueName="[NFCS_Master_Clean1].[Gender].[All]" allUniqueName="[NFCS_Master_Clean1].[Gender].[All]" dimensionUniqueName="[NFCS_Master_Clean1]" displayFolder="" count="2" memberValueDatatype="20" unbalanced="0"/>
    <cacheHierarchy uniqueName="[NFCS_Master_Clean1].[Education]" caption="Education" attribute="1" defaultMemberUniqueName="[NFCS_Master_Clean1].[Education].[All]" allUniqueName="[NFCS_Master_Clean1].[Education].[All]" dimensionUniqueName="[NFCS_Master_Clean1]" displayFolder="" count="2" memberValueDatatype="20" unbalanced="0"/>
    <cacheHierarchy uniqueName="[NFCS_Master_Clean1].[Education_Harmonized]" caption="Education_Harmonized" attribute="1" defaultMemberUniqueName="[NFCS_Master_Clean1].[Education_Harmonized].[All]" allUniqueName="[NFCS_Master_Clean1].[Education_Harmonized].[All]" dimensionUniqueName="[NFCS_Master_Clean1]" displayFolder="" count="2" memberValueDatatype="130" unbalanced="0"/>
    <cacheHierarchy uniqueName="[NFCS_Master_Clean1].[MaritalStatus]" caption="MaritalStatus" attribute="1" defaultMemberUniqueName="[NFCS_Master_Clean1].[MaritalStatus].[All]" allUniqueName="[NFCS_Master_Clean1].[MaritalStatus].[All]" dimensionUniqueName="[NFCS_Master_Clean1]" displayFolder="" count="2" memberValueDatatype="20" unbalanced="0"/>
    <cacheHierarchy uniqueName="[NFCS_Master_Clean1].[SelfEmployment]" caption="SelfEmployment" attribute="1" defaultMemberUniqueName="[NFCS_Master_Clean1].[SelfEmployment].[All]" allUniqueName="[NFCS_Master_Clean1].[SelfEmployment].[All]" dimensionUniqueName="[NFCS_Master_Clean1]" displayFolder="" count="2" memberValueDatatype="20" unbalanced="0"/>
    <cacheHierarchy uniqueName="[NFCS_Master_Clean1].[Income]" caption="Income" attribute="1" defaultMemberUniqueName="[NFCS_Master_Clean1].[Income].[All]" allUniqueName="[NFCS_Master_Clean1].[Income].[All]" dimensionUniqueName="[NFCS_Master_Clean1]" displayFolder="" count="2" memberValueDatatype="20" unbalanced="0"/>
    <cacheHierarchy uniqueName="[NFCS_Master_Clean1].[EmploymentStatus1]" caption="EmploymentStatus1" attribute="1" defaultMemberUniqueName="[NFCS_Master_Clean1].[EmploymentStatus1].[All]" allUniqueName="[NFCS_Master_Clean1].[EmploymentStatus1].[All]" dimensionUniqueName="[NFCS_Master_Clean1]" displayFolder="" count="2" memberValueDatatype="20" unbalanced="0"/>
    <cacheHierarchy uniqueName="[NFCS_Master_Clean1].[EmergencyFund]" caption="EmergencyFund" attribute="1" defaultMemberUniqueName="[NFCS_Master_Clean1].[EmergencyFund].[All]" allUniqueName="[NFCS_Master_Clean1].[EmergencyFund].[All]" dimensionUniqueName="[NFCS_Master_Clean1]" displayFolder="" count="2" memberValueDatatype="20" unbalanced="0"/>
    <cacheHierarchy uniqueName="[NFCS_Master_Clean1].[BillsDifficulty]" caption="BillsDifficulty" attribute="1" defaultMemberUniqueName="[NFCS_Master_Clean1].[BillsDifficulty].[All]" allUniqueName="[NFCS_Master_Clean1].[BillsDifficulty].[All]" dimensionUniqueName="[NFCS_Master_Clean1]" displayFolder="" count="2" memberValueDatatype="20" unbalanced="0"/>
    <cacheHierarchy uniqueName="[NFCS_Master_Clean1].[CouldComeUpWith2000]" caption="CouldComeUpWith2000" attribute="1" defaultMemberUniqueName="[NFCS_Master_Clean1].[CouldComeUpWith2000].[All]" allUniqueName="[NFCS_Master_Clean1].[CouldComeUpWith2000].[All]" dimensionUniqueName="[NFCS_Master_Clean1]" displayFolder="" count="2" memberValueDatatype="20" unbalanced="0"/>
    <cacheHierarchy uniqueName="[NFCS_Master_Clean1].[FinancialSatisfaction]" caption="FinancialSatisfaction" attribute="1" defaultMemberUniqueName="[NFCS_Master_Clean1].[FinancialSatisfaction].[All]" allUniqueName="[NFCS_Master_Clean1].[FinancialSatisfaction].[All]" dimensionUniqueName="[NFCS_Master_Clean1]" displayFolder="" count="2" memberValueDatatype="20" unbalanced="0"/>
    <cacheHierarchy uniqueName="[NFCS_Master_Clean1].[TooMuchDebt]" caption="TooMuchDebt" attribute="1" defaultMemberUniqueName="[NFCS_Master_Clean1].[TooMuchDebt].[All]" allUniqueName="[NFCS_Master_Clean1].[TooMuchDebt].[All]" dimensionUniqueName="[NFCS_Master_Clean1]" displayFolder="" count="2" memberValueDatatype="20" unbalanced="0"/>
    <cacheHierarchy uniqueName="[NFCS_Master_Clean1].[ContactedDebtCollector]" caption="ContactedDebtCollector" attribute="1" defaultMemberUniqueName="[NFCS_Master_Clean1].[ContactedDebtCollector].[All]" allUniqueName="[NFCS_Master_Clean1].[ContactedDebtCollector].[All]" dimensionUniqueName="[NFCS_Master_Clean1]" displayFolder="" count="2" memberValueDatatype="130" unbalanced="0"/>
    <cacheHierarchy uniqueName="[NFCS_Master_Clean1].[Index]" caption="Index" attribute="1" defaultMemberUniqueName="[NFCS_Master_Clean1].[Index].[All]" allUniqueName="[NFCS_Master_Clean1].[Index].[All]" dimensionUniqueName="[NFCS_Master_Clean1]" displayFolder="" count="2" memberValueDatatype="20" unbalanced="0"/>
    <cacheHierarchy uniqueName="[NFCS_Master_Clean1].[Year]" caption="Year" attribute="1" defaultMemberUniqueName="[NFCS_Master_Clean1].[Year].[All]" allUniqueName="[NFCS_Master_Clean1].[Year].[All]" dimensionUniqueName="[NFCS_Master_Clean1]" displayFolder="" count="2" memberValueDatatype="130" unbalanced="0">
      <fieldsUsage count="2">
        <fieldUsage x="-1"/>
        <fieldUsage x="3"/>
      </fieldsUsage>
    </cacheHierarchy>
    <cacheHierarchy uniqueName="[NFCS_Master_Clean1].[Education_Harmonized.1]" caption="Education_Harmonized.1" attribute="1" defaultMemberUniqueName="[NFCS_Master_Clean1].[Education_Harmonized.1].[All]" allUniqueName="[NFCS_Master_Clean1].[Education_Harmonized.1].[All]" dimensionUniqueName="[NFCS_Master_Clean1]" displayFolder="" count="2" memberValueDatatype="130" unbalanced="0"/>
    <cacheHierarchy uniqueName="[Measures].[Count of AgeLabel]" caption="Count of AgeLabel" measure="1" displayFolder="" measureGroup="DimAge2" count="0">
      <extLst>
        <ext xmlns:x15="http://schemas.microsoft.com/office/spreadsheetml/2010/11/main" uri="{B97F6D7D-B522-45F9-BDA1-12C45D357490}">
          <x15:cacheHierarchy aggregatedColumn="1"/>
        </ext>
      </extLst>
    </cacheHierarchy>
    <cacheHierarchy uniqueName="[Measures].[Pct Emergency Fund]" caption="Pct Emergency Fund" measure="1" displayFolder="" measureGroup="NFCS_Master_Clean1" count="0"/>
    <cacheHierarchy uniqueName="[Measures].[Pct Difficulty Bills]" caption="Pct Difficulty Bills" measure="1" displayFolder="" measureGroup="NFCS_Master_Clean1" count="0"/>
    <cacheHierarchy uniqueName="[Measures].[Pct Cant Raise 2000]" caption="Pct Cant Raise 2000" measure="1" displayFolder="" measureGroup="NFCS_Master_Clean1" count="0"/>
    <cacheHierarchy uniqueName="[Measures].[Pct Too Much Debt]" caption="Pct Too Much Debt" measure="1" displayFolder="" measureGroup="NFCS_Master_Clean1" count="0" oneField="1">
      <fieldsUsage count="1">
        <fieldUsage x="1"/>
      </fieldsUsage>
    </cacheHierarchy>
    <cacheHierarchy uniqueName="[Measures].[Avg Financial Satisfaction]" caption="Avg Financial Satisfaction" measure="1" displayFolder="" measureGroup="NFCS_Master_Clean1" count="0" oneField="1">
      <fieldsUsage count="1">
        <fieldUsage x="2"/>
      </fieldsUsage>
    </cacheHierarchy>
    <cacheHierarchy uniqueName="[Measures].[Avg Vulnerability Score]" caption="Avg Vulnerability Score" measure="1" displayFolder="" measureGroup="NFCS_Master_Clean1" count="0"/>
    <cacheHierarchy uniqueName="[Measures].[Income Gap]" caption="Income Gap" measure="1" displayFolder="" measureGroup="NFCS_Master_Clean1" count="0"/>
    <cacheHierarchy uniqueName="[Measures].[Education Gap]" caption="Education Gap" measure="1" displayFolder="" measureGroup="NFCS_Master_Clean1" count="0"/>
    <cacheHierarchy uniqueName="[Measures].[__XL_Count NFCS_Master_Clean1]" caption="__XL_Count NFCS_Master_Clean1" measure="1" displayFolder="" measureGroup="NFCS_Master_Clean1" count="0" hidden="1"/>
    <cacheHierarchy uniqueName="[Measures].[__XL_Count DimAge2]" caption="__XL_Count DimAge2" measure="1" displayFolder="" measureGroup="DimAge2" count="0" hidden="1"/>
    <cacheHierarchy uniqueName="[Measures].[__XL_Count DimIncome5]" caption="__XL_Count DimIncome5" measure="1" displayFolder="" measureGroup="DimIncome5" count="0" hidden="1"/>
    <cacheHierarchy uniqueName="[Measures].[__XL_Count DimEducation4]" caption="__XL_Count DimEducation4" measure="1" displayFolder="" measureGroup="DimEducation4" count="0" hidden="1"/>
    <cacheHierarchy uniqueName="[Measures].[__XL_Count DimMaritalStatus7]" caption="__XL_Count DimMaritalStatus7" measure="1" displayFolder="" measureGroup="DimMaritalStatus7" count="0" hidden="1"/>
    <cacheHierarchy uniqueName="[Measures].[__XL_Count DimState15]" caption="__XL_Count DimState15" measure="1" displayFolder="" measureGroup="DimState15" count="0" hidden="1"/>
    <cacheHierarchy uniqueName="[Measures].[__XL_Count DimCensusRegion6]" caption="__XL_Count DimCensusRegion6" measure="1" displayFolder="" measureGroup="DimCensusRegion6" count="0" hidden="1"/>
    <cacheHierarchy uniqueName="[Measures].[__XL_Count DimSelfEmployment9]" caption="__XL_Count DimSelfEmployment9" measure="1" displayFolder="" measureGroup="DimSelfEmployment9" count="0" hidden="1"/>
    <cacheHierarchy uniqueName="[Measures].[__XL_Count DimYear]" caption="__XL_Count DimYear" measure="1" displayFolder="" measureGroup="DimYear" count="0" hidden="1"/>
    <cacheHierarchy uniqueName="[Measures].[__XL_Count DimEthnicity]" caption="__XL_Count DimEthnicity" measure="1" displayFolder="" measureGroup="DimEthnicity" count="0" hidden="1"/>
    <cacheHierarchy uniqueName="[Measures].[__XL_Count DimEmploymentStatus1]" caption="__XL_Count DimEmploymentStatus1" measure="1" displayFolder="" measureGroup="DimEmploymentStatus1" count="0" hidden="1"/>
    <cacheHierarchy uniqueName="[Measures].[__No measures defined]" caption="__No measures defined" measure="1" displayFolder="" count="0" hidden="1"/>
  </cacheHierarchies>
  <kpis count="0"/>
  <dimensions count="12">
    <dimension name="DimAge2" uniqueName="[DimAge2]" caption="DimAge2"/>
    <dimension name="DimCensusRegion6" uniqueName="[DimCensusRegion6]" caption="DimCensusRegion6"/>
    <dimension name="DimEducation4" uniqueName="[DimEducation4]" caption="DimEducation4"/>
    <dimension name="DimEmploymentStatus1" uniqueName="[DimEmploymentStatus1]" caption="DimEmploymentStatus1"/>
    <dimension name="DimEthnicity" uniqueName="[DimEthnicity]" caption="DimEthnicity"/>
    <dimension name="DimIncome5" uniqueName="[DimIncome5]" caption="DimIncome5"/>
    <dimension name="DimMaritalStatus7" uniqueName="[DimMaritalStatus7]" caption="DimMaritalStatus7"/>
    <dimension name="DimSelfEmployment9" uniqueName="[DimSelfEmployment9]" caption="DimSelfEmployment9"/>
    <dimension name="DimState15" uniqueName="[DimState15]" caption="DimState15"/>
    <dimension name="DimYear" uniqueName="[DimYear]" caption="DimYear"/>
    <dimension measure="1" name="Measures" uniqueName="[Measures]" caption="Measures"/>
    <dimension name="NFCS_Master_Clean1" uniqueName="[NFCS_Master_Clean1]" caption="NFCS_Master_Clean1"/>
  </dimensions>
  <measureGroups count="11">
    <measureGroup name="DimAge2" caption="DimAge2"/>
    <measureGroup name="DimCensusRegion6" caption="DimCensusRegion6"/>
    <measureGroup name="DimEducation4" caption="DimEducation4"/>
    <measureGroup name="DimEmploymentStatus1" caption="DimEmploymentStatus1"/>
    <measureGroup name="DimEthnicity" caption="DimEthnicity"/>
    <measureGroup name="DimIncome5" caption="DimIncome5"/>
    <measureGroup name="DimMaritalStatus7" caption="DimMaritalStatus7"/>
    <measureGroup name="DimSelfEmployment9" caption="DimSelfEmployment9"/>
    <measureGroup name="DimState15" caption="DimState15"/>
    <measureGroup name="DimYear" caption="DimYear"/>
    <measureGroup name="NFCS_Master_Clean1" caption="NFCS_Master_Clean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
    <map measureGroup="10" dimension="2"/>
    <map measureGroup="10" dimension="3"/>
    <map measureGroup="10" dimension="5"/>
    <map measureGroup="10" dimension="6"/>
    <map measureGroup="10" dimension="7"/>
    <map measureGroup="10" dimension="8"/>
    <map measureGroup="10"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iano Grieco" refreshedDate="46091.470464004633" backgroundQuery="1" createdVersion="8" refreshedVersion="8" minRefreshableVersion="3" recordCount="0" supportSubquery="1" supportAdvancedDrill="1" xr:uid="{F8CCF6EE-F989-4860-8545-602E8E1BDBBB}">
  <cacheSource type="external" connectionId="18"/>
  <cacheFields count="6">
    <cacheField name="[DimYear].[Value].[Value]" caption="Value" numFmtId="0" hierarchy="18" level="1">
      <sharedItems containsSemiMixedTypes="0" containsString="0" containsNumber="1" containsInteger="1" minValue="2009" maxValue="2021" count="5">
        <n v="2009"/>
        <n v="2012"/>
        <n v="2015"/>
        <n v="2018"/>
        <n v="2021"/>
      </sharedItems>
      <extLst>
        <ext xmlns:x15="http://schemas.microsoft.com/office/spreadsheetml/2010/11/main" uri="{4F2E5C28-24EA-4eb8-9CBF-B6C8F9C3D259}">
          <x15:cachedUniqueNames>
            <x15:cachedUniqueName index="0" name="[DimYear].[Value].&amp;[2009]"/>
            <x15:cachedUniqueName index="1" name="[DimYear].[Value].&amp;[2012]"/>
            <x15:cachedUniqueName index="2" name="[DimYear].[Value].&amp;[2015]"/>
            <x15:cachedUniqueName index="3" name="[DimYear].[Value].&amp;[2018]"/>
            <x15:cachedUniqueName index="4" name="[DimYear].[Value].&amp;[2021]"/>
          </x15:cachedUniqueNames>
        </ext>
      </extLst>
    </cacheField>
    <cacheField name="[DimEducation4].[EducationLabel].[EducationLabel]" caption="EducationLabel" numFmtId="0" hierarchy="5" level="1">
      <sharedItems count="5">
        <s v="College Graduate"/>
        <s v="High school"/>
        <s v="Less than HS"/>
        <s v="PostGraduate"/>
        <s v="Some college"/>
      </sharedItems>
    </cacheField>
    <cacheField name="[Measures].[Pct Too Much Debt]" caption="Pct Too Much Debt" numFmtId="0" hierarchy="42" level="32767"/>
    <cacheField name="[NFCS_Master_Clean1].[Year].[Year]" caption="Year" numFmtId="0" hierarchy="36" level="1">
      <sharedItems containsSemiMixedTypes="0" containsNonDate="0" containsString="0"/>
    </cacheField>
    <cacheField name="[DimEmploymentStatus1].[EmploymentStatusLabel].[EmploymentStatusLabel]" caption="EmploymentStatusLabel" numFmtId="0" hierarchy="7" level="1">
      <sharedItems containsSemiMixedTypes="0" containsNonDate="0" containsString="0"/>
    </cacheField>
    <cacheField name="[DimIncome5].[IncomeLabel].[IncomeLabel]" caption="IncomeLabel" numFmtId="0" hierarchy="11" level="1">
      <sharedItems containsSemiMixedTypes="0" containsNonDate="0" containsString="0"/>
    </cacheField>
  </cacheFields>
  <cacheHierarchies count="59">
    <cacheHierarchy uniqueName="[DimAge2].[AgeCode]" caption="AgeCode" attribute="1" defaultMemberUniqueName="[DimAge2].[AgeCode].[All]" allUniqueName="[DimAge2].[AgeCode].[All]" dimensionUniqueName="[DimAge2]" displayFolder="" count="0" memberValueDatatype="20" unbalanced="0"/>
    <cacheHierarchy uniqueName="[DimAge2].[AgeLabel]" caption="AgeLabel" attribute="1" defaultMemberUniqueName="[DimAge2].[AgeLabel].[All]" allUniqueName="[DimAge2].[AgeLabel].[All]" dimensionUniqueName="[DimAge2]" displayFolder="" count="0" memberValueDatatype="130" unbalanced="0"/>
    <cacheHierarchy uniqueName="[DimCensusRegion6].[CensusRegionCode]" caption="CensusRegionCode" attribute="1" defaultMemberUniqueName="[DimCensusRegion6].[CensusRegionCode].[All]" allUniqueName="[DimCensusRegion6].[CensusRegionCode].[All]" dimensionUniqueName="[DimCensusRegion6]" displayFolder="" count="0" memberValueDatatype="20" unbalanced="0"/>
    <cacheHierarchy uniqueName="[DimCensusRegion6].[CensusRegionLabel]" caption="CensusRegionLabel" attribute="1" defaultMemberUniqueName="[DimCensusRegion6].[CensusRegionLabel].[All]" allUniqueName="[DimCensusRegion6].[CensusRegionLabel].[All]" dimensionUniqueName="[DimCensusRegion6]" displayFolder="" count="0" memberValueDatatype="130" unbalanced="0"/>
    <cacheHierarchy uniqueName="[DimEducation4].[EducationCode]" caption="EducationCode" attribute="1" defaultMemberUniqueName="[DimEducation4].[EducationCode].[All]" allUniqueName="[DimEducation4].[EducationCode].[All]" dimensionUniqueName="[DimEducation4]" displayFolder="" count="0" memberValueDatatype="20" unbalanced="0"/>
    <cacheHierarchy uniqueName="[DimEducation4].[EducationLabel]" caption="EducationLabel" attribute="1" defaultMemberUniqueName="[DimEducation4].[EducationLabel].[All]" allUniqueName="[DimEducation4].[EducationLabel].[All]" dimensionUniqueName="[DimEducation4]" displayFolder="" count="2" memberValueDatatype="130" unbalanced="0">
      <fieldsUsage count="2">
        <fieldUsage x="-1"/>
        <fieldUsage x="1"/>
      </fieldsUsage>
    </cacheHierarchy>
    <cacheHierarchy uniqueName="[DimEmploymentStatus1].[EmploymentStatusCode]" caption="EmploymentStatusCode" attribute="1" defaultMemberUniqueName="[DimEmploymentStatus1].[EmploymentStatusCode].[All]" allUniqueName="[DimEmploymentStatus1].[EmploymentStatusCode].[All]" dimensionUniqueName="[DimEmploymentStatus1]" displayFolder="" count="0" memberValueDatatype="20" unbalanced="0"/>
    <cacheHierarchy uniqueName="[DimEmploymentStatus1].[EmploymentStatusLabel]" caption="EmploymentStatusLabel" attribute="1" defaultMemberUniqueName="[DimEmploymentStatus1].[EmploymentStatusLabel].[All]" allUniqueName="[DimEmploymentStatus1].[EmploymentStatusLabel].[All]" dimensionUniqueName="[DimEmploymentStatus1]" displayFolder="" count="2" memberValueDatatype="130" unbalanced="0">
      <fieldsUsage count="2">
        <fieldUsage x="-1"/>
        <fieldUsage x="4"/>
      </fieldsUsage>
    </cacheHierarchy>
    <cacheHierarchy uniqueName="[DimEthnicity].[GenderCode]" caption="GenderCode" attribute="1" defaultMemberUniqueName="[DimEthnicity].[GenderCode].[All]" allUniqueName="[DimEthnicity].[GenderCode].[All]" dimensionUniqueName="[DimEthnicity]" displayFolder="" count="0" memberValueDatatype="20" unbalanced="0"/>
    <cacheHierarchy uniqueName="[DimEthnicity].[GenderLabel]" caption="GenderLabel" attribute="1" defaultMemberUniqueName="[DimEthnicity].[GenderLabel].[All]" allUniqueName="[DimEthnicity].[GenderLabel].[All]" dimensionUniqueName="[DimEthnicity]" displayFolder="" count="0" memberValueDatatype="130" unbalanced="0"/>
    <cacheHierarchy uniqueName="[DimIncome5].[IncomeCode]" caption="IncomeCode" attribute="1" defaultMemberUniqueName="[DimIncome5].[IncomeCode].[All]" allUniqueName="[DimIncome5].[IncomeCode].[All]" dimensionUniqueName="[DimIncome5]" displayFolder="" count="0" memberValueDatatype="20" unbalanced="0"/>
    <cacheHierarchy uniqueName="[DimIncome5].[IncomeLabel]" caption="IncomeLabel" attribute="1" defaultMemberUniqueName="[DimIncome5].[IncomeLabel].[All]" allUniqueName="[DimIncome5].[IncomeLabel].[All]" dimensionUniqueName="[DimIncome5]" displayFolder="" count="2" memberValueDatatype="130" unbalanced="0">
      <fieldsUsage count="2">
        <fieldUsage x="-1"/>
        <fieldUsage x="5"/>
      </fieldsUsage>
    </cacheHierarchy>
    <cacheHierarchy uniqueName="[DimMaritalStatus7].[MaritalStatusCode]" caption="MaritalStatusCode" attribute="1" defaultMemberUniqueName="[DimMaritalStatus7].[MaritalStatusCode].[All]" allUniqueName="[DimMaritalStatus7].[MaritalStatusCode].[All]" dimensionUniqueName="[DimMaritalStatus7]" displayFolder="" count="0" memberValueDatatype="20" unbalanced="0"/>
    <cacheHierarchy uniqueName="[DimMaritalStatus7].[MaritalStatusLabel]" caption="MaritalStatusLabel" attribute="1" defaultMemberUniqueName="[DimMaritalStatus7].[MaritalStatusLabel].[All]" allUniqueName="[DimMaritalStatus7].[MaritalStatusLabel].[All]" dimensionUniqueName="[DimMaritalStatus7]" displayFolder="" count="0" memberValueDatatype="130" unbalanced="0"/>
    <cacheHierarchy uniqueName="[DimSelfEmployment9].[SelfEmploymentCode]" caption="SelfEmploymentCode" attribute="1" defaultMemberUniqueName="[DimSelfEmployment9].[SelfEmploymentCode].[All]" allUniqueName="[DimSelfEmployment9].[SelfEmploymentCode].[All]" dimensionUniqueName="[DimSelfEmployment9]" displayFolder="" count="0" memberValueDatatype="20" unbalanced="0"/>
    <cacheHierarchy uniqueName="[DimSelfEmployment9].[SelfEmploymentLabel]" caption="SelfEmploymentLabel" attribute="1" defaultMemberUniqueName="[DimSelfEmployment9].[SelfEmploymentLabel].[All]" allUniqueName="[DimSelfEmployment9].[SelfEmploymentLabel].[All]" dimensionUniqueName="[DimSelfEmployment9]" displayFolder="" count="0" memberValueDatatype="130" unbalanced="0"/>
    <cacheHierarchy uniqueName="[DimState15].[StateCode]" caption="StateCode" attribute="1" defaultMemberUniqueName="[DimState15].[StateCode].[All]" allUniqueName="[DimState15].[StateCode].[All]" dimensionUniqueName="[DimState15]" displayFolder="" count="0" memberValueDatatype="20" unbalanced="0"/>
    <cacheHierarchy uniqueName="[DimState15].[StateName]" caption="StateName" attribute="1" defaultMemberUniqueName="[DimState15].[StateName].[All]" allUniqueName="[DimState15].[StateName].[All]" dimensionUniqueName="[DimState15]" displayFolder="" count="0" memberValueDatatype="130" unbalanced="0"/>
    <cacheHierarchy uniqueName="[DimYear].[Value]" caption="Value" attribute="1" defaultMemberUniqueName="[DimYear].[Value].[All]" allUniqueName="[DimYear].[Value].[All]" dimensionUniqueName="[DimYear]" displayFolder="" count="2" memberValueDatatype="20" unbalanced="0">
      <fieldsUsage count="2">
        <fieldUsage x="-1"/>
        <fieldUsage x="0"/>
      </fieldsUsage>
    </cacheHierarchy>
    <cacheHierarchy uniqueName="[NFCS_Master_Clean1].[CENSUSREG]" caption="CENSUSREG" attribute="1" defaultMemberUniqueName="[NFCS_Master_Clean1].[CENSUSREG].[All]" allUniqueName="[NFCS_Master_Clean1].[CENSUSREG].[All]" dimensionUniqueName="[NFCS_Master_Clean1]" displayFolder="" count="0" memberValueDatatype="20" unbalanced="0"/>
    <cacheHierarchy uniqueName="[NFCS_Master_Clean1].[STATEQ]" caption="STATEQ" attribute="1" defaultMemberUniqueName="[NFCS_Master_Clean1].[STATEQ].[All]" allUniqueName="[NFCS_Master_Clean1].[STATEQ].[All]" dimensionUniqueName="[NFCS_Master_Clean1]" displayFolder="" count="0" memberValueDatatype="20" unbalanced="0"/>
    <cacheHierarchy uniqueName="[NFCS_Master_Clean1].[Ethnicity]" caption="Ethnicity" attribute="1" defaultMemberUniqueName="[NFCS_Master_Clean1].[Ethnicity].[All]" allUniqueName="[NFCS_Master_Clean1].[Ethnicity].[All]" dimensionUniqueName="[NFCS_Master_Clean1]" displayFolder="" count="0" memberValueDatatype="20" unbalanced="0"/>
    <cacheHierarchy uniqueName="[NFCS_Master_Clean1].[Gender]" caption="Gender" attribute="1" defaultMemberUniqueName="[NFCS_Master_Clean1].[Gender].[All]" allUniqueName="[NFCS_Master_Clean1].[Gender].[All]" dimensionUniqueName="[NFCS_Master_Clean1]" displayFolder="" count="0" memberValueDatatype="20" unbalanced="0"/>
    <cacheHierarchy uniqueName="[NFCS_Master_Clean1].[Education]" caption="Education" attribute="1" defaultMemberUniqueName="[NFCS_Master_Clean1].[Education].[All]" allUniqueName="[NFCS_Master_Clean1].[Education].[All]" dimensionUniqueName="[NFCS_Master_Clean1]" displayFolder="" count="0" memberValueDatatype="20" unbalanced="0"/>
    <cacheHierarchy uniqueName="[NFCS_Master_Clean1].[Education_Harmonized]" caption="Education_Harmonized" attribute="1" defaultMemberUniqueName="[NFCS_Master_Clean1].[Education_Harmonized].[All]" allUniqueName="[NFCS_Master_Clean1].[Education_Harmonized].[All]" dimensionUniqueName="[NFCS_Master_Clean1]" displayFolder="" count="0" memberValueDatatype="130" unbalanced="0"/>
    <cacheHierarchy uniqueName="[NFCS_Master_Clean1].[MaritalStatus]" caption="MaritalStatus" attribute="1" defaultMemberUniqueName="[NFCS_Master_Clean1].[MaritalStatus].[All]" allUniqueName="[NFCS_Master_Clean1].[MaritalStatus].[All]" dimensionUniqueName="[NFCS_Master_Clean1]" displayFolder="" count="0" memberValueDatatype="20" unbalanced="0"/>
    <cacheHierarchy uniqueName="[NFCS_Master_Clean1].[SelfEmployment]" caption="SelfEmployment" attribute="1" defaultMemberUniqueName="[NFCS_Master_Clean1].[SelfEmployment].[All]" allUniqueName="[NFCS_Master_Clean1].[SelfEmployment].[All]" dimensionUniqueName="[NFCS_Master_Clean1]" displayFolder="" count="0" memberValueDatatype="20" unbalanced="0"/>
    <cacheHierarchy uniqueName="[NFCS_Master_Clean1].[Income]" caption="Income" attribute="1" defaultMemberUniqueName="[NFCS_Master_Clean1].[Income].[All]" allUniqueName="[NFCS_Master_Clean1].[Income].[All]" dimensionUniqueName="[NFCS_Master_Clean1]" displayFolder="" count="0" memberValueDatatype="20" unbalanced="0"/>
    <cacheHierarchy uniqueName="[NFCS_Master_Clean1].[EmploymentStatus1]" caption="EmploymentStatus1" attribute="1" defaultMemberUniqueName="[NFCS_Master_Clean1].[EmploymentStatus1].[All]" allUniqueName="[NFCS_Master_Clean1].[EmploymentStatus1].[All]" dimensionUniqueName="[NFCS_Master_Clean1]" displayFolder="" count="0" memberValueDatatype="20" unbalanced="0"/>
    <cacheHierarchy uniqueName="[NFCS_Master_Clean1].[EmergencyFund]" caption="EmergencyFund" attribute="1" defaultMemberUniqueName="[NFCS_Master_Clean1].[EmergencyFund].[All]" allUniqueName="[NFCS_Master_Clean1].[EmergencyFund].[All]" dimensionUniqueName="[NFCS_Master_Clean1]" displayFolder="" count="0" memberValueDatatype="20" unbalanced="0"/>
    <cacheHierarchy uniqueName="[NFCS_Master_Clean1].[BillsDifficulty]" caption="BillsDifficulty" attribute="1" defaultMemberUniqueName="[NFCS_Master_Clean1].[BillsDifficulty].[All]" allUniqueName="[NFCS_Master_Clean1].[BillsDifficulty].[All]" dimensionUniqueName="[NFCS_Master_Clean1]" displayFolder="" count="0" memberValueDatatype="20" unbalanced="0"/>
    <cacheHierarchy uniqueName="[NFCS_Master_Clean1].[CouldComeUpWith2000]" caption="CouldComeUpWith2000" attribute="1" defaultMemberUniqueName="[NFCS_Master_Clean1].[CouldComeUpWith2000].[All]" allUniqueName="[NFCS_Master_Clean1].[CouldComeUpWith2000].[All]" dimensionUniqueName="[NFCS_Master_Clean1]" displayFolder="" count="0" memberValueDatatype="20" unbalanced="0"/>
    <cacheHierarchy uniqueName="[NFCS_Master_Clean1].[FinancialSatisfaction]" caption="FinancialSatisfaction" attribute="1" defaultMemberUniqueName="[NFCS_Master_Clean1].[FinancialSatisfaction].[All]" allUniqueName="[NFCS_Master_Clean1].[FinancialSatisfaction].[All]" dimensionUniqueName="[NFCS_Master_Clean1]" displayFolder="" count="0" memberValueDatatype="20" unbalanced="0"/>
    <cacheHierarchy uniqueName="[NFCS_Master_Clean1].[TooMuchDebt]" caption="TooMuchDebt" attribute="1" defaultMemberUniqueName="[NFCS_Master_Clean1].[TooMuchDebt].[All]" allUniqueName="[NFCS_Master_Clean1].[TooMuchDebt].[All]" dimensionUniqueName="[NFCS_Master_Clean1]" displayFolder="" count="0" memberValueDatatype="20" unbalanced="0"/>
    <cacheHierarchy uniqueName="[NFCS_Master_Clean1].[ContactedDebtCollector]" caption="ContactedDebtCollector" attribute="1" defaultMemberUniqueName="[NFCS_Master_Clean1].[ContactedDebtCollector].[All]" allUniqueName="[NFCS_Master_Clean1].[ContactedDebtCollector].[All]" dimensionUniqueName="[NFCS_Master_Clean1]" displayFolder="" count="0" memberValueDatatype="130" unbalanced="0"/>
    <cacheHierarchy uniqueName="[NFCS_Master_Clean1].[Index]" caption="Index" attribute="1" defaultMemberUniqueName="[NFCS_Master_Clean1].[Index].[All]" allUniqueName="[NFCS_Master_Clean1].[Index].[All]" dimensionUniqueName="[NFCS_Master_Clean1]" displayFolder="" count="0" memberValueDatatype="20" unbalanced="0"/>
    <cacheHierarchy uniqueName="[NFCS_Master_Clean1].[Year]" caption="Year" attribute="1" defaultMemberUniqueName="[NFCS_Master_Clean1].[Year].[All]" allUniqueName="[NFCS_Master_Clean1].[Year].[All]" dimensionUniqueName="[NFCS_Master_Clean1]" displayFolder="" count="2" memberValueDatatype="130" unbalanced="0">
      <fieldsUsage count="2">
        <fieldUsage x="-1"/>
        <fieldUsage x="3"/>
      </fieldsUsage>
    </cacheHierarchy>
    <cacheHierarchy uniqueName="[NFCS_Master_Clean1].[Education_Harmonized.1]" caption="Education_Harmonized.1" attribute="1" defaultMemberUniqueName="[NFCS_Master_Clean1].[Education_Harmonized.1].[All]" allUniqueName="[NFCS_Master_Clean1].[Education_Harmonized.1].[All]" dimensionUniqueName="[NFCS_Master_Clean1]" displayFolder="" count="0" memberValueDatatype="130" unbalanced="0"/>
    <cacheHierarchy uniqueName="[Measures].[Count of AgeLabel]" caption="Count of AgeLabel" measure="1" displayFolder="" measureGroup="DimAge2" count="0">
      <extLst>
        <ext xmlns:x15="http://schemas.microsoft.com/office/spreadsheetml/2010/11/main" uri="{B97F6D7D-B522-45F9-BDA1-12C45D357490}">
          <x15:cacheHierarchy aggregatedColumn="1"/>
        </ext>
      </extLst>
    </cacheHierarchy>
    <cacheHierarchy uniqueName="[Measures].[Pct Emergency Fund]" caption="Pct Emergency Fund" measure="1" displayFolder="" measureGroup="NFCS_Master_Clean1" count="0"/>
    <cacheHierarchy uniqueName="[Measures].[Pct Difficulty Bills]" caption="Pct Difficulty Bills" measure="1" displayFolder="" measureGroup="NFCS_Master_Clean1" count="0"/>
    <cacheHierarchy uniqueName="[Measures].[Pct Cant Raise 2000]" caption="Pct Cant Raise 2000" measure="1" displayFolder="" measureGroup="NFCS_Master_Clean1" count="0"/>
    <cacheHierarchy uniqueName="[Measures].[Pct Too Much Debt]" caption="Pct Too Much Debt" measure="1" displayFolder="" measureGroup="NFCS_Master_Clean1" count="0" oneField="1">
      <fieldsUsage count="1">
        <fieldUsage x="2"/>
      </fieldsUsage>
    </cacheHierarchy>
    <cacheHierarchy uniqueName="[Measures].[Avg Financial Satisfaction]" caption="Avg Financial Satisfaction" measure="1" displayFolder="" measureGroup="NFCS_Master_Clean1" count="0"/>
    <cacheHierarchy uniqueName="[Measures].[Avg Vulnerability Score]" caption="Avg Vulnerability Score" measure="1" displayFolder="" measureGroup="NFCS_Master_Clean1" count="0"/>
    <cacheHierarchy uniqueName="[Measures].[Income Gap]" caption="Income Gap" measure="1" displayFolder="" measureGroup="NFCS_Master_Clean1" count="0"/>
    <cacheHierarchy uniqueName="[Measures].[Education Gap]" caption="Education Gap" measure="1" displayFolder="" measureGroup="NFCS_Master_Clean1" count="0"/>
    <cacheHierarchy uniqueName="[Measures].[__XL_Count NFCS_Master_Clean1]" caption="__XL_Count NFCS_Master_Clean1" measure="1" displayFolder="" measureGroup="NFCS_Master_Clean1" count="0" hidden="1"/>
    <cacheHierarchy uniqueName="[Measures].[__XL_Count DimAge2]" caption="__XL_Count DimAge2" measure="1" displayFolder="" measureGroup="DimAge2" count="0" hidden="1"/>
    <cacheHierarchy uniqueName="[Measures].[__XL_Count DimIncome5]" caption="__XL_Count DimIncome5" measure="1" displayFolder="" measureGroup="DimIncome5" count="0" hidden="1"/>
    <cacheHierarchy uniqueName="[Measures].[__XL_Count DimEducation4]" caption="__XL_Count DimEducation4" measure="1" displayFolder="" measureGroup="DimEducation4" count="0" hidden="1"/>
    <cacheHierarchy uniqueName="[Measures].[__XL_Count DimMaritalStatus7]" caption="__XL_Count DimMaritalStatus7" measure="1" displayFolder="" measureGroup="DimMaritalStatus7" count="0" hidden="1"/>
    <cacheHierarchy uniqueName="[Measures].[__XL_Count DimState15]" caption="__XL_Count DimState15" measure="1" displayFolder="" measureGroup="DimState15" count="0" hidden="1"/>
    <cacheHierarchy uniqueName="[Measures].[__XL_Count DimCensusRegion6]" caption="__XL_Count DimCensusRegion6" measure="1" displayFolder="" measureGroup="DimCensusRegion6" count="0" hidden="1"/>
    <cacheHierarchy uniqueName="[Measures].[__XL_Count DimSelfEmployment9]" caption="__XL_Count DimSelfEmployment9" measure="1" displayFolder="" measureGroup="DimSelfEmployment9" count="0" hidden="1"/>
    <cacheHierarchy uniqueName="[Measures].[__XL_Count DimYear]" caption="__XL_Count DimYear" measure="1" displayFolder="" measureGroup="DimYear" count="0" hidden="1"/>
    <cacheHierarchy uniqueName="[Measures].[__XL_Count DimEthnicity]" caption="__XL_Count DimEthnicity" measure="1" displayFolder="" measureGroup="DimEthnicity" count="0" hidden="1"/>
    <cacheHierarchy uniqueName="[Measures].[__XL_Count DimEmploymentStatus1]" caption="__XL_Count DimEmploymentStatus1" measure="1" displayFolder="" measureGroup="DimEmploymentStatus1" count="0" hidden="1"/>
    <cacheHierarchy uniqueName="[Measures].[__No measures defined]" caption="__No measures defined" measure="1" displayFolder="" count="0" hidden="1"/>
  </cacheHierarchies>
  <kpis count="0"/>
  <dimensions count="12">
    <dimension name="DimAge2" uniqueName="[DimAge2]" caption="DimAge2"/>
    <dimension name="DimCensusRegion6" uniqueName="[DimCensusRegion6]" caption="DimCensusRegion6"/>
    <dimension name="DimEducation4" uniqueName="[DimEducation4]" caption="DimEducation4"/>
    <dimension name="DimEmploymentStatus1" uniqueName="[DimEmploymentStatus1]" caption="DimEmploymentStatus1"/>
    <dimension name="DimEthnicity" uniqueName="[DimEthnicity]" caption="DimEthnicity"/>
    <dimension name="DimIncome5" uniqueName="[DimIncome5]" caption="DimIncome5"/>
    <dimension name="DimMaritalStatus7" uniqueName="[DimMaritalStatus7]" caption="DimMaritalStatus7"/>
    <dimension name="DimSelfEmployment9" uniqueName="[DimSelfEmployment9]" caption="DimSelfEmployment9"/>
    <dimension name="DimState15" uniqueName="[DimState15]" caption="DimState15"/>
    <dimension name="DimYear" uniqueName="[DimYear]" caption="DimYear"/>
    <dimension measure="1" name="Measures" uniqueName="[Measures]" caption="Measures"/>
    <dimension name="NFCS_Master_Clean1" uniqueName="[NFCS_Master_Clean1]" caption="NFCS_Master_Clean1"/>
  </dimensions>
  <measureGroups count="11">
    <measureGroup name="DimAge2" caption="DimAge2"/>
    <measureGroup name="DimCensusRegion6" caption="DimCensusRegion6"/>
    <measureGroup name="DimEducation4" caption="DimEducation4"/>
    <measureGroup name="DimEmploymentStatus1" caption="DimEmploymentStatus1"/>
    <measureGroup name="DimEthnicity" caption="DimEthnicity"/>
    <measureGroup name="DimIncome5" caption="DimIncome5"/>
    <measureGroup name="DimMaritalStatus7" caption="DimMaritalStatus7"/>
    <measureGroup name="DimSelfEmployment9" caption="DimSelfEmployment9"/>
    <measureGroup name="DimState15" caption="DimState15"/>
    <measureGroup name="DimYear" caption="DimYear"/>
    <measureGroup name="NFCS_Master_Clean1" caption="NFCS_Master_Clean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
    <map measureGroup="10" dimension="2"/>
    <map measureGroup="10" dimension="3"/>
    <map measureGroup="10" dimension="5"/>
    <map measureGroup="10" dimension="6"/>
    <map measureGroup="10" dimension="7"/>
    <map measureGroup="10" dimension="8"/>
    <map measureGroup="10"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iano Grieco" refreshedDate="46091.470465046295" backgroundQuery="1" createdVersion="8" refreshedVersion="8" minRefreshableVersion="3" recordCount="0" supportSubquery="1" supportAdvancedDrill="1" xr:uid="{72CD3281-F222-4361-9C9D-EE6EC9638137}">
  <cacheSource type="external" connectionId="18"/>
  <cacheFields count="5">
    <cacheField name="[Measures].[Avg Financial Satisfaction]" caption="Avg Financial Satisfaction" numFmtId="0" hierarchy="43" level="32767"/>
    <cacheField name="[DimState15].[StateName].[StateName]" caption="StateName" numFmtId="0" hierarchy="17" level="1">
      <sharedItems count="51">
        <s v="Alabama"/>
        <s v="Alaska"/>
        <s v="Arizona"/>
        <s v="Arkansas"/>
        <s v="California"/>
        <s v="Colorado"/>
        <s v="Connecticut"/>
        <s v="Delaware"/>
        <s v="District of Columbia"/>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NFCS_Master_Clean1].[Year].[Year]" caption="Year" numFmtId="0" hierarchy="36" level="1">
      <sharedItems containsSemiMixedTypes="0" containsNonDate="0" containsString="0"/>
    </cacheField>
    <cacheField name="[DimEmploymentStatus1].[EmploymentStatusLabel].[EmploymentStatusLabel]" caption="EmploymentStatusLabel" numFmtId="0" hierarchy="7" level="1">
      <sharedItems containsSemiMixedTypes="0" containsNonDate="0" containsString="0"/>
    </cacheField>
    <cacheField name="[DimIncome5].[IncomeLabel].[IncomeLabel]" caption="IncomeLabel" numFmtId="0" hierarchy="11" level="1">
      <sharedItems containsSemiMixedTypes="0" containsNonDate="0" containsString="0"/>
    </cacheField>
  </cacheFields>
  <cacheHierarchies count="59">
    <cacheHierarchy uniqueName="[DimAge2].[AgeCode]" caption="AgeCode" attribute="1" defaultMemberUniqueName="[DimAge2].[AgeCode].[All]" allUniqueName="[DimAge2].[AgeCode].[All]" dimensionUniqueName="[DimAge2]" displayFolder="" count="0" memberValueDatatype="20" unbalanced="0"/>
    <cacheHierarchy uniqueName="[DimAge2].[AgeLabel]" caption="AgeLabel" attribute="1" defaultMemberUniqueName="[DimAge2].[AgeLabel].[All]" allUniqueName="[DimAge2].[AgeLabel].[All]" dimensionUniqueName="[DimAge2]" displayFolder="" count="0" memberValueDatatype="130" unbalanced="0"/>
    <cacheHierarchy uniqueName="[DimCensusRegion6].[CensusRegionCode]" caption="CensusRegionCode" attribute="1" defaultMemberUniqueName="[DimCensusRegion6].[CensusRegionCode].[All]" allUniqueName="[DimCensusRegion6].[CensusRegionCode].[All]" dimensionUniqueName="[DimCensusRegion6]" displayFolder="" count="0" memberValueDatatype="20" unbalanced="0"/>
    <cacheHierarchy uniqueName="[DimCensusRegion6].[CensusRegionLabel]" caption="CensusRegionLabel" attribute="1" defaultMemberUniqueName="[DimCensusRegion6].[CensusRegionLabel].[All]" allUniqueName="[DimCensusRegion6].[CensusRegionLabel].[All]" dimensionUniqueName="[DimCensusRegion6]" displayFolder="" count="0" memberValueDatatype="130" unbalanced="0"/>
    <cacheHierarchy uniqueName="[DimEducation4].[EducationCode]" caption="EducationCode" attribute="1" defaultMemberUniqueName="[DimEducation4].[EducationCode].[All]" allUniqueName="[DimEducation4].[EducationCode].[All]" dimensionUniqueName="[DimEducation4]" displayFolder="" count="0" memberValueDatatype="20" unbalanced="0"/>
    <cacheHierarchy uniqueName="[DimEducation4].[EducationLabel]" caption="EducationLabel" attribute="1" defaultMemberUniqueName="[DimEducation4].[EducationLabel].[All]" allUniqueName="[DimEducation4].[EducationLabel].[All]" dimensionUniqueName="[DimEducation4]" displayFolder="" count="0" memberValueDatatype="130" unbalanced="0"/>
    <cacheHierarchy uniqueName="[DimEmploymentStatus1].[EmploymentStatusCode]" caption="EmploymentStatusCode" attribute="1" defaultMemberUniqueName="[DimEmploymentStatus1].[EmploymentStatusCode].[All]" allUniqueName="[DimEmploymentStatus1].[EmploymentStatusCode].[All]" dimensionUniqueName="[DimEmploymentStatus1]" displayFolder="" count="0" memberValueDatatype="20" unbalanced="0"/>
    <cacheHierarchy uniqueName="[DimEmploymentStatus1].[EmploymentStatusLabel]" caption="EmploymentStatusLabel" attribute="1" defaultMemberUniqueName="[DimEmploymentStatus1].[EmploymentStatusLabel].[All]" allUniqueName="[DimEmploymentStatus1].[EmploymentStatusLabel].[All]" dimensionUniqueName="[DimEmploymentStatus1]" displayFolder="" count="2" memberValueDatatype="130" unbalanced="0">
      <fieldsUsage count="2">
        <fieldUsage x="-1"/>
        <fieldUsage x="3"/>
      </fieldsUsage>
    </cacheHierarchy>
    <cacheHierarchy uniqueName="[DimEthnicity].[GenderCode]" caption="GenderCode" attribute="1" defaultMemberUniqueName="[DimEthnicity].[GenderCode].[All]" allUniqueName="[DimEthnicity].[GenderCode].[All]" dimensionUniqueName="[DimEthnicity]" displayFolder="" count="0" memberValueDatatype="20" unbalanced="0"/>
    <cacheHierarchy uniqueName="[DimEthnicity].[GenderLabel]" caption="GenderLabel" attribute="1" defaultMemberUniqueName="[DimEthnicity].[GenderLabel].[All]" allUniqueName="[DimEthnicity].[GenderLabel].[All]" dimensionUniqueName="[DimEthnicity]" displayFolder="" count="0" memberValueDatatype="130" unbalanced="0"/>
    <cacheHierarchy uniqueName="[DimIncome5].[IncomeCode]" caption="IncomeCode" attribute="1" defaultMemberUniqueName="[DimIncome5].[IncomeCode].[All]" allUniqueName="[DimIncome5].[IncomeCode].[All]" dimensionUniqueName="[DimIncome5]" displayFolder="" count="0" memberValueDatatype="20" unbalanced="0"/>
    <cacheHierarchy uniqueName="[DimIncome5].[IncomeLabel]" caption="IncomeLabel" attribute="1" defaultMemberUniqueName="[DimIncome5].[IncomeLabel].[All]" allUniqueName="[DimIncome5].[IncomeLabel].[All]" dimensionUniqueName="[DimIncome5]" displayFolder="" count="2" memberValueDatatype="130" unbalanced="0">
      <fieldsUsage count="2">
        <fieldUsage x="-1"/>
        <fieldUsage x="4"/>
      </fieldsUsage>
    </cacheHierarchy>
    <cacheHierarchy uniqueName="[DimMaritalStatus7].[MaritalStatusCode]" caption="MaritalStatusCode" attribute="1" defaultMemberUniqueName="[DimMaritalStatus7].[MaritalStatusCode].[All]" allUniqueName="[DimMaritalStatus7].[MaritalStatusCode].[All]" dimensionUniqueName="[DimMaritalStatus7]" displayFolder="" count="0" memberValueDatatype="20" unbalanced="0"/>
    <cacheHierarchy uniqueName="[DimMaritalStatus7].[MaritalStatusLabel]" caption="MaritalStatusLabel" attribute="1" defaultMemberUniqueName="[DimMaritalStatus7].[MaritalStatusLabel].[All]" allUniqueName="[DimMaritalStatus7].[MaritalStatusLabel].[All]" dimensionUniqueName="[DimMaritalStatus7]" displayFolder="" count="0" memberValueDatatype="130" unbalanced="0"/>
    <cacheHierarchy uniqueName="[DimSelfEmployment9].[SelfEmploymentCode]" caption="SelfEmploymentCode" attribute="1" defaultMemberUniqueName="[DimSelfEmployment9].[SelfEmploymentCode].[All]" allUniqueName="[DimSelfEmployment9].[SelfEmploymentCode].[All]" dimensionUniqueName="[DimSelfEmployment9]" displayFolder="" count="0" memberValueDatatype="20" unbalanced="0"/>
    <cacheHierarchy uniqueName="[DimSelfEmployment9].[SelfEmploymentLabel]" caption="SelfEmploymentLabel" attribute="1" defaultMemberUniqueName="[DimSelfEmployment9].[SelfEmploymentLabel].[All]" allUniqueName="[DimSelfEmployment9].[SelfEmploymentLabel].[All]" dimensionUniqueName="[DimSelfEmployment9]" displayFolder="" count="0" memberValueDatatype="130" unbalanced="0"/>
    <cacheHierarchy uniqueName="[DimState15].[StateCode]" caption="StateCode" attribute="1" defaultMemberUniqueName="[DimState15].[StateCode].[All]" allUniqueName="[DimState15].[StateCode].[All]" dimensionUniqueName="[DimState15]" displayFolder="" count="0" memberValueDatatype="20" unbalanced="0"/>
    <cacheHierarchy uniqueName="[DimState15].[StateName]" caption="StateName" attribute="1" defaultMemberUniqueName="[DimState15].[StateName].[All]" allUniqueName="[DimState15].[StateName].[All]" dimensionUniqueName="[DimState15]" displayFolder="" count="2" memberValueDatatype="130" unbalanced="0">
      <fieldsUsage count="2">
        <fieldUsage x="-1"/>
        <fieldUsage x="1"/>
      </fieldsUsage>
    </cacheHierarchy>
    <cacheHierarchy uniqueName="[DimYear].[Value]" caption="Value" attribute="1" defaultMemberUniqueName="[DimYear].[Value].[All]" allUniqueName="[DimYear].[Value].[All]" dimensionUniqueName="[DimYear]" displayFolder="" count="0" memberValueDatatype="20" unbalanced="0"/>
    <cacheHierarchy uniqueName="[NFCS_Master_Clean1].[CENSUSREG]" caption="CENSUSREG" attribute="1" defaultMemberUniqueName="[NFCS_Master_Clean1].[CENSUSREG].[All]" allUniqueName="[NFCS_Master_Clean1].[CENSUSREG].[All]" dimensionUniqueName="[NFCS_Master_Clean1]" displayFolder="" count="0" memberValueDatatype="20" unbalanced="0"/>
    <cacheHierarchy uniqueName="[NFCS_Master_Clean1].[STATEQ]" caption="STATEQ" attribute="1" defaultMemberUniqueName="[NFCS_Master_Clean1].[STATEQ].[All]" allUniqueName="[NFCS_Master_Clean1].[STATEQ].[All]" dimensionUniqueName="[NFCS_Master_Clean1]" displayFolder="" count="0" memberValueDatatype="20" unbalanced="0"/>
    <cacheHierarchy uniqueName="[NFCS_Master_Clean1].[Ethnicity]" caption="Ethnicity" attribute="1" defaultMemberUniqueName="[NFCS_Master_Clean1].[Ethnicity].[All]" allUniqueName="[NFCS_Master_Clean1].[Ethnicity].[All]" dimensionUniqueName="[NFCS_Master_Clean1]" displayFolder="" count="0" memberValueDatatype="20" unbalanced="0"/>
    <cacheHierarchy uniqueName="[NFCS_Master_Clean1].[Gender]" caption="Gender" attribute="1" defaultMemberUniqueName="[NFCS_Master_Clean1].[Gender].[All]" allUniqueName="[NFCS_Master_Clean1].[Gender].[All]" dimensionUniqueName="[NFCS_Master_Clean1]" displayFolder="" count="0" memberValueDatatype="20" unbalanced="0"/>
    <cacheHierarchy uniqueName="[NFCS_Master_Clean1].[Education]" caption="Education" attribute="1" defaultMemberUniqueName="[NFCS_Master_Clean1].[Education].[All]" allUniqueName="[NFCS_Master_Clean1].[Education].[All]" dimensionUniqueName="[NFCS_Master_Clean1]" displayFolder="" count="0" memberValueDatatype="20" unbalanced="0"/>
    <cacheHierarchy uniqueName="[NFCS_Master_Clean1].[Education_Harmonized]" caption="Education_Harmonized" attribute="1" defaultMemberUniqueName="[NFCS_Master_Clean1].[Education_Harmonized].[All]" allUniqueName="[NFCS_Master_Clean1].[Education_Harmonized].[All]" dimensionUniqueName="[NFCS_Master_Clean1]" displayFolder="" count="0" memberValueDatatype="130" unbalanced="0"/>
    <cacheHierarchy uniqueName="[NFCS_Master_Clean1].[MaritalStatus]" caption="MaritalStatus" attribute="1" defaultMemberUniqueName="[NFCS_Master_Clean1].[MaritalStatus].[All]" allUniqueName="[NFCS_Master_Clean1].[MaritalStatus].[All]" dimensionUniqueName="[NFCS_Master_Clean1]" displayFolder="" count="0" memberValueDatatype="20" unbalanced="0"/>
    <cacheHierarchy uniqueName="[NFCS_Master_Clean1].[SelfEmployment]" caption="SelfEmployment" attribute="1" defaultMemberUniqueName="[NFCS_Master_Clean1].[SelfEmployment].[All]" allUniqueName="[NFCS_Master_Clean1].[SelfEmployment].[All]" dimensionUniqueName="[NFCS_Master_Clean1]" displayFolder="" count="0" memberValueDatatype="20" unbalanced="0"/>
    <cacheHierarchy uniqueName="[NFCS_Master_Clean1].[Income]" caption="Income" attribute="1" defaultMemberUniqueName="[NFCS_Master_Clean1].[Income].[All]" allUniqueName="[NFCS_Master_Clean1].[Income].[All]" dimensionUniqueName="[NFCS_Master_Clean1]" displayFolder="" count="0" memberValueDatatype="20" unbalanced="0"/>
    <cacheHierarchy uniqueName="[NFCS_Master_Clean1].[EmploymentStatus1]" caption="EmploymentStatus1" attribute="1" defaultMemberUniqueName="[NFCS_Master_Clean1].[EmploymentStatus1].[All]" allUniqueName="[NFCS_Master_Clean1].[EmploymentStatus1].[All]" dimensionUniqueName="[NFCS_Master_Clean1]" displayFolder="" count="0" memberValueDatatype="20" unbalanced="0"/>
    <cacheHierarchy uniqueName="[NFCS_Master_Clean1].[EmergencyFund]" caption="EmergencyFund" attribute="1" defaultMemberUniqueName="[NFCS_Master_Clean1].[EmergencyFund].[All]" allUniqueName="[NFCS_Master_Clean1].[EmergencyFund].[All]" dimensionUniqueName="[NFCS_Master_Clean1]" displayFolder="" count="0" memberValueDatatype="20" unbalanced="0"/>
    <cacheHierarchy uniqueName="[NFCS_Master_Clean1].[BillsDifficulty]" caption="BillsDifficulty" attribute="1" defaultMemberUniqueName="[NFCS_Master_Clean1].[BillsDifficulty].[All]" allUniqueName="[NFCS_Master_Clean1].[BillsDifficulty].[All]" dimensionUniqueName="[NFCS_Master_Clean1]" displayFolder="" count="0" memberValueDatatype="20" unbalanced="0"/>
    <cacheHierarchy uniqueName="[NFCS_Master_Clean1].[CouldComeUpWith2000]" caption="CouldComeUpWith2000" attribute="1" defaultMemberUniqueName="[NFCS_Master_Clean1].[CouldComeUpWith2000].[All]" allUniqueName="[NFCS_Master_Clean1].[CouldComeUpWith2000].[All]" dimensionUniqueName="[NFCS_Master_Clean1]" displayFolder="" count="0" memberValueDatatype="20" unbalanced="0"/>
    <cacheHierarchy uniqueName="[NFCS_Master_Clean1].[FinancialSatisfaction]" caption="FinancialSatisfaction" attribute="1" defaultMemberUniqueName="[NFCS_Master_Clean1].[FinancialSatisfaction].[All]" allUniqueName="[NFCS_Master_Clean1].[FinancialSatisfaction].[All]" dimensionUniqueName="[NFCS_Master_Clean1]" displayFolder="" count="0" memberValueDatatype="20" unbalanced="0"/>
    <cacheHierarchy uniqueName="[NFCS_Master_Clean1].[TooMuchDebt]" caption="TooMuchDebt" attribute="1" defaultMemberUniqueName="[NFCS_Master_Clean1].[TooMuchDebt].[All]" allUniqueName="[NFCS_Master_Clean1].[TooMuchDebt].[All]" dimensionUniqueName="[NFCS_Master_Clean1]" displayFolder="" count="0" memberValueDatatype="20" unbalanced="0"/>
    <cacheHierarchy uniqueName="[NFCS_Master_Clean1].[ContactedDebtCollector]" caption="ContactedDebtCollector" attribute="1" defaultMemberUniqueName="[NFCS_Master_Clean1].[ContactedDebtCollector].[All]" allUniqueName="[NFCS_Master_Clean1].[ContactedDebtCollector].[All]" dimensionUniqueName="[NFCS_Master_Clean1]" displayFolder="" count="0" memberValueDatatype="130" unbalanced="0"/>
    <cacheHierarchy uniqueName="[NFCS_Master_Clean1].[Index]" caption="Index" attribute="1" defaultMemberUniqueName="[NFCS_Master_Clean1].[Index].[All]" allUniqueName="[NFCS_Master_Clean1].[Index].[All]" dimensionUniqueName="[NFCS_Master_Clean1]" displayFolder="" count="0" memberValueDatatype="20" unbalanced="0"/>
    <cacheHierarchy uniqueName="[NFCS_Master_Clean1].[Year]" caption="Year" attribute="1" defaultMemberUniqueName="[NFCS_Master_Clean1].[Year].[All]" allUniqueName="[NFCS_Master_Clean1].[Year].[All]" dimensionUniqueName="[NFCS_Master_Clean1]" displayFolder="" count="2" memberValueDatatype="130" unbalanced="0">
      <fieldsUsage count="2">
        <fieldUsage x="-1"/>
        <fieldUsage x="2"/>
      </fieldsUsage>
    </cacheHierarchy>
    <cacheHierarchy uniqueName="[NFCS_Master_Clean1].[Education_Harmonized.1]" caption="Education_Harmonized.1" attribute="1" defaultMemberUniqueName="[NFCS_Master_Clean1].[Education_Harmonized.1].[All]" allUniqueName="[NFCS_Master_Clean1].[Education_Harmonized.1].[All]" dimensionUniqueName="[NFCS_Master_Clean1]" displayFolder="" count="0" memberValueDatatype="130" unbalanced="0"/>
    <cacheHierarchy uniqueName="[Measures].[Count of AgeLabel]" caption="Count of AgeLabel" measure="1" displayFolder="" measureGroup="DimAge2" count="0">
      <extLst>
        <ext xmlns:x15="http://schemas.microsoft.com/office/spreadsheetml/2010/11/main" uri="{B97F6D7D-B522-45F9-BDA1-12C45D357490}">
          <x15:cacheHierarchy aggregatedColumn="1"/>
        </ext>
      </extLst>
    </cacheHierarchy>
    <cacheHierarchy uniqueName="[Measures].[Pct Emergency Fund]" caption="Pct Emergency Fund" measure="1" displayFolder="" measureGroup="NFCS_Master_Clean1" count="0"/>
    <cacheHierarchy uniqueName="[Measures].[Pct Difficulty Bills]" caption="Pct Difficulty Bills" measure="1" displayFolder="" measureGroup="NFCS_Master_Clean1" count="0"/>
    <cacheHierarchy uniqueName="[Measures].[Pct Cant Raise 2000]" caption="Pct Cant Raise 2000" measure="1" displayFolder="" measureGroup="NFCS_Master_Clean1" count="0"/>
    <cacheHierarchy uniqueName="[Measures].[Pct Too Much Debt]" caption="Pct Too Much Debt" measure="1" displayFolder="" measureGroup="NFCS_Master_Clean1" count="0"/>
    <cacheHierarchy uniqueName="[Measures].[Avg Financial Satisfaction]" caption="Avg Financial Satisfaction" measure="1" displayFolder="" measureGroup="NFCS_Master_Clean1" count="0" oneField="1">
      <fieldsUsage count="1">
        <fieldUsage x="0"/>
      </fieldsUsage>
    </cacheHierarchy>
    <cacheHierarchy uniqueName="[Measures].[Avg Vulnerability Score]" caption="Avg Vulnerability Score" measure="1" displayFolder="" measureGroup="NFCS_Master_Clean1" count="0"/>
    <cacheHierarchy uniqueName="[Measures].[Income Gap]" caption="Income Gap" measure="1" displayFolder="" measureGroup="NFCS_Master_Clean1" count="0"/>
    <cacheHierarchy uniqueName="[Measures].[Education Gap]" caption="Education Gap" measure="1" displayFolder="" measureGroup="NFCS_Master_Clean1" count="0"/>
    <cacheHierarchy uniqueName="[Measures].[__XL_Count NFCS_Master_Clean1]" caption="__XL_Count NFCS_Master_Clean1" measure="1" displayFolder="" measureGroup="NFCS_Master_Clean1" count="0" hidden="1"/>
    <cacheHierarchy uniqueName="[Measures].[__XL_Count DimAge2]" caption="__XL_Count DimAge2" measure="1" displayFolder="" measureGroup="DimAge2" count="0" hidden="1"/>
    <cacheHierarchy uniqueName="[Measures].[__XL_Count DimIncome5]" caption="__XL_Count DimIncome5" measure="1" displayFolder="" measureGroup="DimIncome5" count="0" hidden="1"/>
    <cacheHierarchy uniqueName="[Measures].[__XL_Count DimEducation4]" caption="__XL_Count DimEducation4" measure="1" displayFolder="" measureGroup="DimEducation4" count="0" hidden="1"/>
    <cacheHierarchy uniqueName="[Measures].[__XL_Count DimMaritalStatus7]" caption="__XL_Count DimMaritalStatus7" measure="1" displayFolder="" measureGroup="DimMaritalStatus7" count="0" hidden="1"/>
    <cacheHierarchy uniqueName="[Measures].[__XL_Count DimState15]" caption="__XL_Count DimState15" measure="1" displayFolder="" measureGroup="DimState15" count="0" hidden="1"/>
    <cacheHierarchy uniqueName="[Measures].[__XL_Count DimCensusRegion6]" caption="__XL_Count DimCensusRegion6" measure="1" displayFolder="" measureGroup="DimCensusRegion6" count="0" hidden="1"/>
    <cacheHierarchy uniqueName="[Measures].[__XL_Count DimSelfEmployment9]" caption="__XL_Count DimSelfEmployment9" measure="1" displayFolder="" measureGroup="DimSelfEmployment9" count="0" hidden="1"/>
    <cacheHierarchy uniqueName="[Measures].[__XL_Count DimYear]" caption="__XL_Count DimYear" measure="1" displayFolder="" measureGroup="DimYear" count="0" hidden="1"/>
    <cacheHierarchy uniqueName="[Measures].[__XL_Count DimEthnicity]" caption="__XL_Count DimEthnicity" measure="1" displayFolder="" measureGroup="DimEthnicity" count="0" hidden="1"/>
    <cacheHierarchy uniqueName="[Measures].[__XL_Count DimEmploymentStatus1]" caption="__XL_Count DimEmploymentStatus1" measure="1" displayFolder="" measureGroup="DimEmploymentStatus1" count="0" hidden="1"/>
    <cacheHierarchy uniqueName="[Measures].[__No measures defined]" caption="__No measures defined" measure="1" displayFolder="" count="0" hidden="1"/>
  </cacheHierarchies>
  <kpis count="0"/>
  <dimensions count="12">
    <dimension name="DimAge2" uniqueName="[DimAge2]" caption="DimAge2"/>
    <dimension name="DimCensusRegion6" uniqueName="[DimCensusRegion6]" caption="DimCensusRegion6"/>
    <dimension name="DimEducation4" uniqueName="[DimEducation4]" caption="DimEducation4"/>
    <dimension name="DimEmploymentStatus1" uniqueName="[DimEmploymentStatus1]" caption="DimEmploymentStatus1"/>
    <dimension name="DimEthnicity" uniqueName="[DimEthnicity]" caption="DimEthnicity"/>
    <dimension name="DimIncome5" uniqueName="[DimIncome5]" caption="DimIncome5"/>
    <dimension name="DimMaritalStatus7" uniqueName="[DimMaritalStatus7]" caption="DimMaritalStatus7"/>
    <dimension name="DimSelfEmployment9" uniqueName="[DimSelfEmployment9]" caption="DimSelfEmployment9"/>
    <dimension name="DimState15" uniqueName="[DimState15]" caption="DimState15"/>
    <dimension name="DimYear" uniqueName="[DimYear]" caption="DimYear"/>
    <dimension measure="1" name="Measures" uniqueName="[Measures]" caption="Measures"/>
    <dimension name="NFCS_Master_Clean1" uniqueName="[NFCS_Master_Clean1]" caption="NFCS_Master_Clean1"/>
  </dimensions>
  <measureGroups count="11">
    <measureGroup name="DimAge2" caption="DimAge2"/>
    <measureGroup name="DimCensusRegion6" caption="DimCensusRegion6"/>
    <measureGroup name="DimEducation4" caption="DimEducation4"/>
    <measureGroup name="DimEmploymentStatus1" caption="DimEmploymentStatus1"/>
    <measureGroup name="DimEthnicity" caption="DimEthnicity"/>
    <measureGroup name="DimIncome5" caption="DimIncome5"/>
    <measureGroup name="DimMaritalStatus7" caption="DimMaritalStatus7"/>
    <measureGroup name="DimSelfEmployment9" caption="DimSelfEmployment9"/>
    <measureGroup name="DimState15" caption="DimState15"/>
    <measureGroup name="DimYear" caption="DimYear"/>
    <measureGroup name="NFCS_Master_Clean1" caption="NFCS_Master_Clean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
    <map measureGroup="10" dimension="2"/>
    <map measureGroup="10" dimension="3"/>
    <map measureGroup="10" dimension="5"/>
    <map measureGroup="10" dimension="6"/>
    <map measureGroup="10" dimension="7"/>
    <map measureGroup="10" dimension="8"/>
    <map measureGroup="10"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iano Grieco" refreshedDate="46084.48579791667" backgroundQuery="1" createdVersion="3" refreshedVersion="8" minRefreshableVersion="3" recordCount="0" supportSubquery="1" supportAdvancedDrill="1" xr:uid="{540AF33D-D352-44A8-88D5-7C01CF73439F}">
  <cacheSource type="external" connectionId="18">
    <extLst>
      <ext xmlns:x14="http://schemas.microsoft.com/office/spreadsheetml/2009/9/main" uri="{F057638F-6D5F-4e77-A914-E7F072B9BCA8}">
        <x14:sourceConnection name="ThisWorkbookDataModel"/>
      </ext>
    </extLst>
  </cacheSource>
  <cacheFields count="0"/>
  <cacheHierarchies count="59">
    <cacheHierarchy uniqueName="[DimAge2].[AgeCode]" caption="AgeCode" attribute="1" defaultMemberUniqueName="[DimAge2].[AgeCode].[All]" allUniqueName="[DimAge2].[AgeCode].[All]" dimensionUniqueName="[DimAge2]" displayFolder="" count="0" memberValueDatatype="20" unbalanced="0"/>
    <cacheHierarchy uniqueName="[DimAge2].[AgeLabel]" caption="AgeLabel" attribute="1" defaultMemberUniqueName="[DimAge2].[AgeLabel].[All]" allUniqueName="[DimAge2].[AgeLabel].[All]" dimensionUniqueName="[DimAge2]" displayFolder="" count="0" memberValueDatatype="130" unbalanced="0"/>
    <cacheHierarchy uniqueName="[DimCensusRegion6].[CensusRegionCode]" caption="CensusRegionCode" attribute="1" defaultMemberUniqueName="[DimCensusRegion6].[CensusRegionCode].[All]" allUniqueName="[DimCensusRegion6].[CensusRegionCode].[All]" dimensionUniqueName="[DimCensusRegion6]" displayFolder="" count="0" memberValueDatatype="20" unbalanced="0"/>
    <cacheHierarchy uniqueName="[DimCensusRegion6].[CensusRegionLabel]" caption="CensusRegionLabel" attribute="1" defaultMemberUniqueName="[DimCensusRegion6].[CensusRegionLabel].[All]" allUniqueName="[DimCensusRegion6].[CensusRegionLabel].[All]" dimensionUniqueName="[DimCensusRegion6]" displayFolder="" count="0" memberValueDatatype="130" unbalanced="0"/>
    <cacheHierarchy uniqueName="[DimEducation4].[EducationCode]" caption="EducationCode" attribute="1" defaultMemberUniqueName="[DimEducation4].[EducationCode].[All]" allUniqueName="[DimEducation4].[EducationCode].[All]" dimensionUniqueName="[DimEducation4]" displayFolder="" count="0" memberValueDatatype="20" unbalanced="0"/>
    <cacheHierarchy uniqueName="[DimEducation4].[EducationLabel]" caption="EducationLabel" attribute="1" defaultMemberUniqueName="[DimEducation4].[EducationLabel].[All]" allUniqueName="[DimEducation4].[EducationLabel].[All]" dimensionUniqueName="[DimEducation4]" displayFolder="" count="0" memberValueDatatype="130" unbalanced="0"/>
    <cacheHierarchy uniqueName="[DimEmploymentStatus1].[EmploymentStatusCode]" caption="EmploymentStatusCode" attribute="1" defaultMemberUniqueName="[DimEmploymentStatus1].[EmploymentStatusCode].[All]" allUniqueName="[DimEmploymentStatus1].[EmploymentStatusCode].[All]" dimensionUniqueName="[DimEmploymentStatus1]" displayFolder="" count="0" memberValueDatatype="20" unbalanced="0"/>
    <cacheHierarchy uniqueName="[DimEmploymentStatus1].[EmploymentStatusLabel]" caption="EmploymentStatusLabel" attribute="1" defaultMemberUniqueName="[DimEmploymentStatus1].[EmploymentStatusLabel].[All]" allUniqueName="[DimEmploymentStatus1].[EmploymentStatusLabel].[All]" dimensionUniqueName="[DimEmploymentStatus1]" displayFolder="" count="2" memberValueDatatype="130" unbalanced="0"/>
    <cacheHierarchy uniqueName="[DimEthnicity].[GenderCode]" caption="GenderCode" attribute="1" defaultMemberUniqueName="[DimEthnicity].[GenderCode].[All]" allUniqueName="[DimEthnicity].[GenderCode].[All]" dimensionUniqueName="[DimEthnicity]" displayFolder="" count="0" memberValueDatatype="20" unbalanced="0"/>
    <cacheHierarchy uniqueName="[DimEthnicity].[GenderLabel]" caption="GenderLabel" attribute="1" defaultMemberUniqueName="[DimEthnicity].[GenderLabel].[All]" allUniqueName="[DimEthnicity].[GenderLabel].[All]" dimensionUniqueName="[DimEthnicity]" displayFolder="" count="0" memberValueDatatype="130" unbalanced="0"/>
    <cacheHierarchy uniqueName="[DimIncome5].[IncomeCode]" caption="IncomeCode" attribute="1" defaultMemberUniqueName="[DimIncome5].[IncomeCode].[All]" allUniqueName="[DimIncome5].[IncomeCode].[All]" dimensionUniqueName="[DimIncome5]" displayFolder="" count="0" memberValueDatatype="20" unbalanced="0"/>
    <cacheHierarchy uniqueName="[DimIncome5].[IncomeLabel]" caption="IncomeLabel" attribute="1" defaultMemberUniqueName="[DimIncome5].[IncomeLabel].[All]" allUniqueName="[DimIncome5].[IncomeLabel].[All]" dimensionUniqueName="[DimIncome5]" displayFolder="" count="0" memberValueDatatype="130" unbalanced="0"/>
    <cacheHierarchy uniqueName="[DimMaritalStatus7].[MaritalStatusCode]" caption="MaritalStatusCode" attribute="1" defaultMemberUniqueName="[DimMaritalStatus7].[MaritalStatusCode].[All]" allUniqueName="[DimMaritalStatus7].[MaritalStatusCode].[All]" dimensionUniqueName="[DimMaritalStatus7]" displayFolder="" count="0" memberValueDatatype="20" unbalanced="0"/>
    <cacheHierarchy uniqueName="[DimMaritalStatus7].[MaritalStatusLabel]" caption="MaritalStatusLabel" attribute="1" defaultMemberUniqueName="[DimMaritalStatus7].[MaritalStatusLabel].[All]" allUniqueName="[DimMaritalStatus7].[MaritalStatusLabel].[All]" dimensionUniqueName="[DimMaritalStatus7]" displayFolder="" count="0" memberValueDatatype="130" unbalanced="0"/>
    <cacheHierarchy uniqueName="[DimSelfEmployment9].[SelfEmploymentCode]" caption="SelfEmploymentCode" attribute="1" defaultMemberUniqueName="[DimSelfEmployment9].[SelfEmploymentCode].[All]" allUniqueName="[DimSelfEmployment9].[SelfEmploymentCode].[All]" dimensionUniqueName="[DimSelfEmployment9]" displayFolder="" count="0" memberValueDatatype="20" unbalanced="0"/>
    <cacheHierarchy uniqueName="[DimSelfEmployment9].[SelfEmploymentLabel]" caption="SelfEmploymentLabel" attribute="1" defaultMemberUniqueName="[DimSelfEmployment9].[SelfEmploymentLabel].[All]" allUniqueName="[DimSelfEmployment9].[SelfEmploymentLabel].[All]" dimensionUniqueName="[DimSelfEmployment9]" displayFolder="" count="0" memberValueDatatype="130" unbalanced="0"/>
    <cacheHierarchy uniqueName="[DimState15].[StateCode]" caption="StateCode" attribute="1" defaultMemberUniqueName="[DimState15].[StateCode].[All]" allUniqueName="[DimState15].[StateCode].[All]" dimensionUniqueName="[DimState15]" displayFolder="" count="0" memberValueDatatype="20" unbalanced="0"/>
    <cacheHierarchy uniqueName="[DimState15].[StateName]" caption="StateName" attribute="1" defaultMemberUniqueName="[DimState15].[StateName].[All]" allUniqueName="[DimState15].[StateName].[All]" dimensionUniqueName="[DimState15]" displayFolder="" count="0" memberValueDatatype="130" unbalanced="0"/>
    <cacheHierarchy uniqueName="[DimYear].[Value]" caption="Value" attribute="1" defaultMemberUniqueName="[DimYear].[Value].[All]" allUniqueName="[DimYear].[Value].[All]" dimensionUniqueName="[DimYear]" displayFolder="" count="0" memberValueDatatype="20" unbalanced="0"/>
    <cacheHierarchy uniqueName="[NFCS_Master_Clean1].[CENSUSREG]" caption="CENSUSREG" attribute="1" defaultMemberUniqueName="[NFCS_Master_Clean1].[CENSUSREG].[All]" allUniqueName="[NFCS_Master_Clean1].[CENSUSREG].[All]" dimensionUniqueName="[NFCS_Master_Clean1]" displayFolder="" count="0" memberValueDatatype="20" unbalanced="0"/>
    <cacheHierarchy uniqueName="[NFCS_Master_Clean1].[STATEQ]" caption="STATEQ" attribute="1" defaultMemberUniqueName="[NFCS_Master_Clean1].[STATEQ].[All]" allUniqueName="[NFCS_Master_Clean1].[STATEQ].[All]" dimensionUniqueName="[NFCS_Master_Clean1]" displayFolder="" count="0" memberValueDatatype="20" unbalanced="0"/>
    <cacheHierarchy uniqueName="[NFCS_Master_Clean1].[Ethnicity]" caption="Ethnicity" attribute="1" defaultMemberUniqueName="[NFCS_Master_Clean1].[Ethnicity].[All]" allUniqueName="[NFCS_Master_Clean1].[Ethnicity].[All]" dimensionUniqueName="[NFCS_Master_Clean1]" displayFolder="" count="0" memberValueDatatype="20" unbalanced="0"/>
    <cacheHierarchy uniqueName="[NFCS_Master_Clean1].[Gender]" caption="Gender" attribute="1" defaultMemberUniqueName="[NFCS_Master_Clean1].[Gender].[All]" allUniqueName="[NFCS_Master_Clean1].[Gender].[All]" dimensionUniqueName="[NFCS_Master_Clean1]" displayFolder="" count="0" memberValueDatatype="20" unbalanced="0"/>
    <cacheHierarchy uniqueName="[NFCS_Master_Clean1].[Education]" caption="Education" attribute="1" defaultMemberUniqueName="[NFCS_Master_Clean1].[Education].[All]" allUniqueName="[NFCS_Master_Clean1].[Education].[All]" dimensionUniqueName="[NFCS_Master_Clean1]" displayFolder="" count="0" memberValueDatatype="20" unbalanced="0"/>
    <cacheHierarchy uniqueName="[NFCS_Master_Clean1].[Education_Harmonized]" caption="Education_Harmonized" attribute="1" defaultMemberUniqueName="[NFCS_Master_Clean1].[Education_Harmonized].[All]" allUniqueName="[NFCS_Master_Clean1].[Education_Harmonized].[All]" dimensionUniqueName="[NFCS_Master_Clean1]" displayFolder="" count="0" memberValueDatatype="130" unbalanced="0"/>
    <cacheHierarchy uniqueName="[NFCS_Master_Clean1].[MaritalStatus]" caption="MaritalStatus" attribute="1" defaultMemberUniqueName="[NFCS_Master_Clean1].[MaritalStatus].[All]" allUniqueName="[NFCS_Master_Clean1].[MaritalStatus].[All]" dimensionUniqueName="[NFCS_Master_Clean1]" displayFolder="" count="0" memberValueDatatype="20" unbalanced="0"/>
    <cacheHierarchy uniqueName="[NFCS_Master_Clean1].[SelfEmployment]" caption="SelfEmployment" attribute="1" defaultMemberUniqueName="[NFCS_Master_Clean1].[SelfEmployment].[All]" allUniqueName="[NFCS_Master_Clean1].[SelfEmployment].[All]" dimensionUniqueName="[NFCS_Master_Clean1]" displayFolder="" count="0" memberValueDatatype="20" unbalanced="0"/>
    <cacheHierarchy uniqueName="[NFCS_Master_Clean1].[Income]" caption="Income" attribute="1" defaultMemberUniqueName="[NFCS_Master_Clean1].[Income].[All]" allUniqueName="[NFCS_Master_Clean1].[Income].[All]" dimensionUniqueName="[NFCS_Master_Clean1]" displayFolder="" count="0" memberValueDatatype="20" unbalanced="0"/>
    <cacheHierarchy uniqueName="[NFCS_Master_Clean1].[EmploymentStatus1]" caption="EmploymentStatus1" attribute="1" defaultMemberUniqueName="[NFCS_Master_Clean1].[EmploymentStatus1].[All]" allUniqueName="[NFCS_Master_Clean1].[EmploymentStatus1].[All]" dimensionUniqueName="[NFCS_Master_Clean1]" displayFolder="" count="0" memberValueDatatype="20" unbalanced="0"/>
    <cacheHierarchy uniqueName="[NFCS_Master_Clean1].[EmergencyFund]" caption="EmergencyFund" attribute="1" defaultMemberUniqueName="[NFCS_Master_Clean1].[EmergencyFund].[All]" allUniqueName="[NFCS_Master_Clean1].[EmergencyFund].[All]" dimensionUniqueName="[NFCS_Master_Clean1]" displayFolder="" count="0" memberValueDatatype="20" unbalanced="0"/>
    <cacheHierarchy uniqueName="[NFCS_Master_Clean1].[BillsDifficulty]" caption="BillsDifficulty" attribute="1" defaultMemberUniqueName="[NFCS_Master_Clean1].[BillsDifficulty].[All]" allUniqueName="[NFCS_Master_Clean1].[BillsDifficulty].[All]" dimensionUniqueName="[NFCS_Master_Clean1]" displayFolder="" count="0" memberValueDatatype="20" unbalanced="0"/>
    <cacheHierarchy uniqueName="[NFCS_Master_Clean1].[CouldComeUpWith2000]" caption="CouldComeUpWith2000" attribute="1" defaultMemberUniqueName="[NFCS_Master_Clean1].[CouldComeUpWith2000].[All]" allUniqueName="[NFCS_Master_Clean1].[CouldComeUpWith2000].[All]" dimensionUniqueName="[NFCS_Master_Clean1]" displayFolder="" count="0" memberValueDatatype="20" unbalanced="0"/>
    <cacheHierarchy uniqueName="[NFCS_Master_Clean1].[FinancialSatisfaction]" caption="FinancialSatisfaction" attribute="1" defaultMemberUniqueName="[NFCS_Master_Clean1].[FinancialSatisfaction].[All]" allUniqueName="[NFCS_Master_Clean1].[FinancialSatisfaction].[All]" dimensionUniqueName="[NFCS_Master_Clean1]" displayFolder="" count="0" memberValueDatatype="20" unbalanced="0"/>
    <cacheHierarchy uniqueName="[NFCS_Master_Clean1].[TooMuchDebt]" caption="TooMuchDebt" attribute="1" defaultMemberUniqueName="[NFCS_Master_Clean1].[TooMuchDebt].[All]" allUniqueName="[NFCS_Master_Clean1].[TooMuchDebt].[All]" dimensionUniqueName="[NFCS_Master_Clean1]" displayFolder="" count="0" memberValueDatatype="20" unbalanced="0"/>
    <cacheHierarchy uniqueName="[NFCS_Master_Clean1].[ContactedDebtCollector]" caption="ContactedDebtCollector" attribute="1" defaultMemberUniqueName="[NFCS_Master_Clean1].[ContactedDebtCollector].[All]" allUniqueName="[NFCS_Master_Clean1].[ContactedDebtCollector].[All]" dimensionUniqueName="[NFCS_Master_Clean1]" displayFolder="" count="0" memberValueDatatype="130" unbalanced="0"/>
    <cacheHierarchy uniqueName="[NFCS_Master_Clean1].[Index]" caption="Index" attribute="1" defaultMemberUniqueName="[NFCS_Master_Clean1].[Index].[All]" allUniqueName="[NFCS_Master_Clean1].[Index].[All]" dimensionUniqueName="[NFCS_Master_Clean1]" displayFolder="" count="0" memberValueDatatype="20" unbalanced="0"/>
    <cacheHierarchy uniqueName="[NFCS_Master_Clean1].[Year]" caption="Year" attribute="1" defaultMemberUniqueName="[NFCS_Master_Clean1].[Year].[All]" allUniqueName="[NFCS_Master_Clean1].[Year].[All]" dimensionUniqueName="[NFCS_Master_Clean1]" displayFolder="" count="2" memberValueDatatype="130" unbalanced="0"/>
    <cacheHierarchy uniqueName="[NFCS_Master_Clean1].[Education_Harmonized.1]" caption="Education_Harmonized.1" attribute="1" defaultMemberUniqueName="[NFCS_Master_Clean1].[Education_Harmonized.1].[All]" allUniqueName="[NFCS_Master_Clean1].[Education_Harmonized.1].[All]" dimensionUniqueName="[NFCS_Master_Clean1]" displayFolder="" count="0" memberValueDatatype="130" unbalanced="0"/>
    <cacheHierarchy uniqueName="[Measures].[Count of AgeLabel]" caption="Count of AgeLabel" measure="1" displayFolder="" measureGroup="DimAge2" count="0">
      <extLst>
        <ext xmlns:x15="http://schemas.microsoft.com/office/spreadsheetml/2010/11/main" uri="{B97F6D7D-B522-45F9-BDA1-12C45D357490}">
          <x15:cacheHierarchy aggregatedColumn="1"/>
        </ext>
      </extLst>
    </cacheHierarchy>
    <cacheHierarchy uniqueName="[Measures].[Pct Emergency Fund]" caption="Pct Emergency Fund" measure="1" displayFolder="" measureGroup="NFCS_Master_Clean1" count="0"/>
    <cacheHierarchy uniqueName="[Measures].[Pct Difficulty Bills]" caption="Pct Difficulty Bills" measure="1" displayFolder="" measureGroup="NFCS_Master_Clean1" count="0"/>
    <cacheHierarchy uniqueName="[Measures].[Pct Cant Raise 2000]" caption="Pct Cant Raise 2000" measure="1" displayFolder="" measureGroup="NFCS_Master_Clean1" count="0"/>
    <cacheHierarchy uniqueName="[Measures].[Pct Too Much Debt]" caption="Pct Too Much Debt" measure="1" displayFolder="" measureGroup="NFCS_Master_Clean1" count="0"/>
    <cacheHierarchy uniqueName="[Measures].[Avg Financial Satisfaction]" caption="Avg Financial Satisfaction" measure="1" displayFolder="" measureGroup="NFCS_Master_Clean1" count="0"/>
    <cacheHierarchy uniqueName="[Measures].[Avg Vulnerability Score]" caption="Avg Vulnerability Score" measure="1" displayFolder="" measureGroup="NFCS_Master_Clean1" count="0"/>
    <cacheHierarchy uniqueName="[Measures].[Income Gap]" caption="Income Gap" measure="1" displayFolder="" measureGroup="NFCS_Master_Clean1" count="0"/>
    <cacheHierarchy uniqueName="[Measures].[Education Gap]" caption="Education Gap" measure="1" displayFolder="" measureGroup="NFCS_Master_Clean1" count="0"/>
    <cacheHierarchy uniqueName="[Measures].[__XL_Count NFCS_Master_Clean1]" caption="__XL_Count NFCS_Master_Clean1" measure="1" displayFolder="" measureGroup="NFCS_Master_Clean1" count="0" hidden="1"/>
    <cacheHierarchy uniqueName="[Measures].[__XL_Count DimAge2]" caption="__XL_Count DimAge2" measure="1" displayFolder="" measureGroup="DimAge2" count="0" hidden="1"/>
    <cacheHierarchy uniqueName="[Measures].[__XL_Count DimIncome5]" caption="__XL_Count DimIncome5" measure="1" displayFolder="" measureGroup="DimIncome5" count="0" hidden="1"/>
    <cacheHierarchy uniqueName="[Measures].[__XL_Count DimEducation4]" caption="__XL_Count DimEducation4" measure="1" displayFolder="" measureGroup="DimEducation4" count="0" hidden="1"/>
    <cacheHierarchy uniqueName="[Measures].[__XL_Count DimMaritalStatus7]" caption="__XL_Count DimMaritalStatus7" measure="1" displayFolder="" measureGroup="DimMaritalStatus7" count="0" hidden="1"/>
    <cacheHierarchy uniqueName="[Measures].[__XL_Count DimState15]" caption="__XL_Count DimState15" measure="1" displayFolder="" measureGroup="DimState15" count="0" hidden="1"/>
    <cacheHierarchy uniqueName="[Measures].[__XL_Count DimCensusRegion6]" caption="__XL_Count DimCensusRegion6" measure="1" displayFolder="" measureGroup="DimCensusRegion6" count="0" hidden="1"/>
    <cacheHierarchy uniqueName="[Measures].[__XL_Count DimSelfEmployment9]" caption="__XL_Count DimSelfEmployment9" measure="1" displayFolder="" measureGroup="DimSelfEmployment9" count="0" hidden="1"/>
    <cacheHierarchy uniqueName="[Measures].[__XL_Count DimYear]" caption="__XL_Count DimYear" measure="1" displayFolder="" measureGroup="DimYear" count="0" hidden="1"/>
    <cacheHierarchy uniqueName="[Measures].[__XL_Count DimEthnicity]" caption="__XL_Count DimEthnicity" measure="1" displayFolder="" measureGroup="DimEthnicity" count="0" hidden="1"/>
    <cacheHierarchy uniqueName="[Measures].[__XL_Count DimEmploymentStatus1]" caption="__XL_Count DimEmploymentStatus1" measure="1" displayFolder="" measureGroup="DimEmploymentStatus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7067932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iano Grieco" refreshedDate="46084.736264120373" backgroundQuery="1" createdVersion="3" refreshedVersion="8" minRefreshableVersion="3" recordCount="0" supportSubquery="1" supportAdvancedDrill="1" xr:uid="{A14706D4-87F3-46D4-93F6-A61BC0135870}">
  <cacheSource type="external" connectionId="18">
    <extLst>
      <ext xmlns:x14="http://schemas.microsoft.com/office/spreadsheetml/2009/9/main" uri="{F057638F-6D5F-4e77-A914-E7F072B9BCA8}">
        <x14:sourceConnection name="ThisWorkbookDataModel"/>
      </ext>
    </extLst>
  </cacheSource>
  <cacheFields count="0"/>
  <cacheHierarchies count="59">
    <cacheHierarchy uniqueName="[DimAge2].[AgeCode]" caption="AgeCode" attribute="1" defaultMemberUniqueName="[DimAge2].[AgeCode].[All]" allUniqueName="[DimAge2].[AgeCode].[All]" dimensionUniqueName="[DimAge2]" displayFolder="" count="0" memberValueDatatype="20" unbalanced="0"/>
    <cacheHierarchy uniqueName="[DimAge2].[AgeLabel]" caption="AgeLabel" attribute="1" defaultMemberUniqueName="[DimAge2].[AgeLabel].[All]" allUniqueName="[DimAge2].[AgeLabel].[All]" dimensionUniqueName="[DimAge2]" displayFolder="" count="0" memberValueDatatype="130" unbalanced="0"/>
    <cacheHierarchy uniqueName="[DimCensusRegion6].[CensusRegionCode]" caption="CensusRegionCode" attribute="1" defaultMemberUniqueName="[DimCensusRegion6].[CensusRegionCode].[All]" allUniqueName="[DimCensusRegion6].[CensusRegionCode].[All]" dimensionUniqueName="[DimCensusRegion6]" displayFolder="" count="0" memberValueDatatype="20" unbalanced="0"/>
    <cacheHierarchy uniqueName="[DimCensusRegion6].[CensusRegionLabel]" caption="CensusRegionLabel" attribute="1" defaultMemberUniqueName="[DimCensusRegion6].[CensusRegionLabel].[All]" allUniqueName="[DimCensusRegion6].[CensusRegionLabel].[All]" dimensionUniqueName="[DimCensusRegion6]" displayFolder="" count="0" memberValueDatatype="130" unbalanced="0"/>
    <cacheHierarchy uniqueName="[DimEducation4].[EducationCode]" caption="EducationCode" attribute="1" defaultMemberUniqueName="[DimEducation4].[EducationCode].[All]" allUniqueName="[DimEducation4].[EducationCode].[All]" dimensionUniqueName="[DimEducation4]" displayFolder="" count="0" memberValueDatatype="20" unbalanced="0"/>
    <cacheHierarchy uniqueName="[DimEducation4].[EducationLabel]" caption="EducationLabel" attribute="1" defaultMemberUniqueName="[DimEducation4].[EducationLabel].[All]" allUniqueName="[DimEducation4].[EducationLabel].[All]" dimensionUniqueName="[DimEducation4]" displayFolder="" count="0" memberValueDatatype="130" unbalanced="0"/>
    <cacheHierarchy uniqueName="[DimEmploymentStatus1].[EmploymentStatusCode]" caption="EmploymentStatusCode" attribute="1" defaultMemberUniqueName="[DimEmploymentStatus1].[EmploymentStatusCode].[All]" allUniqueName="[DimEmploymentStatus1].[EmploymentStatusCode].[All]" dimensionUniqueName="[DimEmploymentStatus1]" displayFolder="" count="0" memberValueDatatype="20" unbalanced="0"/>
    <cacheHierarchy uniqueName="[DimEmploymentStatus1].[EmploymentStatusLabel]" caption="EmploymentStatusLabel" attribute="1" defaultMemberUniqueName="[DimEmploymentStatus1].[EmploymentStatusLabel].[All]" allUniqueName="[DimEmploymentStatus1].[EmploymentStatusLabel].[All]" dimensionUniqueName="[DimEmploymentStatus1]" displayFolder="" count="0" memberValueDatatype="130" unbalanced="0"/>
    <cacheHierarchy uniqueName="[DimEthnicity].[GenderCode]" caption="GenderCode" attribute="1" defaultMemberUniqueName="[DimEthnicity].[GenderCode].[All]" allUniqueName="[DimEthnicity].[GenderCode].[All]" dimensionUniqueName="[DimEthnicity]" displayFolder="" count="0" memberValueDatatype="20" unbalanced="0"/>
    <cacheHierarchy uniqueName="[DimEthnicity].[GenderLabel]" caption="GenderLabel" attribute="1" defaultMemberUniqueName="[DimEthnicity].[GenderLabel].[All]" allUniqueName="[DimEthnicity].[GenderLabel].[All]" dimensionUniqueName="[DimEthnicity]" displayFolder="" count="0" memberValueDatatype="130" unbalanced="0"/>
    <cacheHierarchy uniqueName="[DimIncome5].[IncomeCode]" caption="IncomeCode" attribute="1" defaultMemberUniqueName="[DimIncome5].[IncomeCode].[All]" allUniqueName="[DimIncome5].[IncomeCode].[All]" dimensionUniqueName="[DimIncome5]" displayFolder="" count="0" memberValueDatatype="20" unbalanced="0"/>
    <cacheHierarchy uniqueName="[DimIncome5].[IncomeLabel]" caption="IncomeLabel" attribute="1" defaultMemberUniqueName="[DimIncome5].[IncomeLabel].[All]" allUniqueName="[DimIncome5].[IncomeLabel].[All]" dimensionUniqueName="[DimIncome5]" displayFolder="" count="2" memberValueDatatype="130" unbalanced="0"/>
    <cacheHierarchy uniqueName="[DimMaritalStatus7].[MaritalStatusCode]" caption="MaritalStatusCode" attribute="1" defaultMemberUniqueName="[DimMaritalStatus7].[MaritalStatusCode].[All]" allUniqueName="[DimMaritalStatus7].[MaritalStatusCode].[All]" dimensionUniqueName="[DimMaritalStatus7]" displayFolder="" count="0" memberValueDatatype="20" unbalanced="0"/>
    <cacheHierarchy uniqueName="[DimMaritalStatus7].[MaritalStatusLabel]" caption="MaritalStatusLabel" attribute="1" defaultMemberUniqueName="[DimMaritalStatus7].[MaritalStatusLabel].[All]" allUniqueName="[DimMaritalStatus7].[MaritalStatusLabel].[All]" dimensionUniqueName="[DimMaritalStatus7]" displayFolder="" count="0" memberValueDatatype="130" unbalanced="0"/>
    <cacheHierarchy uniqueName="[DimSelfEmployment9].[SelfEmploymentCode]" caption="SelfEmploymentCode" attribute="1" defaultMemberUniqueName="[DimSelfEmployment9].[SelfEmploymentCode].[All]" allUniqueName="[DimSelfEmployment9].[SelfEmploymentCode].[All]" dimensionUniqueName="[DimSelfEmployment9]" displayFolder="" count="0" memberValueDatatype="20" unbalanced="0"/>
    <cacheHierarchy uniqueName="[DimSelfEmployment9].[SelfEmploymentLabel]" caption="SelfEmploymentLabel" attribute="1" defaultMemberUniqueName="[DimSelfEmployment9].[SelfEmploymentLabel].[All]" allUniqueName="[DimSelfEmployment9].[SelfEmploymentLabel].[All]" dimensionUniqueName="[DimSelfEmployment9]" displayFolder="" count="0" memberValueDatatype="130" unbalanced="0"/>
    <cacheHierarchy uniqueName="[DimState15].[StateCode]" caption="StateCode" attribute="1" defaultMemberUniqueName="[DimState15].[StateCode].[All]" allUniqueName="[DimState15].[StateCode].[All]" dimensionUniqueName="[DimState15]" displayFolder="" count="0" memberValueDatatype="20" unbalanced="0"/>
    <cacheHierarchy uniqueName="[DimState15].[StateName]" caption="StateName" attribute="1" defaultMemberUniqueName="[DimState15].[StateName].[All]" allUniqueName="[DimState15].[StateName].[All]" dimensionUniqueName="[DimState15]" displayFolder="" count="0" memberValueDatatype="130" unbalanced="0"/>
    <cacheHierarchy uniqueName="[DimYear].[Value]" caption="Value" attribute="1" defaultMemberUniqueName="[DimYear].[Value].[All]" allUniqueName="[DimYear].[Value].[All]" dimensionUniqueName="[DimYear]" displayFolder="" count="0" memberValueDatatype="20" unbalanced="0"/>
    <cacheHierarchy uniqueName="[NFCS_Master_Clean1].[CENSUSREG]" caption="CENSUSREG" attribute="1" defaultMemberUniqueName="[NFCS_Master_Clean1].[CENSUSREG].[All]" allUniqueName="[NFCS_Master_Clean1].[CENSUSREG].[All]" dimensionUniqueName="[NFCS_Master_Clean1]" displayFolder="" count="0" memberValueDatatype="20" unbalanced="0"/>
    <cacheHierarchy uniqueName="[NFCS_Master_Clean1].[STATEQ]" caption="STATEQ" attribute="1" defaultMemberUniqueName="[NFCS_Master_Clean1].[STATEQ].[All]" allUniqueName="[NFCS_Master_Clean1].[STATEQ].[All]" dimensionUniqueName="[NFCS_Master_Clean1]" displayFolder="" count="0" memberValueDatatype="20" unbalanced="0"/>
    <cacheHierarchy uniqueName="[NFCS_Master_Clean1].[Ethnicity]" caption="Ethnicity" attribute="1" defaultMemberUniqueName="[NFCS_Master_Clean1].[Ethnicity].[All]" allUniqueName="[NFCS_Master_Clean1].[Ethnicity].[All]" dimensionUniqueName="[NFCS_Master_Clean1]" displayFolder="" count="0" memberValueDatatype="20" unbalanced="0"/>
    <cacheHierarchy uniqueName="[NFCS_Master_Clean1].[Gender]" caption="Gender" attribute="1" defaultMemberUniqueName="[NFCS_Master_Clean1].[Gender].[All]" allUniqueName="[NFCS_Master_Clean1].[Gender].[All]" dimensionUniqueName="[NFCS_Master_Clean1]" displayFolder="" count="0" memberValueDatatype="20" unbalanced="0"/>
    <cacheHierarchy uniqueName="[NFCS_Master_Clean1].[Education]" caption="Education" attribute="1" defaultMemberUniqueName="[NFCS_Master_Clean1].[Education].[All]" allUniqueName="[NFCS_Master_Clean1].[Education].[All]" dimensionUniqueName="[NFCS_Master_Clean1]" displayFolder="" count="0" memberValueDatatype="20" unbalanced="0"/>
    <cacheHierarchy uniqueName="[NFCS_Master_Clean1].[Education_Harmonized]" caption="Education_Harmonized" attribute="1" defaultMemberUniqueName="[NFCS_Master_Clean1].[Education_Harmonized].[All]" allUniqueName="[NFCS_Master_Clean1].[Education_Harmonized].[All]" dimensionUniqueName="[NFCS_Master_Clean1]" displayFolder="" count="0" memberValueDatatype="130" unbalanced="0"/>
    <cacheHierarchy uniqueName="[NFCS_Master_Clean1].[MaritalStatus]" caption="MaritalStatus" attribute="1" defaultMemberUniqueName="[NFCS_Master_Clean1].[MaritalStatus].[All]" allUniqueName="[NFCS_Master_Clean1].[MaritalStatus].[All]" dimensionUniqueName="[NFCS_Master_Clean1]" displayFolder="" count="0" memberValueDatatype="20" unbalanced="0"/>
    <cacheHierarchy uniqueName="[NFCS_Master_Clean1].[SelfEmployment]" caption="SelfEmployment" attribute="1" defaultMemberUniqueName="[NFCS_Master_Clean1].[SelfEmployment].[All]" allUniqueName="[NFCS_Master_Clean1].[SelfEmployment].[All]" dimensionUniqueName="[NFCS_Master_Clean1]" displayFolder="" count="0" memberValueDatatype="20" unbalanced="0"/>
    <cacheHierarchy uniqueName="[NFCS_Master_Clean1].[Income]" caption="Income" attribute="1" defaultMemberUniqueName="[NFCS_Master_Clean1].[Income].[All]" allUniqueName="[NFCS_Master_Clean1].[Income].[All]" dimensionUniqueName="[NFCS_Master_Clean1]" displayFolder="" count="0" memberValueDatatype="20" unbalanced="0"/>
    <cacheHierarchy uniqueName="[NFCS_Master_Clean1].[EmploymentStatus1]" caption="EmploymentStatus1" attribute="1" defaultMemberUniqueName="[NFCS_Master_Clean1].[EmploymentStatus1].[All]" allUniqueName="[NFCS_Master_Clean1].[EmploymentStatus1].[All]" dimensionUniqueName="[NFCS_Master_Clean1]" displayFolder="" count="0" memberValueDatatype="20" unbalanced="0"/>
    <cacheHierarchy uniqueName="[NFCS_Master_Clean1].[EmergencyFund]" caption="EmergencyFund" attribute="1" defaultMemberUniqueName="[NFCS_Master_Clean1].[EmergencyFund].[All]" allUniqueName="[NFCS_Master_Clean1].[EmergencyFund].[All]" dimensionUniqueName="[NFCS_Master_Clean1]" displayFolder="" count="0" memberValueDatatype="20" unbalanced="0"/>
    <cacheHierarchy uniqueName="[NFCS_Master_Clean1].[BillsDifficulty]" caption="BillsDifficulty" attribute="1" defaultMemberUniqueName="[NFCS_Master_Clean1].[BillsDifficulty].[All]" allUniqueName="[NFCS_Master_Clean1].[BillsDifficulty].[All]" dimensionUniqueName="[NFCS_Master_Clean1]" displayFolder="" count="0" memberValueDatatype="20" unbalanced="0"/>
    <cacheHierarchy uniqueName="[NFCS_Master_Clean1].[CouldComeUpWith2000]" caption="CouldComeUpWith2000" attribute="1" defaultMemberUniqueName="[NFCS_Master_Clean1].[CouldComeUpWith2000].[All]" allUniqueName="[NFCS_Master_Clean1].[CouldComeUpWith2000].[All]" dimensionUniqueName="[NFCS_Master_Clean1]" displayFolder="" count="0" memberValueDatatype="20" unbalanced="0"/>
    <cacheHierarchy uniqueName="[NFCS_Master_Clean1].[FinancialSatisfaction]" caption="FinancialSatisfaction" attribute="1" defaultMemberUniqueName="[NFCS_Master_Clean1].[FinancialSatisfaction].[All]" allUniqueName="[NFCS_Master_Clean1].[FinancialSatisfaction].[All]" dimensionUniqueName="[NFCS_Master_Clean1]" displayFolder="" count="0" memberValueDatatype="20" unbalanced="0"/>
    <cacheHierarchy uniqueName="[NFCS_Master_Clean1].[TooMuchDebt]" caption="TooMuchDebt" attribute="1" defaultMemberUniqueName="[NFCS_Master_Clean1].[TooMuchDebt].[All]" allUniqueName="[NFCS_Master_Clean1].[TooMuchDebt].[All]" dimensionUniqueName="[NFCS_Master_Clean1]" displayFolder="" count="0" memberValueDatatype="20" unbalanced="0"/>
    <cacheHierarchy uniqueName="[NFCS_Master_Clean1].[ContactedDebtCollector]" caption="ContactedDebtCollector" attribute="1" defaultMemberUniqueName="[NFCS_Master_Clean1].[ContactedDebtCollector].[All]" allUniqueName="[NFCS_Master_Clean1].[ContactedDebtCollector].[All]" dimensionUniqueName="[NFCS_Master_Clean1]" displayFolder="" count="0" memberValueDatatype="130" unbalanced="0"/>
    <cacheHierarchy uniqueName="[NFCS_Master_Clean1].[Index]" caption="Index" attribute="1" defaultMemberUniqueName="[NFCS_Master_Clean1].[Index].[All]" allUniqueName="[NFCS_Master_Clean1].[Index].[All]" dimensionUniqueName="[NFCS_Master_Clean1]" displayFolder="" count="0" memberValueDatatype="20" unbalanced="0"/>
    <cacheHierarchy uniqueName="[NFCS_Master_Clean1].[Year]" caption="Year" attribute="1" defaultMemberUniqueName="[NFCS_Master_Clean1].[Year].[All]" allUniqueName="[NFCS_Master_Clean1].[Year].[All]" dimensionUniqueName="[NFCS_Master_Clean1]" displayFolder="" count="0" memberValueDatatype="130" unbalanced="0"/>
    <cacheHierarchy uniqueName="[NFCS_Master_Clean1].[Education_Harmonized.1]" caption="Education_Harmonized.1" attribute="1" defaultMemberUniqueName="[NFCS_Master_Clean1].[Education_Harmonized.1].[All]" allUniqueName="[NFCS_Master_Clean1].[Education_Harmonized.1].[All]" dimensionUniqueName="[NFCS_Master_Clean1]" displayFolder="" count="0" memberValueDatatype="130" unbalanced="0"/>
    <cacheHierarchy uniqueName="[Measures].[Count of AgeLabel]" caption="Count of AgeLabel" measure="1" displayFolder="" measureGroup="DimAge2" count="0">
      <extLst>
        <ext xmlns:x15="http://schemas.microsoft.com/office/spreadsheetml/2010/11/main" uri="{B97F6D7D-B522-45F9-BDA1-12C45D357490}">
          <x15:cacheHierarchy aggregatedColumn="1"/>
        </ext>
      </extLst>
    </cacheHierarchy>
    <cacheHierarchy uniqueName="[Measures].[Pct Emergency Fund]" caption="Pct Emergency Fund" measure="1" displayFolder="" measureGroup="NFCS_Master_Clean1" count="0"/>
    <cacheHierarchy uniqueName="[Measures].[Pct Difficulty Bills]" caption="Pct Difficulty Bills" measure="1" displayFolder="" measureGroup="NFCS_Master_Clean1" count="0"/>
    <cacheHierarchy uniqueName="[Measures].[Pct Cant Raise 2000]" caption="Pct Cant Raise 2000" measure="1" displayFolder="" measureGroup="NFCS_Master_Clean1" count="0"/>
    <cacheHierarchy uniqueName="[Measures].[Pct Too Much Debt]" caption="Pct Too Much Debt" measure="1" displayFolder="" measureGroup="NFCS_Master_Clean1" count="0"/>
    <cacheHierarchy uniqueName="[Measures].[Avg Financial Satisfaction]" caption="Avg Financial Satisfaction" measure="1" displayFolder="" measureGroup="NFCS_Master_Clean1" count="0"/>
    <cacheHierarchy uniqueName="[Measures].[Avg Vulnerability Score]" caption="Avg Vulnerability Score" measure="1" displayFolder="" measureGroup="NFCS_Master_Clean1" count="0"/>
    <cacheHierarchy uniqueName="[Measures].[Income Gap]" caption="Income Gap" measure="1" displayFolder="" measureGroup="NFCS_Master_Clean1" count="0"/>
    <cacheHierarchy uniqueName="[Measures].[Education Gap]" caption="Education Gap" measure="1" displayFolder="" measureGroup="NFCS_Master_Clean1" count="0"/>
    <cacheHierarchy uniqueName="[Measures].[__XL_Count NFCS_Master_Clean1]" caption="__XL_Count NFCS_Master_Clean1" measure="1" displayFolder="" measureGroup="NFCS_Master_Clean1" count="0" hidden="1"/>
    <cacheHierarchy uniqueName="[Measures].[__XL_Count DimAge2]" caption="__XL_Count DimAge2" measure="1" displayFolder="" measureGroup="DimAge2" count="0" hidden="1"/>
    <cacheHierarchy uniqueName="[Measures].[__XL_Count DimIncome5]" caption="__XL_Count DimIncome5" measure="1" displayFolder="" measureGroup="DimIncome5" count="0" hidden="1"/>
    <cacheHierarchy uniqueName="[Measures].[__XL_Count DimEducation4]" caption="__XL_Count DimEducation4" measure="1" displayFolder="" measureGroup="DimEducation4" count="0" hidden="1"/>
    <cacheHierarchy uniqueName="[Measures].[__XL_Count DimMaritalStatus7]" caption="__XL_Count DimMaritalStatus7" measure="1" displayFolder="" measureGroup="DimMaritalStatus7" count="0" hidden="1"/>
    <cacheHierarchy uniqueName="[Measures].[__XL_Count DimState15]" caption="__XL_Count DimState15" measure="1" displayFolder="" measureGroup="DimState15" count="0" hidden="1"/>
    <cacheHierarchy uniqueName="[Measures].[__XL_Count DimCensusRegion6]" caption="__XL_Count DimCensusRegion6" measure="1" displayFolder="" measureGroup="DimCensusRegion6" count="0" hidden="1"/>
    <cacheHierarchy uniqueName="[Measures].[__XL_Count DimSelfEmployment9]" caption="__XL_Count DimSelfEmployment9" measure="1" displayFolder="" measureGroup="DimSelfEmployment9" count="0" hidden="1"/>
    <cacheHierarchy uniqueName="[Measures].[__XL_Count DimYear]" caption="__XL_Count DimYear" measure="1" displayFolder="" measureGroup="DimYear" count="0" hidden="1"/>
    <cacheHierarchy uniqueName="[Measures].[__XL_Count DimEthnicity]" caption="__XL_Count DimEthnicity" measure="1" displayFolder="" measureGroup="DimEthnicity" count="0" hidden="1"/>
    <cacheHierarchy uniqueName="[Measures].[__XL_Count DimEmploymentStatus1]" caption="__XL_Count DimEmploymentStatus1" measure="1" displayFolder="" measureGroup="DimEmploymentStatus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3282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2A4D98-3940-4812-B52A-50F0B156C0BA}" name="PivotTable2" cacheId="3" applyNumberFormats="0" applyBorderFormats="0" applyFontFormats="0" applyPatternFormats="0" applyAlignmentFormats="0" applyWidthHeightFormats="1" dataCaption="Values" tag="001c070f-26bc-4a38-b679-d36b2e3e0773" updatedVersion="8" minRefreshableVersion="3" useAutoFormatting="1" subtotalHiddenItems="1" rowGrandTotals="0" colGrandTotals="0" itemPrintTitles="1" createdVersion="8" indent="0" outline="1" outlineData="1" multipleFieldFilters="0">
  <location ref="A1:B9" firstHeaderRow="1" firstDataRow="1" firstDataCol="1"/>
  <pivotFields count="5">
    <pivotField axis="axisRow" allDrilled="1" subtotalTop="0" showAll="0" defaultSubtotal="0" defaultAttributeDrillState="1">
      <items count="8">
        <item x="4"/>
        <item x="0"/>
        <item x="1"/>
        <item x="2"/>
        <item x="3"/>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x v="7"/>
    </i>
  </rowItems>
  <colItems count="1">
    <i/>
  </colItems>
  <dataFields count="1">
    <dataField fld="1" subtotal="count" baseField="0" baseItem="0"/>
  </dataFields>
  <pivotHierarchies count="5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mentStatus1].[EmploymentStatusLabel].&amp;[Work Part-Time]"/>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FCS_Master_Clean1].[EmploymentStatus1].&amp;[1]"/>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FCS_Master_Clean1].[Year].&amp;[2021]"/>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ncome5]"/>
        <x15:activeTabTopLevelEntity name="[NFCS_Master_Clean1]"/>
        <x15:activeTabTopLevelEntity name="[DimAge2]"/>
        <x15:activeTabTopLevelEntity name="[DimEmploymentStatu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7932DB-804F-4B17-9B04-68ED424F846B}" name="PivotTable1" cacheId="5" applyNumberFormats="0" applyBorderFormats="0" applyFontFormats="0" applyPatternFormats="0" applyAlignmentFormats="0" applyWidthHeightFormats="1" dataCaption="Values" tag="fd46baff-1a06-4511-a2db-c799ae60b54a" updatedVersion="8" minRefreshableVersion="3" useAutoFormatting="1" subtotalHiddenItems="1" rowGrandTotals="0" colGrandTotals="0" itemPrintTitles="1" createdVersion="8" indent="0" outline="1" outlineData="1" multipleFieldFilters="0">
  <location ref="A1:F7" firstHeaderRow="1" firstDataRow="2" firstDataCol="1"/>
  <pivotFields count="6">
    <pivotField axis="axisCol" allDrilled="1" subtotalTop="0" showAll="0" dataSourceSort="1" defaultSubtotal="0" defaultAttributeDrillState="1">
      <items count="5">
        <item x="0"/>
        <item x="1"/>
        <item x="2"/>
        <item x="3"/>
        <item x="4"/>
      </items>
    </pivotField>
    <pivotField axis="axisRow" allDrilled="1" subtotalTop="0" showAll="0" defaultSubtotal="0" defaultAttributeDrillState="1">
      <items count="5">
        <item s="1" x="2"/>
        <item s="1" x="1"/>
        <item s="1" x="4"/>
        <item s="1" x="0"/>
        <item s="1"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x v="4"/>
    </i>
  </rowItems>
  <colFields count="1">
    <field x="0"/>
  </colFields>
  <colItems count="5">
    <i>
      <x/>
    </i>
    <i>
      <x v="1"/>
    </i>
    <i>
      <x v="2"/>
    </i>
    <i>
      <x v="3"/>
    </i>
    <i>
      <x v="4"/>
    </i>
  </colItems>
  <dataFields count="1">
    <dataField fld="2" subtotal="count" baseField="0" baseItem="0"/>
  </dataFields>
  <pivotHierarchies count="5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mentStatus1].[EmploymentStatusLabel].&amp;[Work Part-Time]"/>
      </members>
    </pivotHierarchy>
    <pivotHierarchy dragToData="1"/>
    <pivotHierarchy dragToData="1"/>
    <pivotHierarchy dragToData="1"/>
    <pivotHierarchy multipleItemSelectionAllowed="1" dragToData="1">
      <members count="1" level="1">
        <member name="[DimIncome5].[IncomeLabel].&amp;[$50k–$74,99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FCS_Master_Clean1].[Year].&amp;[2021]"/>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Year]"/>
        <x15:activeTabTopLevelEntity name="[DimEducation4]"/>
        <x15:activeTabTopLevelEntity name="[NFCS_Master_Clean1]"/>
        <x15:activeTabTopLevelEntity name="[DimEmploymentStatus1]"/>
        <x15:activeTabTopLevelEntity name="[DimIncom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221744-3A7D-46A5-8C49-7282BB03C7EF}" name="PivotTable2" cacheId="2" applyNumberFormats="0" applyBorderFormats="0" applyFontFormats="0" applyPatternFormats="0" applyAlignmentFormats="0" applyWidthHeightFormats="1" dataCaption="Values" tag="8c6762cd-213e-48a2-a1cd-bc3687a16f66" updatedVersion="8" minRefreshableVersion="3" useAutoFormatting="1" subtotalHiddenItems="1" itemPrintTitles="1" createdVersion="8" indent="0" outline="1" outlineData="1" multipleFieldFilters="0">
  <location ref="B1:B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FCS_Master_Clean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05CE3B-AA9A-428D-9DEA-8928BE0E74D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FCS_Master_Clean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D972AF-B916-4BBE-A7B3-1CBFA1D976F6}" name="PivotTable3" cacheId="0" applyNumberFormats="0" applyBorderFormats="0" applyFontFormats="0" applyPatternFormats="0" applyAlignmentFormats="0" applyWidthHeightFormats="1" dataCaption="Values" tag="c5217d25-f595-4ad1-9938-d12f34fa23bb" updatedVersion="8" minRefreshableVersion="3" useAutoFormatting="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FCS_Master_Clean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ADAEA7-9104-4EFB-80EC-C250659448A5}" name="PivotTable1" cacheId="6" applyNumberFormats="0" applyBorderFormats="0" applyFontFormats="0" applyPatternFormats="0" applyAlignmentFormats="0" applyWidthHeightFormats="1" dataCaption="Values" tag="cfbbc798-f87e-4231-8348-0500f0839b5b" updatedVersion="8" minRefreshableVersion="3" useAutoFormatting="1" subtotalHiddenItems="1" rowGrandTotals="0" colGrandTotals="0" itemPrintTitles="1" createdVersion="8" indent="0" outline="1" outlineData="1" multipleFieldFilters="0">
  <location ref="A1:B52" firstHeaderRow="1" firstDataRow="1" firstDataCol="1"/>
  <pivotFields count="5">
    <pivotField dataField="1" subtotalTop="0" showAll="0" defaultSubtotal="0"/>
    <pivotField axis="axisRow"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Items count="1">
    <i/>
  </colItems>
  <dataFields count="1">
    <dataFiel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mentStatus1].[EmploymentStatusLabel].&amp;[Work Part-Time]"/>
      </members>
    </pivotHierarchy>
    <pivotHierarchy dragToData="1"/>
    <pivotHierarchy dragToData="1"/>
    <pivotHierarchy dragToData="1"/>
    <pivotHierarchy multipleItemSelectionAllowed="1" dragToData="1">
      <members count="1" level="1">
        <member name="[DimIncome5].[IncomeLabel].&amp;[$50k–$74,99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FCS_Master_Clean1].[Year].&amp;[2021]"/>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Year]"/>
        <x15:activeTabTopLevelEntity name="[DimCensusRegion6]"/>
        <x15:activeTabTopLevelEntity name="[NFCS_Master_Clean1]"/>
        <x15:activeTabTopLevelEntity name="[DimState15]"/>
        <x15:activeTabTopLevelEntity name="[DimEmploymentStatus1]"/>
        <x15:activeTabTopLevelEntity name="[DimIncom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BA211B-2D94-4DEA-BAF5-D4165CCFA32C}" name="PivotTable2" cacheId="4" applyNumberFormats="0" applyBorderFormats="0" applyFontFormats="0" applyPatternFormats="0" applyAlignmentFormats="0" applyWidthHeightFormats="1" dataCaption="Values" tag="86b99c0d-b362-4b07-b10e-c31626a77d9a" updatedVersion="8" minRefreshableVersion="3" useAutoFormatting="1" subtotalHiddenItems="1" rowGrandTotals="0" colGrandTotals="0" itemPrintTitles="1" createdVersion="8" indent="0" outline="1" outlineData="1" multipleFieldFilters="0">
  <location ref="A1:C52" firstHeaderRow="0" firstDataRow="1" firstDataCol="1"/>
  <pivotFields count="6">
    <pivotField axis="axisRow"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Fields count="1">
    <field x="-2"/>
  </colFields>
  <colItems count="2">
    <i>
      <x/>
    </i>
    <i i="1">
      <x v="1"/>
    </i>
  </colItems>
  <dataFields count="2">
    <dataField fld="1" subtotal="count" baseField="0" baseItem="0" numFmtId="2"/>
    <dataField fld="2" subtotal="count" baseField="0" baseItem="0" numFmtId="2"/>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0"/>
          </reference>
        </references>
      </pivotArea>
    </format>
  </formats>
  <pivotHierarchies count="59">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EmploymentStatus1].[EmploymentStatusLabel].&amp;[Work Part-Time]"/>
      </members>
    </pivotHierarchy>
    <pivotHierarchy dragToData="1"/>
    <pivotHierarchy dragToData="1"/>
    <pivotHierarchy dragToData="1"/>
    <pivotHierarchy multipleItemSelectionAllowed="1" dragToData="1">
      <members count="1" level="1">
        <member name="[DimIncome5].[IncomeLabel].&amp;[$50k–$74,99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FCS_Master_Clean1].[Year].&amp;[2021]"/>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tate15]"/>
        <x15:activeTabTopLevelEntity name="[NFCS_Master_Clean1]"/>
        <x15:activeTabTopLevelEntity name="[DimEmploymentStatus1]"/>
        <x15:activeTabTopLevelEntity name="[DimIncome5]"/>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9F20E3C-D8F6-4E31-BC33-B02FEF4DF0C8}" sourceName="[NFCS_Master_Clean1].[Year]">
  <pivotTables>
    <pivotTable tabId="5" name="PivotTable2"/>
    <pivotTable tabId="8" name="PivotTable1"/>
    <pivotTable tabId="4" name="PivotTable2"/>
  </pivotTables>
  <data>
    <olap pivotCacheId="470679322">
      <levels count="2">
        <level uniqueName="[NFCS_Master_Clean1].[Year].[(All)]" sourceCaption="(All)" count="0"/>
        <level uniqueName="[NFCS_Master_Clean1].[Year].[Year]" sourceCaption="Year" count="5">
          <ranges>
            <range startItem="0">
              <i n="[NFCS_Master_Clean1].[Year].&amp;[2009]" c="2009"/>
              <i n="[NFCS_Master_Clean1].[Year].&amp;[2012]" c="2012"/>
              <i n="[NFCS_Master_Clean1].[Year].&amp;[2015]" c="2015"/>
              <i n="[NFCS_Master_Clean1].[Year].&amp;[2018]" c="2018"/>
              <i n="[NFCS_Master_Clean1].[Year].&amp;[2021]" c="2021"/>
            </range>
          </ranges>
        </level>
      </levels>
      <selections count="1">
        <selection n="[NFCS_Master_Clean1].[Year].&amp;[2021]"/>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StatusLabel" xr10:uid="{0C812D73-C0DB-40E9-B184-F38D5143EBDC}" sourceName="[DimEmploymentStatus1].[EmploymentStatusLabel]">
  <pivotTables>
    <pivotTable tabId="5" name="PivotTable2"/>
    <pivotTable tabId="8" name="PivotTable1"/>
    <pivotTable tabId="4" name="PivotTable2"/>
    <pivotTable tabId="6" name="PivotTable1"/>
  </pivotTables>
  <data>
    <olap pivotCacheId="470679322">
      <levels count="2">
        <level uniqueName="[DimEmploymentStatus1].[EmploymentStatusLabel].[(All)]" sourceCaption="(All)" count="0"/>
        <level uniqueName="[DimEmploymentStatus1].[EmploymentStatusLabel].[EmploymentStatusLabel]" sourceCaption="EmploymentStatusLabel" count="8">
          <ranges>
            <range startItem="0">
              <i n="[DimEmploymentStatus1].[EmploymentStatusLabel].&amp;[Disabled/Sick]" c="Disabled/Sick"/>
              <i n="[DimEmploymentStatus1].[EmploymentStatusLabel].&amp;[Full Time Student]" c="Full Time Student"/>
              <i n="[DimEmploymentStatus1].[EmploymentStatusLabel].&amp;[Homemaker]" c="Homemaker"/>
              <i n="[DimEmploymentStatus1].[EmploymentStatusLabel].&amp;[Retired]" c="Retired"/>
              <i n="[DimEmploymentStatus1].[EmploymentStatusLabel].&amp;[Self-Employed]" c="Self-Employed"/>
              <i n="[DimEmploymentStatus1].[EmploymentStatusLabel].&amp;[Temporarily Unemployed]" c="Temporarily Unemployed"/>
              <i n="[DimEmploymentStatus1].[EmploymentStatusLabel].&amp;[Work Full Time]" c="Work Full Time"/>
              <i n="[DimEmploymentStatus1].[EmploymentStatusLabel].&amp;[Work Part-Time]" c="Work Part-Time"/>
            </range>
          </ranges>
        </level>
      </levels>
      <selections count="1">
        <selection n="[DimEmploymentStatus1].[EmploymentStatusLabel].&amp;[Work Part-Time]"/>
      </selections>
    </olap>
  </data>
  <extLst>
    <x:ext xmlns:x15="http://schemas.microsoft.com/office/spreadsheetml/2010/11/main" uri="{470722E0-AACD-4C17-9CDC-17EF765DBC7E}">
      <x15:slicerCacheHideItemsWithNoData count="1">
        <x15:slicerCacheOlapLevelName uniqueName="[DimEmploymentStatus1].[EmploymentStatusLabel].[EmploymentStatusLabel]"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Label" xr10:uid="{C54A760A-EEF2-48D0-89FD-9CF22EFBD271}" sourceName="[DimIncome5].[IncomeLabel]">
  <pivotTables>
    <pivotTable tabId="4" name="PivotTable2"/>
    <pivotTable tabId="6" name="PivotTable1"/>
    <pivotTable tabId="8" name="PivotTable1"/>
  </pivotTables>
  <data>
    <olap pivotCacheId="2328293">
      <levels count="2">
        <level uniqueName="[DimIncome5].[IncomeLabel].[(All)]" sourceCaption="(All)" count="0"/>
        <level uniqueName="[DimIncome5].[IncomeLabel].[IncomeLabel]" sourceCaption="IncomeLabel" count="9">
          <ranges>
            <range startItem="0">
              <i n="[DimIncome5].[IncomeLabel].&amp;[&lt; $15k]" c="&lt; $15k"/>
              <i n="[DimIncome5].[IncomeLabel].&amp;[$15k–$24,999]" c="$15k–$24,999"/>
              <i n="[DimIncome5].[IncomeLabel].&amp;[$25k–$34,999]" c="$25k–$34,999"/>
              <i n="[DimIncome5].[IncomeLabel].&amp;[$35k–$49,999]" c="$35k–$49,999"/>
              <i n="[DimIncome5].[IncomeLabel].&amp;[$50k–$74,999]" c="$50k–$74,999"/>
              <i n="[DimIncome5].[IncomeLabel].&amp;[$75k–$99,999]" c="$75k–$99,999"/>
              <i n="[DimIncome5].[IncomeLabel].&amp;[$100k–$149,999]" c="$100k–$149,999"/>
              <i n="[DimIncome5].[IncomeLabel].&amp;[$150k+]" c="$150k+"/>
              <i n="[DimIncome5].[IncomeLabel].&amp;" c="(blank)"/>
            </range>
          </ranges>
        </level>
      </levels>
      <selections count="1">
        <selection n="[DimIncome5].[IncomeLabel].&amp;[$50k–$74,999]"/>
      </selections>
    </olap>
  </data>
  <extLst>
    <x:ext xmlns:x15="http://schemas.microsoft.com/office/spreadsheetml/2010/11/main" uri="{470722E0-AACD-4C17-9CDC-17EF765DBC7E}">
      <x15:slicerCacheHideItemsWithNoData count="1">
        <x15:slicerCacheOlapLevelName uniqueName="[DimIncome5].[IncomeLabel].[IncomeLabel]"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Year" xr10:uid="{8D928874-D56C-4903-9903-24E8C083BEFC}" cache="Slicer_Year" showCaption="0" level="1" style="Slicer Style 1" rowHeight="273050"/>
  <slicer name="EmploymentStatusLabel" xr10:uid="{B20E35E2-9FA4-407C-9335-D522182818DD}" cache="Slicer_EmploymentStatusLabel" caption="EmploymentStatusLabel" showCaption="0" level="1" style="Slicer Style 1" rowHeight="273050"/>
  <slicer name="IncomeLabel" xr10:uid="{95011834-3535-4310-A841-2B919AF8A8F3}" cache="Slicer_IncomeLabel" caption="IncomeLabel" showCaption="0" level="1" style="Slicer Style 1"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B67B-86D0-4EC1-9202-9219B0C0FF2F}">
  <dimension ref="A1:K9"/>
  <sheetViews>
    <sheetView zoomScale="90" workbookViewId="0">
      <selection activeCell="I2" sqref="I2"/>
    </sheetView>
  </sheetViews>
  <sheetFormatPr defaultRowHeight="15.75" x14ac:dyDescent="0.5"/>
  <cols>
    <col min="1" max="1" width="14.5625" bestFit="1" customWidth="1"/>
    <col min="2" max="2" width="17.625" bestFit="1" customWidth="1"/>
    <col min="7" max="7" width="12.625" customWidth="1"/>
    <col min="9" max="9" width="13.9375" bestFit="1" customWidth="1"/>
    <col min="10" max="10" width="16.875" bestFit="1" customWidth="1"/>
  </cols>
  <sheetData>
    <row r="1" spans="1:11" x14ac:dyDescent="0.5">
      <c r="A1" s="1" t="s">
        <v>0</v>
      </c>
      <c r="B1" t="s">
        <v>9</v>
      </c>
      <c r="G1" t="s">
        <v>12</v>
      </c>
      <c r="I1" t="s">
        <v>10</v>
      </c>
      <c r="J1" t="s">
        <v>9</v>
      </c>
      <c r="K1" t="s">
        <v>11</v>
      </c>
    </row>
    <row r="2" spans="1:11" x14ac:dyDescent="0.5">
      <c r="A2" s="2" t="s">
        <v>6</v>
      </c>
      <c r="B2">
        <v>0.50420168067226889</v>
      </c>
      <c r="I2" t="str" cm="1">
        <f t="array" ref="I2:J9">A2:B9</f>
        <v>$50k–$74,999</v>
      </c>
      <c r="J2" s="4">
        <v>0.50420168067226889</v>
      </c>
      <c r="K2" s="4">
        <v>1</v>
      </c>
    </row>
    <row r="3" spans="1:11" x14ac:dyDescent="0.5">
      <c r="A3" s="2" t="s">
        <v>8</v>
      </c>
      <c r="B3">
        <v>0.21772151898734177</v>
      </c>
      <c r="I3" t="str">
        <v>&lt; $15k</v>
      </c>
      <c r="J3" s="4">
        <v>0.21772151898734177</v>
      </c>
      <c r="K3" s="4">
        <v>1</v>
      </c>
    </row>
    <row r="4" spans="1:11" x14ac:dyDescent="0.5">
      <c r="A4" s="2" t="s">
        <v>3</v>
      </c>
      <c r="B4">
        <v>0.3235294117647059</v>
      </c>
      <c r="I4" t="str">
        <v>$15k–$24,999</v>
      </c>
      <c r="J4" s="4">
        <v>0.3235294117647059</v>
      </c>
      <c r="K4" s="4">
        <v>1</v>
      </c>
    </row>
    <row r="5" spans="1:11" x14ac:dyDescent="0.5">
      <c r="A5" s="2" t="s">
        <v>4</v>
      </c>
      <c r="B5">
        <v>0.36917562724014336</v>
      </c>
      <c r="I5" t="str">
        <v>$25k–$34,999</v>
      </c>
      <c r="J5" s="4">
        <v>0.36917562724014336</v>
      </c>
      <c r="K5" s="4">
        <v>1</v>
      </c>
    </row>
    <row r="6" spans="1:11" x14ac:dyDescent="0.5">
      <c r="A6" s="2" t="s">
        <v>5</v>
      </c>
      <c r="B6">
        <v>0.45845272206303728</v>
      </c>
      <c r="I6" t="str">
        <v>$35k–$49,999</v>
      </c>
      <c r="J6" s="4">
        <v>0.45845272206303728</v>
      </c>
      <c r="K6" s="4">
        <v>1</v>
      </c>
    </row>
    <row r="7" spans="1:11" x14ac:dyDescent="0.5">
      <c r="A7" s="2" t="s">
        <v>7</v>
      </c>
      <c r="B7">
        <v>0.62962962962962965</v>
      </c>
      <c r="I7" t="str">
        <v>$75k–$99,999</v>
      </c>
      <c r="J7" s="4">
        <v>0.62962962962962965</v>
      </c>
      <c r="K7" s="4">
        <v>1</v>
      </c>
    </row>
    <row r="8" spans="1:11" x14ac:dyDescent="0.5">
      <c r="A8" s="2" t="s">
        <v>1</v>
      </c>
      <c r="B8">
        <v>0.76047904191616766</v>
      </c>
      <c r="I8" t="str">
        <v>$100k–$149,999</v>
      </c>
      <c r="J8" s="4">
        <v>0.76047904191616766</v>
      </c>
      <c r="K8" s="4">
        <v>1</v>
      </c>
    </row>
    <row r="9" spans="1:11" x14ac:dyDescent="0.5">
      <c r="A9" s="2" t="s">
        <v>2</v>
      </c>
      <c r="B9">
        <v>0.82432432432432434</v>
      </c>
      <c r="I9" t="str">
        <v>$150k+</v>
      </c>
      <c r="J9" s="4">
        <v>0.82432432432432434</v>
      </c>
      <c r="K9" s="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5F202-FE4B-4C32-A397-32B868E4092F}">
  <dimension ref="A1:M8"/>
  <sheetViews>
    <sheetView zoomScale="79" workbookViewId="0">
      <selection activeCell="I21" sqref="I21"/>
    </sheetView>
  </sheetViews>
  <sheetFormatPr defaultRowHeight="15.75" x14ac:dyDescent="0.5"/>
  <cols>
    <col min="1" max="1" width="16.125" bestFit="1" customWidth="1"/>
    <col min="2" max="2" width="15.625" bestFit="1" customWidth="1"/>
    <col min="3" max="6" width="12.1875" bestFit="1" customWidth="1"/>
    <col min="7" max="10" width="11.6875" bestFit="1" customWidth="1"/>
    <col min="12" max="12" width="14.75" bestFit="1" customWidth="1"/>
    <col min="13" max="13" width="11.6875" bestFit="1" customWidth="1"/>
  </cols>
  <sheetData>
    <row r="1" spans="1:13" x14ac:dyDescent="0.5">
      <c r="A1" s="1" t="s">
        <v>79</v>
      </c>
      <c r="B1" s="1" t="s">
        <v>13</v>
      </c>
    </row>
    <row r="2" spans="1:13" x14ac:dyDescent="0.5">
      <c r="A2" s="1" t="s">
        <v>0</v>
      </c>
      <c r="B2">
        <v>2009</v>
      </c>
      <c r="C2">
        <v>2012</v>
      </c>
      <c r="D2">
        <v>2015</v>
      </c>
      <c r="E2">
        <v>2018</v>
      </c>
      <c r="F2">
        <v>2021</v>
      </c>
    </row>
    <row r="3" spans="1:13" x14ac:dyDescent="0.5">
      <c r="A3" s="2" t="s">
        <v>16</v>
      </c>
      <c r="D3">
        <v>0.14285714285714285</v>
      </c>
      <c r="H3" t="str" cm="1">
        <f t="array" ref="H3:M8">A2:F7</f>
        <v>Row Labels</v>
      </c>
      <c r="I3">
        <v>2009</v>
      </c>
      <c r="J3">
        <v>2012</v>
      </c>
      <c r="K3">
        <v>2015</v>
      </c>
      <c r="L3">
        <v>2018</v>
      </c>
      <c r="M3">
        <v>2021</v>
      </c>
    </row>
    <row r="4" spans="1:13" x14ac:dyDescent="0.5">
      <c r="A4" s="2" t="s">
        <v>15</v>
      </c>
      <c r="B4">
        <v>0.1981981981981982</v>
      </c>
      <c r="C4">
        <v>0.25</v>
      </c>
      <c r="D4">
        <v>0.25233644859813081</v>
      </c>
      <c r="E4">
        <v>0.3146067415730337</v>
      </c>
      <c r="F4">
        <v>0.34444444444444444</v>
      </c>
      <c r="H4" t="str">
        <v>Less than HS</v>
      </c>
      <c r="I4" s="6">
        <v>0</v>
      </c>
      <c r="J4" s="6">
        <v>0</v>
      </c>
      <c r="K4" s="6">
        <v>0.14285714285714285</v>
      </c>
      <c r="L4" s="6">
        <v>0</v>
      </c>
      <c r="M4" s="6">
        <v>0</v>
      </c>
    </row>
    <row r="5" spans="1:13" x14ac:dyDescent="0.5">
      <c r="A5" s="2" t="s">
        <v>18</v>
      </c>
      <c r="B5">
        <v>0.21406727828746178</v>
      </c>
      <c r="C5">
        <v>0.25714285714285712</v>
      </c>
      <c r="D5">
        <v>0.3037037037037037</v>
      </c>
      <c r="E5">
        <v>0.32727272727272727</v>
      </c>
      <c r="F5">
        <v>0.22222222222222221</v>
      </c>
      <c r="H5" t="str">
        <v>High school</v>
      </c>
      <c r="I5" s="6">
        <v>0.1981981981981982</v>
      </c>
      <c r="J5" s="6">
        <v>0.25</v>
      </c>
      <c r="K5" s="6">
        <v>0.25233644859813081</v>
      </c>
      <c r="L5" s="6">
        <v>0.3146067415730337</v>
      </c>
      <c r="M5" s="6">
        <v>0.34444444444444444</v>
      </c>
    </row>
    <row r="6" spans="1:13" x14ac:dyDescent="0.5">
      <c r="A6" s="2" t="s">
        <v>14</v>
      </c>
      <c r="B6">
        <v>0.20224719101123595</v>
      </c>
      <c r="C6">
        <v>0.1891891891891892</v>
      </c>
      <c r="D6">
        <v>0.20370370370370369</v>
      </c>
      <c r="E6">
        <v>0.35416666666666669</v>
      </c>
      <c r="F6">
        <v>0.2</v>
      </c>
      <c r="H6" t="str">
        <v>Some college</v>
      </c>
      <c r="I6" s="6">
        <v>0.21406727828746178</v>
      </c>
      <c r="J6" s="6">
        <v>0.25714285714285712</v>
      </c>
      <c r="K6" s="6">
        <v>0.3037037037037037</v>
      </c>
      <c r="L6" s="6">
        <v>0.32727272727272727</v>
      </c>
      <c r="M6" s="6">
        <v>0.22222222222222221</v>
      </c>
    </row>
    <row r="7" spans="1:13" x14ac:dyDescent="0.5">
      <c r="A7" s="2" t="s">
        <v>17</v>
      </c>
      <c r="B7">
        <v>0.15151515151515152</v>
      </c>
      <c r="C7">
        <v>0.22727272727272727</v>
      </c>
      <c r="D7">
        <v>0.26785714285714285</v>
      </c>
      <c r="E7">
        <v>0.26881720430107525</v>
      </c>
      <c r="F7">
        <v>0.25</v>
      </c>
      <c r="H7" t="str">
        <v>College Graduate</v>
      </c>
      <c r="I7" s="6">
        <v>0.20224719101123595</v>
      </c>
      <c r="J7" s="6">
        <v>0.1891891891891892</v>
      </c>
      <c r="K7" s="6">
        <v>0.20370370370370369</v>
      </c>
      <c r="L7" s="6">
        <v>0.35416666666666669</v>
      </c>
      <c r="M7" s="6">
        <v>0.2</v>
      </c>
    </row>
    <row r="8" spans="1:13" x14ac:dyDescent="0.5">
      <c r="H8" t="str">
        <v>PostGraduate</v>
      </c>
      <c r="I8" s="6">
        <v>0.15151515151515152</v>
      </c>
      <c r="J8" s="6">
        <v>0.22727272727272727</v>
      </c>
      <c r="K8" s="6">
        <v>0.26785714285714285</v>
      </c>
      <c r="L8" s="6">
        <v>0.26881720430107525</v>
      </c>
      <c r="M8" s="6">
        <v>0.25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130AF-BD5E-4F40-8B1D-6E9D1B25308C}">
  <dimension ref="A1:F8"/>
  <sheetViews>
    <sheetView workbookViewId="0">
      <selection activeCell="B24" sqref="B24"/>
    </sheetView>
  </sheetViews>
  <sheetFormatPr defaultRowHeight="15.75" x14ac:dyDescent="0.5"/>
  <cols>
    <col min="1" max="1" width="17.5625" bestFit="1" customWidth="1"/>
    <col min="2" max="2" width="10.75" bestFit="1" customWidth="1"/>
    <col min="3" max="3" width="12.875" bestFit="1" customWidth="1"/>
    <col min="8" max="8" width="10.75" bestFit="1" customWidth="1"/>
    <col min="10" max="10" width="12.875" bestFit="1" customWidth="1"/>
  </cols>
  <sheetData>
    <row r="1" spans="1:6" x14ac:dyDescent="0.5">
      <c r="A1" t="s">
        <v>9</v>
      </c>
      <c r="B1" t="s">
        <v>19</v>
      </c>
      <c r="C1" t="s">
        <v>20</v>
      </c>
    </row>
    <row r="2" spans="1:6" x14ac:dyDescent="0.5">
      <c r="A2">
        <v>0.4779493177387914</v>
      </c>
      <c r="B2">
        <v>0.60094323049124698</v>
      </c>
      <c r="C2">
        <v>0.46572118504953641</v>
      </c>
    </row>
    <row r="4" spans="1:6" x14ac:dyDescent="0.5">
      <c r="B4" s="7"/>
    </row>
    <row r="5" spans="1:6" x14ac:dyDescent="0.5">
      <c r="A5" s="4">
        <f>GETPIVOTDATA("[Measures].[Pct Emergency Fund]",$A$1)</f>
        <v>0.4779493177387914</v>
      </c>
      <c r="B5" s="4">
        <f>GETPIVOTDATA("[Measures].[Income Gap]",$B$1)</f>
        <v>0.60094323049124698</v>
      </c>
      <c r="C5" s="4">
        <f>GETPIVOTDATA("[Measures].[Education Gap]",$C$1)</f>
        <v>0.46572118504953641</v>
      </c>
    </row>
    <row r="6" spans="1:6" x14ac:dyDescent="0.5">
      <c r="A6" s="9">
        <f>1-A5</f>
        <v>0.52205068226120854</v>
      </c>
      <c r="B6" s="7"/>
      <c r="C6" s="7"/>
      <c r="D6" s="7"/>
      <c r="E6" s="7"/>
      <c r="F6" s="7"/>
    </row>
    <row r="8" spans="1:6" x14ac:dyDescent="0.5">
      <c r="B8"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09DAA-B0E2-497C-AFDF-0F242CD447FC}">
  <dimension ref="A1:N52"/>
  <sheetViews>
    <sheetView zoomScale="68" workbookViewId="0">
      <selection activeCell="B6" sqref="B6"/>
    </sheetView>
  </sheetViews>
  <sheetFormatPr defaultRowHeight="15.75" x14ac:dyDescent="0.5"/>
  <cols>
    <col min="1" max="1" width="17.1875" bestFit="1" customWidth="1"/>
    <col min="2" max="2" width="22.875" bestFit="1" customWidth="1"/>
    <col min="3" max="6" width="11.8125" bestFit="1" customWidth="1"/>
    <col min="7" max="9" width="11.6875" bestFit="1" customWidth="1"/>
    <col min="10" max="10" width="17.5" bestFit="1" customWidth="1"/>
    <col min="11" max="11" width="11.6875" bestFit="1" customWidth="1"/>
    <col min="12" max="12" width="12.625" bestFit="1" customWidth="1"/>
    <col min="13" max="13" width="12.6875" bestFit="1" customWidth="1"/>
    <col min="14" max="22" width="11.6875" bestFit="1" customWidth="1"/>
    <col min="23" max="23" width="13.375" bestFit="1" customWidth="1"/>
    <col min="24" max="30" width="11.6875" bestFit="1" customWidth="1"/>
    <col min="31" max="31" width="14" bestFit="1" customWidth="1"/>
    <col min="32" max="34" width="11.6875" bestFit="1" customWidth="1"/>
    <col min="35" max="35" width="13" bestFit="1" customWidth="1"/>
    <col min="36" max="41" width="11.6875" bestFit="1" customWidth="1"/>
    <col min="42" max="42" width="13.125" bestFit="1" customWidth="1"/>
    <col min="43" max="43" width="11.8125" bestFit="1" customWidth="1"/>
    <col min="44" max="52" width="11.6875" bestFit="1" customWidth="1"/>
  </cols>
  <sheetData>
    <row r="1" spans="1:14" x14ac:dyDescent="0.5">
      <c r="A1" s="1" t="s">
        <v>0</v>
      </c>
      <c r="B1" t="s">
        <v>21</v>
      </c>
    </row>
    <row r="2" spans="1:14" x14ac:dyDescent="0.5">
      <c r="A2" s="2" t="s">
        <v>22</v>
      </c>
      <c r="B2">
        <v>7.6</v>
      </c>
      <c r="D2" t="str" cm="1">
        <f t="array" ref="D2:E52">A2:B52</f>
        <v>Alabama</v>
      </c>
      <c r="E2">
        <v>7.6</v>
      </c>
      <c r="F2">
        <f>IF(E2=MAX(E$2:E$52),E2,)+IF(E2=MIN(E$2:E$52),E2,)</f>
        <v>7.6</v>
      </c>
      <c r="H2" t="s">
        <v>72</v>
      </c>
      <c r="I2" t="s">
        <v>78</v>
      </c>
      <c r="J2" t="s">
        <v>73</v>
      </c>
      <c r="K2" t="s">
        <v>74</v>
      </c>
      <c r="L2" t="s">
        <v>75</v>
      </c>
      <c r="M2" t="s">
        <v>77</v>
      </c>
      <c r="N2" t="s">
        <v>76</v>
      </c>
    </row>
    <row r="3" spans="1:14" x14ac:dyDescent="0.5">
      <c r="A3" s="2" t="s">
        <v>23</v>
      </c>
      <c r="B3">
        <v>5.1428571428571432</v>
      </c>
      <c r="D3" t="str">
        <v>Alaska</v>
      </c>
      <c r="E3">
        <v>5.1428571428571432</v>
      </c>
      <c r="F3">
        <f t="shared" ref="F3:F52" si="0">IF(E3=MAX(E$2:E$52),E3,)+IF(E3=MIN(E$2:E$52),E3,)</f>
        <v>0</v>
      </c>
    </row>
    <row r="4" spans="1:14" x14ac:dyDescent="0.5">
      <c r="A4" s="2" t="s">
        <v>24</v>
      </c>
      <c r="B4">
        <v>5.125</v>
      </c>
      <c r="D4" t="str">
        <v>Arizona</v>
      </c>
      <c r="E4">
        <v>5.125</v>
      </c>
      <c r="F4">
        <f t="shared" si="0"/>
        <v>0</v>
      </c>
    </row>
    <row r="5" spans="1:14" x14ac:dyDescent="0.5">
      <c r="A5" s="2" t="s">
        <v>25</v>
      </c>
      <c r="B5">
        <v>4</v>
      </c>
      <c r="D5" t="str">
        <v>Arkansas</v>
      </c>
      <c r="E5">
        <v>4</v>
      </c>
      <c r="F5">
        <f t="shared" si="0"/>
        <v>0</v>
      </c>
    </row>
    <row r="6" spans="1:14" x14ac:dyDescent="0.5">
      <c r="A6" s="2" t="s">
        <v>26</v>
      </c>
      <c r="B6">
        <v>6.4444444444444446</v>
      </c>
      <c r="D6" t="str">
        <v>California</v>
      </c>
      <c r="E6">
        <v>6.4444444444444446</v>
      </c>
      <c r="F6">
        <f t="shared" si="0"/>
        <v>0</v>
      </c>
    </row>
    <row r="7" spans="1:14" x14ac:dyDescent="0.5">
      <c r="A7" s="2" t="s">
        <v>27</v>
      </c>
      <c r="B7">
        <v>6.1</v>
      </c>
      <c r="D7" t="str">
        <v>Colorado</v>
      </c>
      <c r="E7">
        <v>6.1</v>
      </c>
      <c r="F7">
        <f t="shared" si="0"/>
        <v>0</v>
      </c>
    </row>
    <row r="8" spans="1:14" x14ac:dyDescent="0.5">
      <c r="A8" s="2" t="s">
        <v>28</v>
      </c>
      <c r="B8">
        <v>5.8888888888888893</v>
      </c>
      <c r="D8" t="str">
        <v>Connecticut</v>
      </c>
      <c r="E8">
        <v>5.8888888888888893</v>
      </c>
      <c r="F8">
        <f t="shared" si="0"/>
        <v>0</v>
      </c>
    </row>
    <row r="9" spans="1:14" x14ac:dyDescent="0.5">
      <c r="A9" s="2" t="s">
        <v>29</v>
      </c>
      <c r="B9">
        <v>4.333333333333333</v>
      </c>
      <c r="D9" t="str">
        <v>Delaware</v>
      </c>
      <c r="E9">
        <v>4.333333333333333</v>
      </c>
      <c r="F9">
        <f t="shared" si="0"/>
        <v>0</v>
      </c>
    </row>
    <row r="10" spans="1:14" x14ac:dyDescent="0.5">
      <c r="A10" s="2" t="s">
        <v>30</v>
      </c>
      <c r="B10">
        <v>5.8</v>
      </c>
      <c r="D10" t="str">
        <v>District of Columbia</v>
      </c>
      <c r="E10">
        <v>5.8</v>
      </c>
      <c r="F10">
        <f t="shared" si="0"/>
        <v>0</v>
      </c>
    </row>
    <row r="11" spans="1:14" x14ac:dyDescent="0.5">
      <c r="A11" s="2" t="s">
        <v>31</v>
      </c>
      <c r="B11">
        <v>6.25</v>
      </c>
      <c r="D11" t="str">
        <v>Florida</v>
      </c>
      <c r="E11">
        <v>6.25</v>
      </c>
      <c r="F11">
        <f t="shared" si="0"/>
        <v>0</v>
      </c>
    </row>
    <row r="12" spans="1:14" x14ac:dyDescent="0.5">
      <c r="A12" s="2" t="s">
        <v>32</v>
      </c>
      <c r="B12">
        <v>7.5</v>
      </c>
      <c r="D12" t="str">
        <v>Georgia</v>
      </c>
      <c r="E12">
        <v>7.5</v>
      </c>
      <c r="F12">
        <f t="shared" si="0"/>
        <v>0</v>
      </c>
    </row>
    <row r="13" spans="1:14" x14ac:dyDescent="0.5">
      <c r="A13" s="2" t="s">
        <v>33</v>
      </c>
      <c r="B13">
        <v>6.1111111111111107</v>
      </c>
      <c r="D13" t="str">
        <v>Hawaii</v>
      </c>
      <c r="E13">
        <v>6.1111111111111107</v>
      </c>
      <c r="F13">
        <f t="shared" si="0"/>
        <v>0</v>
      </c>
    </row>
    <row r="14" spans="1:14" x14ac:dyDescent="0.5">
      <c r="A14" s="2" t="s">
        <v>34</v>
      </c>
      <c r="B14">
        <v>6.125</v>
      </c>
      <c r="D14" t="str">
        <v>Idaho</v>
      </c>
      <c r="E14">
        <v>6.125</v>
      </c>
      <c r="F14">
        <f t="shared" si="0"/>
        <v>0</v>
      </c>
    </row>
    <row r="15" spans="1:14" x14ac:dyDescent="0.5">
      <c r="A15" s="2" t="s">
        <v>35</v>
      </c>
      <c r="B15">
        <v>5.7</v>
      </c>
      <c r="D15" t="str">
        <v>Illinois</v>
      </c>
      <c r="E15">
        <v>5.7</v>
      </c>
      <c r="F15">
        <f t="shared" si="0"/>
        <v>0</v>
      </c>
    </row>
    <row r="16" spans="1:14" x14ac:dyDescent="0.5">
      <c r="A16" s="2" t="s">
        <v>36</v>
      </c>
      <c r="B16">
        <v>5.833333333333333</v>
      </c>
      <c r="D16" t="str">
        <v>Indiana</v>
      </c>
      <c r="E16">
        <v>5.833333333333333</v>
      </c>
      <c r="F16">
        <f t="shared" si="0"/>
        <v>0</v>
      </c>
    </row>
    <row r="17" spans="1:6" x14ac:dyDescent="0.5">
      <c r="A17" s="2" t="s">
        <v>37</v>
      </c>
      <c r="B17">
        <v>4.2222222222222223</v>
      </c>
      <c r="D17" t="str">
        <v>Iowa</v>
      </c>
      <c r="E17">
        <v>4.2222222222222223</v>
      </c>
      <c r="F17">
        <f t="shared" si="0"/>
        <v>0</v>
      </c>
    </row>
    <row r="18" spans="1:6" x14ac:dyDescent="0.5">
      <c r="A18" s="2" t="s">
        <v>38</v>
      </c>
      <c r="B18">
        <v>5</v>
      </c>
      <c r="D18" t="str">
        <v>Kansas</v>
      </c>
      <c r="E18">
        <v>5</v>
      </c>
      <c r="F18">
        <f t="shared" si="0"/>
        <v>0</v>
      </c>
    </row>
    <row r="19" spans="1:6" x14ac:dyDescent="0.5">
      <c r="A19" s="2" t="s">
        <v>39</v>
      </c>
      <c r="B19">
        <v>4.4000000000000004</v>
      </c>
      <c r="D19" t="str">
        <v>Kentucky</v>
      </c>
      <c r="E19">
        <v>4.4000000000000004</v>
      </c>
      <c r="F19">
        <f t="shared" si="0"/>
        <v>0</v>
      </c>
    </row>
    <row r="20" spans="1:6" x14ac:dyDescent="0.5">
      <c r="A20" s="2" t="s">
        <v>40</v>
      </c>
      <c r="B20">
        <v>6.25</v>
      </c>
      <c r="D20" t="str">
        <v>Louisiana</v>
      </c>
      <c r="E20">
        <v>6.25</v>
      </c>
      <c r="F20">
        <f t="shared" si="0"/>
        <v>0</v>
      </c>
    </row>
    <row r="21" spans="1:6" x14ac:dyDescent="0.5">
      <c r="A21" s="2" t="s">
        <v>41</v>
      </c>
      <c r="B21">
        <v>6.75</v>
      </c>
      <c r="D21" t="str">
        <v>Maine</v>
      </c>
      <c r="E21">
        <v>6.75</v>
      </c>
      <c r="F21">
        <f t="shared" si="0"/>
        <v>0</v>
      </c>
    </row>
    <row r="22" spans="1:6" x14ac:dyDescent="0.5">
      <c r="A22" s="2" t="s">
        <v>42</v>
      </c>
      <c r="B22">
        <v>4.625</v>
      </c>
      <c r="D22" t="str">
        <v>Maryland</v>
      </c>
      <c r="E22">
        <v>4.625</v>
      </c>
      <c r="F22">
        <f t="shared" si="0"/>
        <v>0</v>
      </c>
    </row>
    <row r="23" spans="1:6" x14ac:dyDescent="0.5">
      <c r="A23" s="2" t="s">
        <v>43</v>
      </c>
      <c r="B23">
        <v>4.8571428571428568</v>
      </c>
      <c r="D23" t="str">
        <v>Massachusetts</v>
      </c>
      <c r="E23">
        <v>4.8571428571428568</v>
      </c>
      <c r="F23">
        <f t="shared" si="0"/>
        <v>0</v>
      </c>
    </row>
    <row r="24" spans="1:6" x14ac:dyDescent="0.5">
      <c r="A24" s="2" t="s">
        <v>44</v>
      </c>
      <c r="B24">
        <v>4.5714285714285712</v>
      </c>
      <c r="D24" t="str">
        <v>Michigan</v>
      </c>
      <c r="E24">
        <v>4.5714285714285712</v>
      </c>
      <c r="F24">
        <f t="shared" si="0"/>
        <v>0</v>
      </c>
    </row>
    <row r="25" spans="1:6" x14ac:dyDescent="0.5">
      <c r="A25" s="2" t="s">
        <v>45</v>
      </c>
      <c r="B25">
        <v>5.2222222222222223</v>
      </c>
      <c r="D25" t="str">
        <v>Minnesota</v>
      </c>
      <c r="E25">
        <v>5.2222222222222223</v>
      </c>
      <c r="F25">
        <f t="shared" si="0"/>
        <v>0</v>
      </c>
    </row>
    <row r="26" spans="1:6" x14ac:dyDescent="0.5">
      <c r="A26" s="2" t="s">
        <v>46</v>
      </c>
      <c r="B26">
        <v>6.083333333333333</v>
      </c>
      <c r="D26" t="str">
        <v>Mississippi</v>
      </c>
      <c r="E26">
        <v>6.083333333333333</v>
      </c>
      <c r="F26">
        <f t="shared" si="0"/>
        <v>0</v>
      </c>
    </row>
    <row r="27" spans="1:6" x14ac:dyDescent="0.5">
      <c r="A27" s="2" t="s">
        <v>47</v>
      </c>
      <c r="B27">
        <v>2.5</v>
      </c>
      <c r="D27" t="str">
        <v>Missouri</v>
      </c>
      <c r="E27">
        <v>2.5</v>
      </c>
      <c r="F27">
        <f t="shared" si="0"/>
        <v>2.5</v>
      </c>
    </row>
    <row r="28" spans="1:6" x14ac:dyDescent="0.5">
      <c r="A28" s="2" t="s">
        <v>48</v>
      </c>
      <c r="B28">
        <v>4.666666666666667</v>
      </c>
      <c r="D28" t="str">
        <v>Montana</v>
      </c>
      <c r="E28">
        <v>4.666666666666667</v>
      </c>
      <c r="F28">
        <f t="shared" si="0"/>
        <v>0</v>
      </c>
    </row>
    <row r="29" spans="1:6" x14ac:dyDescent="0.5">
      <c r="A29" s="2" t="s">
        <v>49</v>
      </c>
      <c r="B29">
        <v>5.3</v>
      </c>
      <c r="D29" t="str">
        <v>Nebraska</v>
      </c>
      <c r="E29">
        <v>5.3</v>
      </c>
      <c r="F29">
        <f t="shared" si="0"/>
        <v>0</v>
      </c>
    </row>
    <row r="30" spans="1:6" x14ac:dyDescent="0.5">
      <c r="A30" s="2" t="s">
        <v>50</v>
      </c>
      <c r="B30">
        <v>7.2</v>
      </c>
      <c r="D30" t="str">
        <v>Nevada</v>
      </c>
      <c r="E30">
        <v>7.2</v>
      </c>
      <c r="F30">
        <f t="shared" si="0"/>
        <v>0</v>
      </c>
    </row>
    <row r="31" spans="1:6" x14ac:dyDescent="0.5">
      <c r="A31" s="2" t="s">
        <v>51</v>
      </c>
      <c r="B31">
        <v>4.9000000000000004</v>
      </c>
      <c r="D31" t="str">
        <v>New Hampshire</v>
      </c>
      <c r="E31">
        <v>4.9000000000000004</v>
      </c>
      <c r="F31">
        <f t="shared" si="0"/>
        <v>0</v>
      </c>
    </row>
    <row r="32" spans="1:6" x14ac:dyDescent="0.5">
      <c r="A32" s="2" t="s">
        <v>52</v>
      </c>
      <c r="B32">
        <v>5.5454545454545459</v>
      </c>
      <c r="D32" t="str">
        <v>New Jersey</v>
      </c>
      <c r="E32">
        <v>5.5454545454545459</v>
      </c>
      <c r="F32">
        <f t="shared" si="0"/>
        <v>0</v>
      </c>
    </row>
    <row r="33" spans="1:6" x14ac:dyDescent="0.5">
      <c r="A33" s="2" t="s">
        <v>53</v>
      </c>
      <c r="B33">
        <v>4.5</v>
      </c>
      <c r="D33" t="str">
        <v>New Mexico</v>
      </c>
      <c r="E33">
        <v>4.5</v>
      </c>
      <c r="F33">
        <f t="shared" si="0"/>
        <v>0</v>
      </c>
    </row>
    <row r="34" spans="1:6" x14ac:dyDescent="0.5">
      <c r="A34" s="2" t="s">
        <v>54</v>
      </c>
      <c r="B34">
        <v>4.666666666666667</v>
      </c>
      <c r="D34" t="str">
        <v>New York</v>
      </c>
      <c r="E34">
        <v>4.666666666666667</v>
      </c>
      <c r="F34">
        <f t="shared" si="0"/>
        <v>0</v>
      </c>
    </row>
    <row r="35" spans="1:6" x14ac:dyDescent="0.5">
      <c r="A35" s="2" t="s">
        <v>55</v>
      </c>
      <c r="B35">
        <v>4.7142857142857144</v>
      </c>
      <c r="D35" t="str">
        <v>North Carolina</v>
      </c>
      <c r="E35">
        <v>4.7142857142857144</v>
      </c>
      <c r="F35">
        <f t="shared" si="0"/>
        <v>0</v>
      </c>
    </row>
    <row r="36" spans="1:6" x14ac:dyDescent="0.5">
      <c r="A36" s="2" t="s">
        <v>56</v>
      </c>
      <c r="B36">
        <v>6.5</v>
      </c>
      <c r="D36" t="str">
        <v>North Dakota</v>
      </c>
      <c r="E36">
        <v>6.5</v>
      </c>
      <c r="F36">
        <f t="shared" si="0"/>
        <v>0</v>
      </c>
    </row>
    <row r="37" spans="1:6" x14ac:dyDescent="0.5">
      <c r="A37" s="2" t="s">
        <v>57</v>
      </c>
      <c r="B37">
        <v>5.8571428571428568</v>
      </c>
      <c r="D37" t="str">
        <v>Ohio</v>
      </c>
      <c r="E37">
        <v>5.8571428571428568</v>
      </c>
      <c r="F37">
        <f t="shared" si="0"/>
        <v>0</v>
      </c>
    </row>
    <row r="38" spans="1:6" x14ac:dyDescent="0.5">
      <c r="A38" s="2" t="s">
        <v>58</v>
      </c>
      <c r="B38">
        <v>5.1428571428571432</v>
      </c>
      <c r="D38" t="str">
        <v>Oklahoma</v>
      </c>
      <c r="E38">
        <v>5.1428571428571432</v>
      </c>
      <c r="F38">
        <f t="shared" si="0"/>
        <v>0</v>
      </c>
    </row>
    <row r="39" spans="1:6" x14ac:dyDescent="0.5">
      <c r="A39" s="2" t="s">
        <v>59</v>
      </c>
      <c r="B39">
        <v>7</v>
      </c>
      <c r="D39" t="str">
        <v>Oregon</v>
      </c>
      <c r="E39">
        <v>7</v>
      </c>
      <c r="F39">
        <f t="shared" si="0"/>
        <v>0</v>
      </c>
    </row>
    <row r="40" spans="1:6" x14ac:dyDescent="0.5">
      <c r="A40" s="2" t="s">
        <v>85</v>
      </c>
      <c r="B40">
        <v>5.2307692307692308</v>
      </c>
      <c r="D40" t="str">
        <v>Pennsylvania</v>
      </c>
      <c r="E40">
        <v>5.2307692307692308</v>
      </c>
      <c r="F40">
        <f t="shared" si="0"/>
        <v>0</v>
      </c>
    </row>
    <row r="41" spans="1:6" x14ac:dyDescent="0.5">
      <c r="A41" s="2" t="s">
        <v>60</v>
      </c>
      <c r="B41">
        <v>4.5</v>
      </c>
      <c r="D41" t="str">
        <v>Rhode Island</v>
      </c>
      <c r="E41">
        <v>4.5</v>
      </c>
      <c r="F41">
        <f t="shared" si="0"/>
        <v>0</v>
      </c>
    </row>
    <row r="42" spans="1:6" x14ac:dyDescent="0.5">
      <c r="A42" s="2" t="s">
        <v>61</v>
      </c>
      <c r="B42">
        <v>6.9230769230769234</v>
      </c>
      <c r="D42" t="str">
        <v>South Carolina</v>
      </c>
      <c r="E42">
        <v>6.9230769230769234</v>
      </c>
      <c r="F42">
        <f t="shared" si="0"/>
        <v>0</v>
      </c>
    </row>
    <row r="43" spans="1:6" x14ac:dyDescent="0.5">
      <c r="A43" s="2" t="s">
        <v>62</v>
      </c>
      <c r="B43">
        <v>5.125</v>
      </c>
      <c r="D43" t="str">
        <v>South Dakota</v>
      </c>
      <c r="E43">
        <v>5.125</v>
      </c>
      <c r="F43">
        <f t="shared" si="0"/>
        <v>0</v>
      </c>
    </row>
    <row r="44" spans="1:6" x14ac:dyDescent="0.5">
      <c r="A44" s="2" t="s">
        <v>63</v>
      </c>
      <c r="B44">
        <v>5.5454545454545459</v>
      </c>
      <c r="D44" t="str">
        <v>Tennessee</v>
      </c>
      <c r="E44">
        <v>5.5454545454545459</v>
      </c>
      <c r="F44">
        <f t="shared" si="0"/>
        <v>0</v>
      </c>
    </row>
    <row r="45" spans="1:6" x14ac:dyDescent="0.5">
      <c r="A45" s="2" t="s">
        <v>64</v>
      </c>
      <c r="B45">
        <v>6</v>
      </c>
      <c r="D45" t="str">
        <v>Texas</v>
      </c>
      <c r="E45">
        <v>6</v>
      </c>
      <c r="F45">
        <f t="shared" si="0"/>
        <v>0</v>
      </c>
    </row>
    <row r="46" spans="1:6" x14ac:dyDescent="0.5">
      <c r="A46" s="2" t="s">
        <v>65</v>
      </c>
      <c r="B46">
        <v>5.666666666666667</v>
      </c>
      <c r="D46" t="str">
        <v>Utah</v>
      </c>
      <c r="E46">
        <v>5.666666666666667</v>
      </c>
      <c r="F46">
        <f t="shared" si="0"/>
        <v>0</v>
      </c>
    </row>
    <row r="47" spans="1:6" x14ac:dyDescent="0.5">
      <c r="A47" s="2" t="s">
        <v>66</v>
      </c>
      <c r="B47">
        <v>6</v>
      </c>
      <c r="D47" t="str">
        <v>Vermont</v>
      </c>
      <c r="E47">
        <v>6</v>
      </c>
      <c r="F47">
        <f t="shared" si="0"/>
        <v>0</v>
      </c>
    </row>
    <row r="48" spans="1:6" x14ac:dyDescent="0.5">
      <c r="A48" s="2" t="s">
        <v>67</v>
      </c>
      <c r="B48">
        <v>4.4615384615384617</v>
      </c>
      <c r="D48" t="str">
        <v>Virginia</v>
      </c>
      <c r="E48">
        <v>4.4615384615384617</v>
      </c>
      <c r="F48">
        <f t="shared" si="0"/>
        <v>0</v>
      </c>
    </row>
    <row r="49" spans="1:6" x14ac:dyDescent="0.5">
      <c r="A49" s="2" t="s">
        <v>68</v>
      </c>
      <c r="B49">
        <v>6.7142857142857144</v>
      </c>
      <c r="D49" t="str">
        <v>Washington</v>
      </c>
      <c r="E49">
        <v>6.7142857142857144</v>
      </c>
      <c r="F49">
        <f t="shared" si="0"/>
        <v>0</v>
      </c>
    </row>
    <row r="50" spans="1:6" x14ac:dyDescent="0.5">
      <c r="A50" s="2" t="s">
        <v>69</v>
      </c>
      <c r="B50">
        <v>4.5</v>
      </c>
      <c r="D50" t="str">
        <v>West Virginia</v>
      </c>
      <c r="E50">
        <v>4.5</v>
      </c>
      <c r="F50">
        <f t="shared" si="0"/>
        <v>0</v>
      </c>
    </row>
    <row r="51" spans="1:6" x14ac:dyDescent="0.5">
      <c r="A51" s="2" t="s">
        <v>70</v>
      </c>
      <c r="B51">
        <v>3.6666666666666665</v>
      </c>
      <c r="D51" t="str">
        <v>Wisconsin</v>
      </c>
      <c r="E51">
        <v>3.6666666666666665</v>
      </c>
      <c r="F51">
        <f t="shared" si="0"/>
        <v>0</v>
      </c>
    </row>
    <row r="52" spans="1:6" x14ac:dyDescent="0.5">
      <c r="A52" s="2" t="s">
        <v>71</v>
      </c>
      <c r="B52">
        <v>6.7777777777777777</v>
      </c>
      <c r="D52" t="str">
        <v>Wyoming</v>
      </c>
      <c r="E52">
        <v>6.7777777777777777</v>
      </c>
      <c r="F52">
        <f t="shared" si="0"/>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D64F6-E085-4C5E-9ADE-AED4E9BE64FE}">
  <dimension ref="A1:K52"/>
  <sheetViews>
    <sheetView topLeftCell="C1" workbookViewId="0">
      <selection activeCell="I3" sqref="I3"/>
    </sheetView>
  </sheetViews>
  <sheetFormatPr defaultRowHeight="15.75" x14ac:dyDescent="0.5"/>
  <cols>
    <col min="1" max="1" width="16.5" bestFit="1" customWidth="1"/>
    <col min="2" max="2" width="16.125" bestFit="1" customWidth="1"/>
    <col min="3" max="3" width="22.1875" bestFit="1" customWidth="1"/>
    <col min="9" max="9" width="28.5625" bestFit="1" customWidth="1"/>
    <col min="10" max="10" width="21.6875" bestFit="1" customWidth="1"/>
    <col min="11" max="11" width="11.6875" bestFit="1" customWidth="1"/>
  </cols>
  <sheetData>
    <row r="1" spans="1:11" x14ac:dyDescent="0.5">
      <c r="A1" s="1" t="s">
        <v>0</v>
      </c>
      <c r="B1" t="s">
        <v>79</v>
      </c>
      <c r="C1" t="s">
        <v>21</v>
      </c>
    </row>
    <row r="2" spans="1:11" x14ac:dyDescent="0.5">
      <c r="A2" s="2" t="s">
        <v>22</v>
      </c>
      <c r="B2" s="10">
        <v>0.4</v>
      </c>
      <c r="C2" s="10">
        <v>7.6</v>
      </c>
      <c r="E2">
        <f>IFERROR(B2,"")</f>
        <v>0.4</v>
      </c>
      <c r="F2">
        <f>IFERROR(C2,"")</f>
        <v>7.6</v>
      </c>
      <c r="H2" t="s">
        <v>80</v>
      </c>
      <c r="I2" t="s">
        <v>81</v>
      </c>
      <c r="J2" t="s">
        <v>82</v>
      </c>
      <c r="K2" t="s">
        <v>83</v>
      </c>
    </row>
    <row r="3" spans="1:11" x14ac:dyDescent="0.5">
      <c r="A3" s="2" t="s">
        <v>23</v>
      </c>
      <c r="B3" s="10"/>
      <c r="C3" s="10">
        <v>5.1428571428571432</v>
      </c>
      <c r="E3">
        <f t="shared" ref="E3:E52" si="0">IFERROR(B3,"")</f>
        <v>0</v>
      </c>
      <c r="F3">
        <f t="shared" ref="F3:F52" si="1">IFERROR(C3,"")</f>
        <v>5.1428571428571432</v>
      </c>
      <c r="H3">
        <f>COUNTIF(E2:E52,"&lt;&gt;0")</f>
        <v>45</v>
      </c>
      <c r="I3" s="10">
        <f>CORREL(E2:E52,F2:F52)</f>
        <v>5.8023453211063822E-2</v>
      </c>
      <c r="J3">
        <f>I3*SQRT((H3-2)/(1-I3^2))</f>
        <v>0.38112734304911333</v>
      </c>
      <c r="K3">
        <f>_xlfn.T.DIST.2T(ABS(J3),H3-2)</f>
        <v>0.70498542834520728</v>
      </c>
    </row>
    <row r="4" spans="1:11" x14ac:dyDescent="0.5">
      <c r="A4" s="2" t="s">
        <v>24</v>
      </c>
      <c r="B4" s="10">
        <v>0.375</v>
      </c>
      <c r="C4" s="10">
        <v>5.125</v>
      </c>
      <c r="E4">
        <f t="shared" si="0"/>
        <v>0.375</v>
      </c>
      <c r="F4">
        <f t="shared" si="1"/>
        <v>5.125</v>
      </c>
    </row>
    <row r="5" spans="1:11" x14ac:dyDescent="0.5">
      <c r="A5" s="2" t="s">
        <v>25</v>
      </c>
      <c r="B5" s="10">
        <v>0.14285714285714285</v>
      </c>
      <c r="C5" s="10">
        <v>4</v>
      </c>
      <c r="E5">
        <f t="shared" si="0"/>
        <v>0.14285714285714285</v>
      </c>
      <c r="F5">
        <f t="shared" si="1"/>
        <v>4</v>
      </c>
      <c r="H5" t="str">
        <f>IF(K3&lt;0.05,"Statistically significant relationship","Not statistically significant")</f>
        <v>Not statistically significant</v>
      </c>
    </row>
    <row r="6" spans="1:11" x14ac:dyDescent="0.5">
      <c r="A6" s="2" t="s">
        <v>26</v>
      </c>
      <c r="B6" s="10">
        <v>0.1111111111111111</v>
      </c>
      <c r="C6" s="10">
        <v>6.4444444444444446</v>
      </c>
      <c r="E6">
        <f t="shared" si="0"/>
        <v>0.1111111111111111</v>
      </c>
      <c r="F6">
        <f t="shared" si="1"/>
        <v>6.4444444444444446</v>
      </c>
    </row>
    <row r="7" spans="1:11" x14ac:dyDescent="0.5">
      <c r="A7" s="2" t="s">
        <v>27</v>
      </c>
      <c r="B7" s="10">
        <v>0.4</v>
      </c>
      <c r="C7" s="10">
        <v>6.1</v>
      </c>
      <c r="E7">
        <f t="shared" si="0"/>
        <v>0.4</v>
      </c>
      <c r="F7">
        <f t="shared" si="1"/>
        <v>6.1</v>
      </c>
      <c r="H7" t="str">
        <f>_xlfn.CONCAT("N = ",  H3)</f>
        <v>N = 45</v>
      </c>
      <c r="I7" t="str">
        <f>_xlfn.CONCAT("R Coefficient: ",I3)</f>
        <v>R Coefficient: 0.0580234532110638</v>
      </c>
      <c r="J7" t="str">
        <f>_xlfn.CONCAT("T Stat: ",J3)</f>
        <v>T Stat: 0.381127343049113</v>
      </c>
      <c r="K7" t="str">
        <f>_xlfn.CONCAT("P-Value: ",K3)</f>
        <v>P-Value: 0.704985428345207</v>
      </c>
    </row>
    <row r="8" spans="1:11" x14ac:dyDescent="0.5">
      <c r="A8" s="2" t="s">
        <v>28</v>
      </c>
      <c r="B8" s="10">
        <v>0.22222222222222221</v>
      </c>
      <c r="C8" s="10">
        <v>5.8888888888888893</v>
      </c>
      <c r="E8">
        <f t="shared" si="0"/>
        <v>0.22222222222222221</v>
      </c>
      <c r="F8">
        <f t="shared" si="1"/>
        <v>5.8888888888888893</v>
      </c>
    </row>
    <row r="9" spans="1:11" x14ac:dyDescent="0.5">
      <c r="A9" s="2" t="s">
        <v>29</v>
      </c>
      <c r="B9" s="10"/>
      <c r="C9" s="10">
        <v>4.333333333333333</v>
      </c>
      <c r="E9">
        <f t="shared" si="0"/>
        <v>0</v>
      </c>
      <c r="F9">
        <f t="shared" si="1"/>
        <v>4.333333333333333</v>
      </c>
    </row>
    <row r="10" spans="1:11" x14ac:dyDescent="0.5">
      <c r="A10" s="2" t="s">
        <v>30</v>
      </c>
      <c r="B10" s="10">
        <v>0.2</v>
      </c>
      <c r="C10" s="10">
        <v>5.8</v>
      </c>
      <c r="E10">
        <f t="shared" si="0"/>
        <v>0.2</v>
      </c>
      <c r="F10">
        <f t="shared" si="1"/>
        <v>5.8</v>
      </c>
    </row>
    <row r="11" spans="1:11" x14ac:dyDescent="0.5">
      <c r="A11" s="2" t="s">
        <v>31</v>
      </c>
      <c r="B11" s="10">
        <v>0.5</v>
      </c>
      <c r="C11" s="10">
        <v>6.25</v>
      </c>
      <c r="E11">
        <f t="shared" si="0"/>
        <v>0.5</v>
      </c>
      <c r="F11">
        <f t="shared" si="1"/>
        <v>6.25</v>
      </c>
    </row>
    <row r="12" spans="1:11" x14ac:dyDescent="0.5">
      <c r="A12" s="2" t="s">
        <v>32</v>
      </c>
      <c r="B12" s="10"/>
      <c r="C12" s="10">
        <v>7.5</v>
      </c>
      <c r="E12">
        <f t="shared" si="0"/>
        <v>0</v>
      </c>
      <c r="F12">
        <f t="shared" si="1"/>
        <v>7.5</v>
      </c>
    </row>
    <row r="13" spans="1:11" x14ac:dyDescent="0.5">
      <c r="A13" s="2" t="s">
        <v>33</v>
      </c>
      <c r="B13" s="10">
        <v>0.33333333333333331</v>
      </c>
      <c r="C13" s="10">
        <v>6.1111111111111107</v>
      </c>
      <c r="E13">
        <f t="shared" si="0"/>
        <v>0.33333333333333331</v>
      </c>
      <c r="F13">
        <f t="shared" si="1"/>
        <v>6.1111111111111107</v>
      </c>
    </row>
    <row r="14" spans="1:11" x14ac:dyDescent="0.5">
      <c r="A14" s="2" t="s">
        <v>34</v>
      </c>
      <c r="B14" s="10">
        <v>0.625</v>
      </c>
      <c r="C14" s="10">
        <v>6.125</v>
      </c>
      <c r="E14">
        <f t="shared" si="0"/>
        <v>0.625</v>
      </c>
      <c r="F14">
        <f t="shared" si="1"/>
        <v>6.125</v>
      </c>
    </row>
    <row r="15" spans="1:11" x14ac:dyDescent="0.5">
      <c r="A15" s="2" t="s">
        <v>35</v>
      </c>
      <c r="B15" s="10">
        <v>0.3</v>
      </c>
      <c r="C15" s="10">
        <v>5.7</v>
      </c>
      <c r="E15">
        <f t="shared" si="0"/>
        <v>0.3</v>
      </c>
      <c r="F15">
        <f t="shared" si="1"/>
        <v>5.7</v>
      </c>
    </row>
    <row r="16" spans="1:11" x14ac:dyDescent="0.5">
      <c r="A16" s="2" t="s">
        <v>36</v>
      </c>
      <c r="B16" s="10">
        <v>0.33333333333333331</v>
      </c>
      <c r="C16" s="10">
        <v>5.833333333333333</v>
      </c>
      <c r="E16">
        <f t="shared" si="0"/>
        <v>0.33333333333333331</v>
      </c>
      <c r="F16">
        <f t="shared" si="1"/>
        <v>5.833333333333333</v>
      </c>
    </row>
    <row r="17" spans="1:6" x14ac:dyDescent="0.5">
      <c r="A17" s="2" t="s">
        <v>37</v>
      </c>
      <c r="B17" s="10">
        <v>0.22222222222222221</v>
      </c>
      <c r="C17" s="10">
        <v>4.2222222222222223</v>
      </c>
      <c r="E17">
        <f t="shared" si="0"/>
        <v>0.22222222222222221</v>
      </c>
      <c r="F17">
        <f t="shared" si="1"/>
        <v>4.2222222222222223</v>
      </c>
    </row>
    <row r="18" spans="1:6" x14ac:dyDescent="0.5">
      <c r="A18" s="2" t="s">
        <v>38</v>
      </c>
      <c r="B18" s="10">
        <v>0.16666666666666666</v>
      </c>
      <c r="C18" s="10">
        <v>5</v>
      </c>
      <c r="E18">
        <f t="shared" si="0"/>
        <v>0.16666666666666666</v>
      </c>
      <c r="F18">
        <f t="shared" si="1"/>
        <v>5</v>
      </c>
    </row>
    <row r="19" spans="1:6" x14ac:dyDescent="0.5">
      <c r="A19" s="2" t="s">
        <v>39</v>
      </c>
      <c r="B19" s="10">
        <v>0.4</v>
      </c>
      <c r="C19" s="10">
        <v>4.4000000000000004</v>
      </c>
      <c r="E19">
        <f t="shared" si="0"/>
        <v>0.4</v>
      </c>
      <c r="F19">
        <f t="shared" si="1"/>
        <v>4.4000000000000004</v>
      </c>
    </row>
    <row r="20" spans="1:6" x14ac:dyDescent="0.5">
      <c r="A20" s="2" t="s">
        <v>40</v>
      </c>
      <c r="B20" s="10">
        <v>0.25</v>
      </c>
      <c r="C20" s="10">
        <v>6.25</v>
      </c>
      <c r="E20">
        <f t="shared" si="0"/>
        <v>0.25</v>
      </c>
      <c r="F20">
        <f t="shared" si="1"/>
        <v>6.25</v>
      </c>
    </row>
    <row r="21" spans="1:6" x14ac:dyDescent="0.5">
      <c r="A21" s="2" t="s">
        <v>41</v>
      </c>
      <c r="B21" s="10">
        <v>0.25</v>
      </c>
      <c r="C21" s="10">
        <v>6.75</v>
      </c>
      <c r="E21">
        <f t="shared" si="0"/>
        <v>0.25</v>
      </c>
      <c r="F21">
        <f t="shared" si="1"/>
        <v>6.75</v>
      </c>
    </row>
    <row r="22" spans="1:6" x14ac:dyDescent="0.5">
      <c r="A22" s="2" t="s">
        <v>42</v>
      </c>
      <c r="B22" s="10">
        <v>0.125</v>
      </c>
      <c r="C22" s="10">
        <v>4.625</v>
      </c>
      <c r="E22">
        <f t="shared" si="0"/>
        <v>0.125</v>
      </c>
      <c r="F22">
        <f t="shared" si="1"/>
        <v>4.625</v>
      </c>
    </row>
    <row r="23" spans="1:6" x14ac:dyDescent="0.5">
      <c r="A23" s="2" t="s">
        <v>43</v>
      </c>
      <c r="B23" s="10">
        <v>0.14285714285714285</v>
      </c>
      <c r="C23" s="10">
        <v>4.8571428571428568</v>
      </c>
      <c r="E23">
        <f t="shared" si="0"/>
        <v>0.14285714285714285</v>
      </c>
      <c r="F23">
        <f t="shared" si="1"/>
        <v>4.8571428571428568</v>
      </c>
    </row>
    <row r="24" spans="1:6" x14ac:dyDescent="0.5">
      <c r="A24" s="2" t="s">
        <v>44</v>
      </c>
      <c r="B24" s="10">
        <v>0.14285714285714285</v>
      </c>
      <c r="C24" s="10">
        <v>4.5714285714285712</v>
      </c>
      <c r="E24">
        <f t="shared" si="0"/>
        <v>0.14285714285714285</v>
      </c>
      <c r="F24">
        <f t="shared" si="1"/>
        <v>4.5714285714285712</v>
      </c>
    </row>
    <row r="25" spans="1:6" x14ac:dyDescent="0.5">
      <c r="A25" s="2" t="s">
        <v>45</v>
      </c>
      <c r="B25" s="10">
        <v>0.22222222222222221</v>
      </c>
      <c r="C25" s="10">
        <v>5.2222222222222223</v>
      </c>
      <c r="E25">
        <f t="shared" si="0"/>
        <v>0.22222222222222221</v>
      </c>
      <c r="F25">
        <f t="shared" si="1"/>
        <v>5.2222222222222223</v>
      </c>
    </row>
    <row r="26" spans="1:6" x14ac:dyDescent="0.5">
      <c r="A26" s="2" t="s">
        <v>46</v>
      </c>
      <c r="B26" s="10">
        <v>0.25</v>
      </c>
      <c r="C26" s="10">
        <v>6.083333333333333</v>
      </c>
      <c r="E26">
        <f t="shared" si="0"/>
        <v>0.25</v>
      </c>
      <c r="F26">
        <f t="shared" si="1"/>
        <v>6.083333333333333</v>
      </c>
    </row>
    <row r="27" spans="1:6" x14ac:dyDescent="0.5">
      <c r="A27" s="2" t="s">
        <v>47</v>
      </c>
      <c r="B27" s="10"/>
      <c r="C27" s="10">
        <v>2.5</v>
      </c>
      <c r="E27">
        <f t="shared" si="0"/>
        <v>0</v>
      </c>
      <c r="F27">
        <f t="shared" si="1"/>
        <v>2.5</v>
      </c>
    </row>
    <row r="28" spans="1:6" x14ac:dyDescent="0.5">
      <c r="A28" s="2" t="s">
        <v>48</v>
      </c>
      <c r="B28" s="10">
        <v>0.66666666666666663</v>
      </c>
      <c r="C28" s="10">
        <v>4.666666666666667</v>
      </c>
      <c r="E28">
        <f t="shared" si="0"/>
        <v>0.66666666666666663</v>
      </c>
      <c r="F28">
        <f t="shared" si="1"/>
        <v>4.666666666666667</v>
      </c>
    </row>
    <row r="29" spans="1:6" x14ac:dyDescent="0.5">
      <c r="A29" s="2" t="s">
        <v>49</v>
      </c>
      <c r="B29" s="10">
        <v>0.1</v>
      </c>
      <c r="C29" s="10">
        <v>5.3</v>
      </c>
      <c r="E29">
        <f t="shared" si="0"/>
        <v>0.1</v>
      </c>
      <c r="F29">
        <f t="shared" si="1"/>
        <v>5.3</v>
      </c>
    </row>
    <row r="30" spans="1:6" x14ac:dyDescent="0.5">
      <c r="A30" s="2" t="s">
        <v>50</v>
      </c>
      <c r="B30" s="10">
        <v>0.4</v>
      </c>
      <c r="C30" s="10">
        <v>7.2</v>
      </c>
      <c r="E30">
        <f t="shared" si="0"/>
        <v>0.4</v>
      </c>
      <c r="F30">
        <f t="shared" si="1"/>
        <v>7.2</v>
      </c>
    </row>
    <row r="31" spans="1:6" x14ac:dyDescent="0.5">
      <c r="A31" s="2" t="s">
        <v>51</v>
      </c>
      <c r="B31" s="10">
        <v>0.3</v>
      </c>
      <c r="C31" s="10">
        <v>4.9000000000000004</v>
      </c>
      <c r="E31">
        <f t="shared" si="0"/>
        <v>0.3</v>
      </c>
      <c r="F31">
        <f t="shared" si="1"/>
        <v>4.9000000000000004</v>
      </c>
    </row>
    <row r="32" spans="1:6" x14ac:dyDescent="0.5">
      <c r="A32" s="2" t="s">
        <v>52</v>
      </c>
      <c r="B32" s="10">
        <v>9.0909090909090912E-2</v>
      </c>
      <c r="C32" s="10">
        <v>5.5454545454545459</v>
      </c>
      <c r="E32">
        <f t="shared" si="0"/>
        <v>9.0909090909090912E-2</v>
      </c>
      <c r="F32">
        <f t="shared" si="1"/>
        <v>5.5454545454545459</v>
      </c>
    </row>
    <row r="33" spans="1:6" x14ac:dyDescent="0.5">
      <c r="A33" s="2" t="s">
        <v>53</v>
      </c>
      <c r="B33" s="10">
        <v>0.16666666666666666</v>
      </c>
      <c r="C33" s="10">
        <v>4.5</v>
      </c>
      <c r="E33">
        <f t="shared" si="0"/>
        <v>0.16666666666666666</v>
      </c>
      <c r="F33">
        <f t="shared" si="1"/>
        <v>4.5</v>
      </c>
    </row>
    <row r="34" spans="1:6" x14ac:dyDescent="0.5">
      <c r="A34" s="2" t="s">
        <v>54</v>
      </c>
      <c r="B34" s="10">
        <v>0.33333333333333331</v>
      </c>
      <c r="C34" s="10">
        <v>4.666666666666667</v>
      </c>
      <c r="E34">
        <f t="shared" si="0"/>
        <v>0.33333333333333331</v>
      </c>
      <c r="F34">
        <f t="shared" si="1"/>
        <v>4.666666666666667</v>
      </c>
    </row>
    <row r="35" spans="1:6" x14ac:dyDescent="0.5">
      <c r="A35" s="2" t="s">
        <v>55</v>
      </c>
      <c r="B35" s="10">
        <v>0.5714285714285714</v>
      </c>
      <c r="C35" s="10">
        <v>4.7142857142857144</v>
      </c>
      <c r="E35">
        <f t="shared" si="0"/>
        <v>0.5714285714285714</v>
      </c>
      <c r="F35">
        <f t="shared" si="1"/>
        <v>4.7142857142857144</v>
      </c>
    </row>
    <row r="36" spans="1:6" x14ac:dyDescent="0.5">
      <c r="A36" s="2" t="s">
        <v>56</v>
      </c>
      <c r="B36" s="10">
        <v>0.25</v>
      </c>
      <c r="C36" s="10">
        <v>6.5</v>
      </c>
      <c r="E36">
        <f t="shared" si="0"/>
        <v>0.25</v>
      </c>
      <c r="F36">
        <f t="shared" si="1"/>
        <v>6.5</v>
      </c>
    </row>
    <row r="37" spans="1:6" x14ac:dyDescent="0.5">
      <c r="A37" s="2" t="s">
        <v>57</v>
      </c>
      <c r="B37" s="10">
        <v>0.42857142857142855</v>
      </c>
      <c r="C37" s="10">
        <v>5.8571428571428568</v>
      </c>
      <c r="E37">
        <f t="shared" si="0"/>
        <v>0.42857142857142855</v>
      </c>
      <c r="F37">
        <f t="shared" si="1"/>
        <v>5.8571428571428568</v>
      </c>
    </row>
    <row r="38" spans="1:6" x14ac:dyDescent="0.5">
      <c r="A38" s="2" t="s">
        <v>58</v>
      </c>
      <c r="B38" s="10">
        <v>0.2857142857142857</v>
      </c>
      <c r="C38" s="10">
        <v>5.1428571428571432</v>
      </c>
      <c r="E38">
        <f t="shared" si="0"/>
        <v>0.2857142857142857</v>
      </c>
      <c r="F38">
        <f t="shared" si="1"/>
        <v>5.1428571428571432</v>
      </c>
    </row>
    <row r="39" spans="1:6" x14ac:dyDescent="0.5">
      <c r="A39" s="2" t="s">
        <v>59</v>
      </c>
      <c r="B39" s="10"/>
      <c r="C39" s="10">
        <v>7</v>
      </c>
      <c r="E39">
        <f t="shared" si="0"/>
        <v>0</v>
      </c>
      <c r="F39">
        <f t="shared" si="1"/>
        <v>7</v>
      </c>
    </row>
    <row r="40" spans="1:6" x14ac:dyDescent="0.5">
      <c r="A40" s="2" t="s">
        <v>85</v>
      </c>
      <c r="B40" s="10">
        <v>0.38461538461538464</v>
      </c>
      <c r="C40" s="10">
        <v>5.2307692307692308</v>
      </c>
      <c r="E40">
        <f t="shared" si="0"/>
        <v>0.38461538461538464</v>
      </c>
      <c r="F40">
        <f t="shared" si="1"/>
        <v>5.2307692307692308</v>
      </c>
    </row>
    <row r="41" spans="1:6" x14ac:dyDescent="0.5">
      <c r="A41" s="2" t="s">
        <v>60</v>
      </c>
      <c r="B41" s="10">
        <v>0.16666666666666666</v>
      </c>
      <c r="C41" s="10">
        <v>4.5</v>
      </c>
      <c r="E41">
        <f t="shared" si="0"/>
        <v>0.16666666666666666</v>
      </c>
      <c r="F41">
        <f t="shared" si="1"/>
        <v>4.5</v>
      </c>
    </row>
    <row r="42" spans="1:6" x14ac:dyDescent="0.5">
      <c r="A42" s="2" t="s">
        <v>61</v>
      </c>
      <c r="B42" s="10">
        <v>0.23076923076923078</v>
      </c>
      <c r="C42" s="10">
        <v>6.9230769230769234</v>
      </c>
      <c r="E42">
        <f t="shared" si="0"/>
        <v>0.23076923076923078</v>
      </c>
      <c r="F42">
        <f t="shared" si="1"/>
        <v>6.9230769230769234</v>
      </c>
    </row>
    <row r="43" spans="1:6" x14ac:dyDescent="0.5">
      <c r="A43" s="2" t="s">
        <v>62</v>
      </c>
      <c r="B43" s="10">
        <v>0.375</v>
      </c>
      <c r="C43" s="10">
        <v>5.125</v>
      </c>
      <c r="E43">
        <f t="shared" si="0"/>
        <v>0.375</v>
      </c>
      <c r="F43">
        <f t="shared" si="1"/>
        <v>5.125</v>
      </c>
    </row>
    <row r="44" spans="1:6" x14ac:dyDescent="0.5">
      <c r="A44" s="2" t="s">
        <v>63</v>
      </c>
      <c r="B44" s="10">
        <v>0.36363636363636365</v>
      </c>
      <c r="C44" s="10">
        <v>5.5454545454545459</v>
      </c>
      <c r="E44">
        <f t="shared" si="0"/>
        <v>0.36363636363636365</v>
      </c>
      <c r="F44">
        <f t="shared" si="1"/>
        <v>5.5454545454545459</v>
      </c>
    </row>
    <row r="45" spans="1:6" x14ac:dyDescent="0.5">
      <c r="A45" s="2" t="s">
        <v>64</v>
      </c>
      <c r="B45" s="10">
        <v>0.5</v>
      </c>
      <c r="C45" s="10">
        <v>6</v>
      </c>
      <c r="E45">
        <f t="shared" si="0"/>
        <v>0.5</v>
      </c>
      <c r="F45">
        <f t="shared" si="1"/>
        <v>6</v>
      </c>
    </row>
    <row r="46" spans="1:6" x14ac:dyDescent="0.5">
      <c r="A46" s="2" t="s">
        <v>65</v>
      </c>
      <c r="B46" s="10">
        <v>0.16666666666666666</v>
      </c>
      <c r="C46" s="10">
        <v>5.666666666666667</v>
      </c>
      <c r="E46">
        <f t="shared" si="0"/>
        <v>0.16666666666666666</v>
      </c>
      <c r="F46">
        <f t="shared" si="1"/>
        <v>5.666666666666667</v>
      </c>
    </row>
    <row r="47" spans="1:6" x14ac:dyDescent="0.5">
      <c r="A47" s="2" t="s">
        <v>66</v>
      </c>
      <c r="B47" s="10">
        <v>0.18181818181818182</v>
      </c>
      <c r="C47" s="10">
        <v>6</v>
      </c>
      <c r="E47">
        <f t="shared" si="0"/>
        <v>0.18181818181818182</v>
      </c>
      <c r="F47">
        <f t="shared" si="1"/>
        <v>6</v>
      </c>
    </row>
    <row r="48" spans="1:6" x14ac:dyDescent="0.5">
      <c r="A48" s="2" t="s">
        <v>67</v>
      </c>
      <c r="B48" s="10"/>
      <c r="C48" s="10">
        <v>4.4615384615384617</v>
      </c>
      <c r="E48">
        <f t="shared" si="0"/>
        <v>0</v>
      </c>
      <c r="F48">
        <f t="shared" si="1"/>
        <v>4.4615384615384617</v>
      </c>
    </row>
    <row r="49" spans="1:6" x14ac:dyDescent="0.5">
      <c r="A49" s="2" t="s">
        <v>68</v>
      </c>
      <c r="B49" s="10">
        <v>0.14285714285714285</v>
      </c>
      <c r="C49" s="10">
        <v>6.7142857142857144</v>
      </c>
      <c r="E49">
        <f t="shared" si="0"/>
        <v>0.14285714285714285</v>
      </c>
      <c r="F49">
        <f t="shared" si="1"/>
        <v>6.7142857142857144</v>
      </c>
    </row>
    <row r="50" spans="1:6" x14ac:dyDescent="0.5">
      <c r="A50" s="2" t="s">
        <v>69</v>
      </c>
      <c r="B50" s="10">
        <v>0.16666666666666666</v>
      </c>
      <c r="C50" s="10">
        <v>4.5</v>
      </c>
      <c r="E50">
        <f t="shared" si="0"/>
        <v>0.16666666666666666</v>
      </c>
      <c r="F50">
        <f t="shared" si="1"/>
        <v>4.5</v>
      </c>
    </row>
    <row r="51" spans="1:6" x14ac:dyDescent="0.5">
      <c r="A51" s="2" t="s">
        <v>70</v>
      </c>
      <c r="B51" s="10">
        <v>0.66666666666666663</v>
      </c>
      <c r="C51" s="10">
        <v>3.6666666666666665</v>
      </c>
      <c r="E51">
        <f t="shared" si="0"/>
        <v>0.66666666666666663</v>
      </c>
      <c r="F51">
        <f t="shared" si="1"/>
        <v>3.6666666666666665</v>
      </c>
    </row>
    <row r="52" spans="1:6" x14ac:dyDescent="0.5">
      <c r="A52" s="2" t="s">
        <v>71</v>
      </c>
      <c r="B52" s="10">
        <v>0.22222222222222221</v>
      </c>
      <c r="C52" s="10">
        <v>6.7777777777777777</v>
      </c>
      <c r="E52">
        <f t="shared" si="0"/>
        <v>0.22222222222222221</v>
      </c>
      <c r="F52">
        <f t="shared" si="1"/>
        <v>6.7777777777777777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89906-5151-9849-9DBB-B48E5CF0F19F}">
  <dimension ref="A1:BA505"/>
  <sheetViews>
    <sheetView tabSelected="1" zoomScale="49" zoomScaleNormal="70" workbookViewId="0">
      <selection activeCell="Y26" sqref="Y26"/>
    </sheetView>
  </sheetViews>
  <sheetFormatPr defaultColWidth="11" defaultRowHeight="15.75" x14ac:dyDescent="0.5"/>
  <cols>
    <col min="1" max="16384" width="11" style="3"/>
  </cols>
  <sheetData>
    <row r="1" spans="1:53" ht="74.25" customHeight="1" x14ac:dyDescent="0.5">
      <c r="A1" s="11" t="s">
        <v>84</v>
      </c>
      <c r="B1" s="11"/>
      <c r="C1" s="11"/>
      <c r="D1" s="11"/>
      <c r="E1" s="11"/>
      <c r="F1" s="11"/>
      <c r="G1" s="11"/>
      <c r="H1" s="11"/>
      <c r="I1" s="11"/>
      <c r="J1" s="11"/>
      <c r="K1" s="11"/>
      <c r="L1" s="11"/>
      <c r="M1" s="11"/>
      <c r="N1" s="11"/>
      <c r="O1" s="11"/>
      <c r="P1" s="11"/>
      <c r="Q1" s="11"/>
      <c r="R1" s="11"/>
    </row>
    <row r="2" spans="1:53" x14ac:dyDescent="0.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row>
    <row r="3" spans="1:53" x14ac:dyDescent="0.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row>
    <row r="4" spans="1:53" x14ac:dyDescent="0.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row>
    <row r="5" spans="1:53" x14ac:dyDescent="0.5">
      <c r="C5" s="5"/>
      <c r="D5" s="5"/>
      <c r="E5" s="5"/>
      <c r="F5" s="8"/>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row>
    <row r="6" spans="1:53" x14ac:dyDescent="0.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row>
    <row r="7" spans="1:53" x14ac:dyDescent="0.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row>
    <row r="8" spans="1:53" x14ac:dyDescent="0.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row>
    <row r="9" spans="1:53" x14ac:dyDescent="0.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row>
    <row r="10" spans="1:53" x14ac:dyDescent="0.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row>
    <row r="11" spans="1:53" x14ac:dyDescent="0.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row>
    <row r="12" spans="1:53" x14ac:dyDescent="0.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row>
    <row r="13" spans="1:53" x14ac:dyDescent="0.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row>
    <row r="14" spans="1:53" x14ac:dyDescent="0.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row>
    <row r="15" spans="1:53" x14ac:dyDescent="0.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row>
    <row r="16" spans="1:53" x14ac:dyDescent="0.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row>
    <row r="17" spans="3:53" x14ac:dyDescent="0.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row>
    <row r="18" spans="3:53" x14ac:dyDescent="0.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row>
    <row r="19" spans="3:53" x14ac:dyDescent="0.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row>
    <row r="20" spans="3:53" x14ac:dyDescent="0.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row>
    <row r="21" spans="3:53" x14ac:dyDescent="0.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row>
    <row r="22" spans="3:53" x14ac:dyDescent="0.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row>
    <row r="23" spans="3:53" x14ac:dyDescent="0.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row>
    <row r="24" spans="3:53" x14ac:dyDescent="0.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row>
    <row r="25" spans="3:53" x14ac:dyDescent="0.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row>
    <row r="26" spans="3:53" x14ac:dyDescent="0.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row>
    <row r="27" spans="3:53" x14ac:dyDescent="0.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row>
    <row r="28" spans="3:53" x14ac:dyDescent="0.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row>
    <row r="29" spans="3:53" x14ac:dyDescent="0.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row>
    <row r="30" spans="3:53" x14ac:dyDescent="0.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row>
    <row r="31" spans="3:53" x14ac:dyDescent="0.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row>
    <row r="32" spans="3:53" x14ac:dyDescent="0.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row>
    <row r="33" spans="3:53" x14ac:dyDescent="0.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row>
    <row r="34" spans="3:53" x14ac:dyDescent="0.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row>
    <row r="35" spans="3:53" x14ac:dyDescent="0.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row>
    <row r="36" spans="3:53" x14ac:dyDescent="0.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row>
    <row r="37" spans="3:53" x14ac:dyDescent="0.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row>
    <row r="38" spans="3:53" x14ac:dyDescent="0.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row>
    <row r="39" spans="3:53" x14ac:dyDescent="0.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row>
    <row r="40" spans="3:53" x14ac:dyDescent="0.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row>
    <row r="41" spans="3:53" x14ac:dyDescent="0.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row>
    <row r="42" spans="3:53" x14ac:dyDescent="0.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row>
    <row r="43" spans="3:53" x14ac:dyDescent="0.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row>
    <row r="44" spans="3:53" x14ac:dyDescent="0.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row>
    <row r="45" spans="3:53" x14ac:dyDescent="0.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row>
    <row r="46" spans="3:53" x14ac:dyDescent="0.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row>
    <row r="47" spans="3:53" x14ac:dyDescent="0.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row>
    <row r="48" spans="3:53" x14ac:dyDescent="0.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row>
    <row r="49" spans="3:53" x14ac:dyDescent="0.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row>
    <row r="50" spans="3:53" x14ac:dyDescent="0.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row>
    <row r="51" spans="3:53" x14ac:dyDescent="0.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row>
    <row r="52" spans="3:53" x14ac:dyDescent="0.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row>
    <row r="53" spans="3:53" x14ac:dyDescent="0.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row>
    <row r="54" spans="3:53" x14ac:dyDescent="0.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row>
    <row r="55" spans="3:53" x14ac:dyDescent="0.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row>
    <row r="56" spans="3:53" x14ac:dyDescent="0.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row>
    <row r="57" spans="3:53" x14ac:dyDescent="0.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row>
    <row r="58" spans="3:53" x14ac:dyDescent="0.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row>
    <row r="59" spans="3:53" x14ac:dyDescent="0.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row>
    <row r="60" spans="3:53" x14ac:dyDescent="0.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row>
    <row r="61" spans="3:53" x14ac:dyDescent="0.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row>
    <row r="62" spans="3:53" x14ac:dyDescent="0.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row>
    <row r="63" spans="3:53" x14ac:dyDescent="0.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row>
    <row r="64" spans="3:53" x14ac:dyDescent="0.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row>
    <row r="65" spans="3:53" x14ac:dyDescent="0.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row>
    <row r="66" spans="3:53" x14ac:dyDescent="0.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row>
    <row r="67" spans="3:53" x14ac:dyDescent="0.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row>
    <row r="68" spans="3:53" x14ac:dyDescent="0.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row>
    <row r="69" spans="3:53" x14ac:dyDescent="0.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row>
    <row r="70" spans="3:53" x14ac:dyDescent="0.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row>
    <row r="71" spans="3:53" x14ac:dyDescent="0.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row>
    <row r="72" spans="3:53" x14ac:dyDescent="0.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row>
    <row r="73" spans="3:53" x14ac:dyDescent="0.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row>
    <row r="74" spans="3:53" x14ac:dyDescent="0.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row>
    <row r="75" spans="3:53" x14ac:dyDescent="0.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row>
    <row r="76" spans="3:53" x14ac:dyDescent="0.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row>
    <row r="77" spans="3:53" x14ac:dyDescent="0.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row>
    <row r="78" spans="3:53" x14ac:dyDescent="0.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row>
    <row r="79" spans="3:53" x14ac:dyDescent="0.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row>
    <row r="80" spans="3:53" x14ac:dyDescent="0.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row>
    <row r="81" spans="3:53" x14ac:dyDescent="0.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row>
    <row r="82" spans="3:53" x14ac:dyDescent="0.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row>
    <row r="83" spans="3:53" x14ac:dyDescent="0.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row>
    <row r="84" spans="3:53" x14ac:dyDescent="0.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row>
    <row r="85" spans="3:53" x14ac:dyDescent="0.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row>
    <row r="86" spans="3:53" x14ac:dyDescent="0.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row>
    <row r="87" spans="3:53" x14ac:dyDescent="0.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row>
    <row r="88" spans="3:53" x14ac:dyDescent="0.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row>
    <row r="89" spans="3:53" x14ac:dyDescent="0.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row>
    <row r="90" spans="3:53" x14ac:dyDescent="0.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row>
    <row r="91" spans="3:53" x14ac:dyDescent="0.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row>
    <row r="92" spans="3:53" x14ac:dyDescent="0.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row>
    <row r="93" spans="3:53" x14ac:dyDescent="0.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row>
    <row r="94" spans="3:53" x14ac:dyDescent="0.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row>
    <row r="95" spans="3:53" x14ac:dyDescent="0.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row>
    <row r="96" spans="3:53" x14ac:dyDescent="0.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row>
    <row r="97" spans="3:53" x14ac:dyDescent="0.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row>
    <row r="98" spans="3:53" x14ac:dyDescent="0.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row>
    <row r="99" spans="3:53" x14ac:dyDescent="0.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row>
    <row r="100" spans="3:53" x14ac:dyDescent="0.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row>
    <row r="101" spans="3:53" x14ac:dyDescent="0.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row>
    <row r="102" spans="3:53" x14ac:dyDescent="0.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row>
    <row r="103" spans="3:53" x14ac:dyDescent="0.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row>
    <row r="104" spans="3:53" x14ac:dyDescent="0.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row>
    <row r="105" spans="3:53" x14ac:dyDescent="0.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row>
    <row r="106" spans="3:53" x14ac:dyDescent="0.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row>
    <row r="107" spans="3:53" x14ac:dyDescent="0.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row>
    <row r="108" spans="3:53" x14ac:dyDescent="0.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row>
    <row r="109" spans="3:53" x14ac:dyDescent="0.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row>
    <row r="110" spans="3:53" x14ac:dyDescent="0.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row>
    <row r="111" spans="3:53" x14ac:dyDescent="0.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row>
    <row r="112" spans="3:53" x14ac:dyDescent="0.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row>
    <row r="113" spans="3:53" x14ac:dyDescent="0.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row>
    <row r="114" spans="3:53" x14ac:dyDescent="0.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row>
    <row r="115" spans="3:53" x14ac:dyDescent="0.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row>
    <row r="116" spans="3:53" x14ac:dyDescent="0.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row>
    <row r="117" spans="3:53" x14ac:dyDescent="0.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row>
    <row r="118" spans="3:53" x14ac:dyDescent="0.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row>
    <row r="119" spans="3:53" x14ac:dyDescent="0.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row>
    <row r="120" spans="3:53" x14ac:dyDescent="0.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row>
    <row r="121" spans="3:53" x14ac:dyDescent="0.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row>
    <row r="122" spans="3:53" x14ac:dyDescent="0.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row>
    <row r="123" spans="3:53" x14ac:dyDescent="0.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row>
    <row r="124" spans="3:53" x14ac:dyDescent="0.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row>
    <row r="125" spans="3:53" x14ac:dyDescent="0.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row>
    <row r="126" spans="3:53" x14ac:dyDescent="0.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row>
    <row r="127" spans="3:53" x14ac:dyDescent="0.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row>
    <row r="128" spans="3:53" x14ac:dyDescent="0.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row>
    <row r="129" spans="3:53" x14ac:dyDescent="0.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row>
    <row r="130" spans="3:53" x14ac:dyDescent="0.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row>
    <row r="131" spans="3:53" x14ac:dyDescent="0.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row>
    <row r="132" spans="3:53" x14ac:dyDescent="0.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row>
    <row r="133" spans="3:53" x14ac:dyDescent="0.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row>
    <row r="134" spans="3:53" x14ac:dyDescent="0.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row>
    <row r="135" spans="3:53" x14ac:dyDescent="0.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row>
    <row r="136" spans="3:53" x14ac:dyDescent="0.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row>
    <row r="137" spans="3:53" x14ac:dyDescent="0.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row>
    <row r="138" spans="3:53" x14ac:dyDescent="0.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row>
    <row r="139" spans="3:53" x14ac:dyDescent="0.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row>
    <row r="140" spans="3:53" x14ac:dyDescent="0.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row>
    <row r="141" spans="3:53" x14ac:dyDescent="0.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row>
    <row r="142" spans="3:53" x14ac:dyDescent="0.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row>
    <row r="143" spans="3:53" x14ac:dyDescent="0.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row>
    <row r="144" spans="3:53" x14ac:dyDescent="0.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row>
    <row r="145" spans="3:53" x14ac:dyDescent="0.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row>
    <row r="146" spans="3:53" x14ac:dyDescent="0.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row>
    <row r="147" spans="3:53" x14ac:dyDescent="0.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row>
    <row r="148" spans="3:53" x14ac:dyDescent="0.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row>
    <row r="149" spans="3:53" x14ac:dyDescent="0.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row>
    <row r="150" spans="3:53" x14ac:dyDescent="0.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row>
    <row r="151" spans="3:53" x14ac:dyDescent="0.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row>
    <row r="152" spans="3:53" x14ac:dyDescent="0.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row>
    <row r="153" spans="3:53" x14ac:dyDescent="0.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row>
    <row r="154" spans="3:53" x14ac:dyDescent="0.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row>
    <row r="155" spans="3:53" x14ac:dyDescent="0.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row>
    <row r="156" spans="3:53" x14ac:dyDescent="0.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row>
    <row r="157" spans="3:53" x14ac:dyDescent="0.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row>
    <row r="158" spans="3:53" x14ac:dyDescent="0.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row>
    <row r="159" spans="3:53" x14ac:dyDescent="0.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row>
    <row r="160" spans="3:53" x14ac:dyDescent="0.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row>
    <row r="161" spans="3:53" x14ac:dyDescent="0.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row>
    <row r="162" spans="3:53" x14ac:dyDescent="0.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row>
    <row r="163" spans="3:53" x14ac:dyDescent="0.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row>
    <row r="164" spans="3:53" x14ac:dyDescent="0.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row>
    <row r="165" spans="3:53" x14ac:dyDescent="0.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row>
    <row r="166" spans="3:53" x14ac:dyDescent="0.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row>
    <row r="167" spans="3:53" x14ac:dyDescent="0.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row>
    <row r="168" spans="3:53" x14ac:dyDescent="0.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row>
    <row r="169" spans="3:53" x14ac:dyDescent="0.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row>
    <row r="170" spans="3:53" x14ac:dyDescent="0.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row>
    <row r="171" spans="3:53" x14ac:dyDescent="0.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row>
    <row r="172" spans="3:53" x14ac:dyDescent="0.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row>
    <row r="173" spans="3:53" x14ac:dyDescent="0.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row>
    <row r="174" spans="3:53" x14ac:dyDescent="0.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row>
    <row r="175" spans="3:53" x14ac:dyDescent="0.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row>
    <row r="176" spans="3:53" x14ac:dyDescent="0.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row>
    <row r="177" spans="3:53" x14ac:dyDescent="0.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row>
    <row r="178" spans="3:53" x14ac:dyDescent="0.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row>
    <row r="179" spans="3:53" x14ac:dyDescent="0.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row>
    <row r="180" spans="3:53" x14ac:dyDescent="0.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row>
    <row r="181" spans="3:53" x14ac:dyDescent="0.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row>
    <row r="182" spans="3:53" x14ac:dyDescent="0.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row>
    <row r="183" spans="3:53" x14ac:dyDescent="0.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row>
    <row r="184" spans="3:53" x14ac:dyDescent="0.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row>
    <row r="185" spans="3:53" x14ac:dyDescent="0.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row>
    <row r="186" spans="3:53" x14ac:dyDescent="0.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row>
    <row r="187" spans="3:53" x14ac:dyDescent="0.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row>
    <row r="188" spans="3:53" x14ac:dyDescent="0.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row>
    <row r="189" spans="3:53" x14ac:dyDescent="0.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row>
    <row r="190" spans="3:53" x14ac:dyDescent="0.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row>
    <row r="191" spans="3:53" x14ac:dyDescent="0.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row>
    <row r="192" spans="3:53" x14ac:dyDescent="0.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row>
    <row r="193" spans="3:53" x14ac:dyDescent="0.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row>
    <row r="194" spans="3:53" x14ac:dyDescent="0.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row>
    <row r="195" spans="3:53" x14ac:dyDescent="0.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row>
    <row r="196" spans="3:53" x14ac:dyDescent="0.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row>
    <row r="197" spans="3:53" x14ac:dyDescent="0.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row>
    <row r="198" spans="3:53" x14ac:dyDescent="0.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row>
    <row r="199" spans="3:53" x14ac:dyDescent="0.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row>
    <row r="200" spans="3:53" x14ac:dyDescent="0.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row>
    <row r="201" spans="3:53" x14ac:dyDescent="0.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row>
    <row r="202" spans="3:53" x14ac:dyDescent="0.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row>
    <row r="203" spans="3:53" x14ac:dyDescent="0.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row>
    <row r="204" spans="3:53" x14ac:dyDescent="0.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row>
    <row r="205" spans="3:53" x14ac:dyDescent="0.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row>
    <row r="206" spans="3:53" x14ac:dyDescent="0.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row>
    <row r="207" spans="3:53" x14ac:dyDescent="0.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row>
    <row r="208" spans="3:53" x14ac:dyDescent="0.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row>
    <row r="209" spans="3:53" x14ac:dyDescent="0.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row>
    <row r="210" spans="3:53" x14ac:dyDescent="0.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row>
    <row r="211" spans="3:53" x14ac:dyDescent="0.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row>
    <row r="212" spans="3:53" x14ac:dyDescent="0.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row>
    <row r="213" spans="3:53" x14ac:dyDescent="0.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row>
    <row r="214" spans="3:53" x14ac:dyDescent="0.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row>
    <row r="215" spans="3:53" x14ac:dyDescent="0.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row>
    <row r="216" spans="3:53" x14ac:dyDescent="0.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row>
    <row r="217" spans="3:53" x14ac:dyDescent="0.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row>
    <row r="218" spans="3:53" x14ac:dyDescent="0.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row>
    <row r="219" spans="3:53" x14ac:dyDescent="0.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row>
    <row r="220" spans="3:53" x14ac:dyDescent="0.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row>
    <row r="221" spans="3:53" x14ac:dyDescent="0.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row>
    <row r="222" spans="3:53" x14ac:dyDescent="0.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row>
    <row r="223" spans="3:53" x14ac:dyDescent="0.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row>
    <row r="224" spans="3:53" x14ac:dyDescent="0.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row>
    <row r="225" spans="3:53" x14ac:dyDescent="0.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row>
    <row r="226" spans="3:53" x14ac:dyDescent="0.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row>
    <row r="227" spans="3:53" x14ac:dyDescent="0.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row>
    <row r="228" spans="3:53" x14ac:dyDescent="0.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row>
    <row r="229" spans="3:53" x14ac:dyDescent="0.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row>
    <row r="230" spans="3:53" x14ac:dyDescent="0.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row>
    <row r="231" spans="3:53" x14ac:dyDescent="0.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row>
    <row r="232" spans="3:53" x14ac:dyDescent="0.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row>
    <row r="233" spans="3:53" x14ac:dyDescent="0.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row>
    <row r="234" spans="3:53" x14ac:dyDescent="0.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row>
    <row r="235" spans="3:53" x14ac:dyDescent="0.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row>
    <row r="236" spans="3:53" x14ac:dyDescent="0.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row>
    <row r="237" spans="3:53" x14ac:dyDescent="0.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row>
    <row r="238" spans="3:53" x14ac:dyDescent="0.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row>
    <row r="239" spans="3:53" x14ac:dyDescent="0.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row>
    <row r="240" spans="3:53" x14ac:dyDescent="0.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row>
    <row r="241" spans="3:53" x14ac:dyDescent="0.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row>
    <row r="242" spans="3:53" x14ac:dyDescent="0.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row>
    <row r="243" spans="3:53" x14ac:dyDescent="0.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row>
    <row r="244" spans="3:53" x14ac:dyDescent="0.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row>
    <row r="245" spans="3:53" x14ac:dyDescent="0.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row>
    <row r="246" spans="3:53" x14ac:dyDescent="0.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row>
    <row r="247" spans="3:53" x14ac:dyDescent="0.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row>
    <row r="248" spans="3:53" x14ac:dyDescent="0.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row>
    <row r="249" spans="3:53" x14ac:dyDescent="0.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row>
    <row r="250" spans="3:53" x14ac:dyDescent="0.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row>
    <row r="251" spans="3:53" x14ac:dyDescent="0.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row>
    <row r="252" spans="3:53" x14ac:dyDescent="0.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row>
    <row r="253" spans="3:53" x14ac:dyDescent="0.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row>
    <row r="254" spans="3:53" x14ac:dyDescent="0.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row>
    <row r="255" spans="3:53" x14ac:dyDescent="0.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row>
    <row r="256" spans="3:53" x14ac:dyDescent="0.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row>
    <row r="257" spans="3:53" x14ac:dyDescent="0.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row>
    <row r="258" spans="3:53" x14ac:dyDescent="0.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row>
    <row r="259" spans="3:53" x14ac:dyDescent="0.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row>
    <row r="260" spans="3:53" x14ac:dyDescent="0.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row>
    <row r="261" spans="3:53" x14ac:dyDescent="0.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row>
    <row r="262" spans="3:53" x14ac:dyDescent="0.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row>
    <row r="263" spans="3:53" x14ac:dyDescent="0.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row>
    <row r="264" spans="3:53" x14ac:dyDescent="0.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row>
    <row r="265" spans="3:53" x14ac:dyDescent="0.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row>
    <row r="266" spans="3:53" x14ac:dyDescent="0.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row>
    <row r="267" spans="3:53" x14ac:dyDescent="0.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row>
    <row r="268" spans="3:53" x14ac:dyDescent="0.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row>
    <row r="269" spans="3:53" x14ac:dyDescent="0.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row>
    <row r="270" spans="3:53" x14ac:dyDescent="0.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row>
    <row r="271" spans="3:53" x14ac:dyDescent="0.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row>
    <row r="272" spans="3:53" x14ac:dyDescent="0.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row>
    <row r="273" spans="3:53" x14ac:dyDescent="0.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row>
    <row r="274" spans="3:53" x14ac:dyDescent="0.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row>
    <row r="275" spans="3:53" x14ac:dyDescent="0.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row>
    <row r="276" spans="3:53" x14ac:dyDescent="0.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row>
    <row r="277" spans="3:53" x14ac:dyDescent="0.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row>
    <row r="278" spans="3:53" x14ac:dyDescent="0.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row>
    <row r="279" spans="3:53" x14ac:dyDescent="0.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row>
    <row r="280" spans="3:53" x14ac:dyDescent="0.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row>
    <row r="281" spans="3:53" x14ac:dyDescent="0.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row>
    <row r="282" spans="3:53" x14ac:dyDescent="0.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row>
    <row r="283" spans="3:53" x14ac:dyDescent="0.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row>
    <row r="284" spans="3:53" x14ac:dyDescent="0.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row>
    <row r="285" spans="3:53" x14ac:dyDescent="0.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row>
    <row r="286" spans="3:53" x14ac:dyDescent="0.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row>
    <row r="287" spans="3:53" x14ac:dyDescent="0.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row>
    <row r="288" spans="3:53" x14ac:dyDescent="0.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row>
    <row r="289" spans="3:53" x14ac:dyDescent="0.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row>
    <row r="290" spans="3:53" x14ac:dyDescent="0.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row>
    <row r="291" spans="3:53" x14ac:dyDescent="0.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row>
    <row r="292" spans="3:53" x14ac:dyDescent="0.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row>
    <row r="293" spans="3:53" x14ac:dyDescent="0.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row>
    <row r="294" spans="3:53" x14ac:dyDescent="0.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row>
    <row r="295" spans="3:53" x14ac:dyDescent="0.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row>
    <row r="296" spans="3:53" x14ac:dyDescent="0.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row>
    <row r="297" spans="3:53" x14ac:dyDescent="0.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row>
    <row r="298" spans="3:53" x14ac:dyDescent="0.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row>
    <row r="299" spans="3:53" x14ac:dyDescent="0.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row>
    <row r="300" spans="3:53" x14ac:dyDescent="0.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row>
    <row r="301" spans="3:53" x14ac:dyDescent="0.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row>
    <row r="302" spans="3:53" x14ac:dyDescent="0.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row>
    <row r="303" spans="3:53" x14ac:dyDescent="0.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row>
    <row r="304" spans="3:53" x14ac:dyDescent="0.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row>
    <row r="305" spans="3:53" x14ac:dyDescent="0.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row>
    <row r="306" spans="3:53" x14ac:dyDescent="0.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row>
    <row r="307" spans="3:53" x14ac:dyDescent="0.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row>
    <row r="308" spans="3:53" x14ac:dyDescent="0.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row>
    <row r="309" spans="3:53" x14ac:dyDescent="0.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row>
    <row r="310" spans="3:53" x14ac:dyDescent="0.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row>
    <row r="311" spans="3:53" x14ac:dyDescent="0.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row>
    <row r="312" spans="3:53" x14ac:dyDescent="0.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row>
    <row r="313" spans="3:53" x14ac:dyDescent="0.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row>
    <row r="314" spans="3:53" x14ac:dyDescent="0.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row>
    <row r="315" spans="3:53" x14ac:dyDescent="0.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row>
    <row r="316" spans="3:53" x14ac:dyDescent="0.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row>
    <row r="317" spans="3:53" x14ac:dyDescent="0.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row>
    <row r="318" spans="3:53" x14ac:dyDescent="0.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row>
    <row r="319" spans="3:53" x14ac:dyDescent="0.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row>
    <row r="320" spans="3:53" x14ac:dyDescent="0.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row>
    <row r="321" spans="3:53" x14ac:dyDescent="0.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row>
    <row r="322" spans="3:53" x14ac:dyDescent="0.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row>
    <row r="323" spans="3:53" x14ac:dyDescent="0.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row>
    <row r="324" spans="3:53" x14ac:dyDescent="0.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row>
    <row r="325" spans="3:53" x14ac:dyDescent="0.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row>
    <row r="326" spans="3:53" x14ac:dyDescent="0.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row>
    <row r="327" spans="3:53" x14ac:dyDescent="0.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row>
    <row r="328" spans="3:53" x14ac:dyDescent="0.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row>
    <row r="329" spans="3:53" x14ac:dyDescent="0.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row>
    <row r="330" spans="3:53" x14ac:dyDescent="0.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row>
    <row r="331" spans="3:53" x14ac:dyDescent="0.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row>
    <row r="332" spans="3:53" x14ac:dyDescent="0.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row>
    <row r="333" spans="3:53" x14ac:dyDescent="0.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row>
    <row r="334" spans="3:53" x14ac:dyDescent="0.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row>
    <row r="335" spans="3:53" x14ac:dyDescent="0.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row>
    <row r="336" spans="3:53" x14ac:dyDescent="0.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row>
    <row r="337" spans="3:53" x14ac:dyDescent="0.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row>
    <row r="338" spans="3:53" x14ac:dyDescent="0.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row>
    <row r="339" spans="3:53" x14ac:dyDescent="0.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row>
    <row r="340" spans="3:53" x14ac:dyDescent="0.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row>
    <row r="341" spans="3:53" x14ac:dyDescent="0.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row>
    <row r="342" spans="3:53" x14ac:dyDescent="0.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row>
    <row r="343" spans="3:53" x14ac:dyDescent="0.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row>
    <row r="344" spans="3:53" x14ac:dyDescent="0.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row>
    <row r="345" spans="3:53" x14ac:dyDescent="0.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row>
    <row r="346" spans="3:53" x14ac:dyDescent="0.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row>
    <row r="347" spans="3:53" x14ac:dyDescent="0.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row>
    <row r="348" spans="3:53" x14ac:dyDescent="0.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row>
    <row r="349" spans="3:53" x14ac:dyDescent="0.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row>
    <row r="350" spans="3:53" x14ac:dyDescent="0.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row>
    <row r="351" spans="3:53" x14ac:dyDescent="0.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row>
    <row r="352" spans="3:53" x14ac:dyDescent="0.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row>
    <row r="353" spans="3:53" x14ac:dyDescent="0.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row>
    <row r="354" spans="3:53" x14ac:dyDescent="0.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row>
    <row r="355" spans="3:53" x14ac:dyDescent="0.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row>
    <row r="356" spans="3:53" x14ac:dyDescent="0.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row>
    <row r="357" spans="3:53" x14ac:dyDescent="0.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row>
    <row r="358" spans="3:53" x14ac:dyDescent="0.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row>
    <row r="359" spans="3:53" x14ac:dyDescent="0.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row>
    <row r="360" spans="3:53" x14ac:dyDescent="0.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row>
    <row r="361" spans="3:53" x14ac:dyDescent="0.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row>
    <row r="362" spans="3:53" x14ac:dyDescent="0.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row>
    <row r="363" spans="3:53" x14ac:dyDescent="0.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row>
    <row r="364" spans="3:53" x14ac:dyDescent="0.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row>
    <row r="365" spans="3:53" x14ac:dyDescent="0.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row>
    <row r="366" spans="3:53" x14ac:dyDescent="0.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row>
    <row r="367" spans="3:53" x14ac:dyDescent="0.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row>
    <row r="368" spans="3:53" x14ac:dyDescent="0.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row>
    <row r="369" spans="3:53" x14ac:dyDescent="0.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row>
    <row r="370" spans="3:53" x14ac:dyDescent="0.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row>
    <row r="371" spans="3:53" x14ac:dyDescent="0.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row>
    <row r="372" spans="3:53" x14ac:dyDescent="0.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row>
    <row r="373" spans="3:53" x14ac:dyDescent="0.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row>
    <row r="374" spans="3:53" x14ac:dyDescent="0.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row>
    <row r="375" spans="3:53" x14ac:dyDescent="0.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row>
    <row r="376" spans="3:53" x14ac:dyDescent="0.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row>
    <row r="377" spans="3:53" x14ac:dyDescent="0.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row>
    <row r="378" spans="3:53" x14ac:dyDescent="0.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row>
    <row r="379" spans="3:53" x14ac:dyDescent="0.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row>
    <row r="380" spans="3:53" x14ac:dyDescent="0.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row>
    <row r="381" spans="3:53" x14ac:dyDescent="0.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row>
    <row r="382" spans="3:53" x14ac:dyDescent="0.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row>
    <row r="383" spans="3:53" x14ac:dyDescent="0.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row>
    <row r="384" spans="3:53" x14ac:dyDescent="0.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row>
    <row r="385" spans="3:53" x14ac:dyDescent="0.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row>
    <row r="386" spans="3:53" x14ac:dyDescent="0.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row>
    <row r="387" spans="3:53" x14ac:dyDescent="0.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row>
    <row r="388" spans="3:53" x14ac:dyDescent="0.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row>
    <row r="389" spans="3:53" x14ac:dyDescent="0.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row>
    <row r="390" spans="3:53" x14ac:dyDescent="0.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row>
    <row r="391" spans="3:53" x14ac:dyDescent="0.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row>
    <row r="392" spans="3:53" x14ac:dyDescent="0.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row>
    <row r="393" spans="3:53" x14ac:dyDescent="0.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row>
    <row r="394" spans="3:53" x14ac:dyDescent="0.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row>
    <row r="395" spans="3:53" x14ac:dyDescent="0.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row>
    <row r="396" spans="3:53" x14ac:dyDescent="0.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row>
    <row r="397" spans="3:53" x14ac:dyDescent="0.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row>
    <row r="398" spans="3:53" x14ac:dyDescent="0.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row>
    <row r="399" spans="3:53" x14ac:dyDescent="0.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row>
    <row r="400" spans="3:53" x14ac:dyDescent="0.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row>
    <row r="401" spans="3:53" x14ac:dyDescent="0.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row>
    <row r="402" spans="3:53" x14ac:dyDescent="0.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row>
    <row r="403" spans="3:53" x14ac:dyDescent="0.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row>
    <row r="404" spans="3:53" x14ac:dyDescent="0.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row>
    <row r="405" spans="3:53" x14ac:dyDescent="0.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row>
    <row r="406" spans="3:53" x14ac:dyDescent="0.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row>
    <row r="407" spans="3:53" x14ac:dyDescent="0.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row>
    <row r="408" spans="3:53" x14ac:dyDescent="0.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row>
    <row r="409" spans="3:53" x14ac:dyDescent="0.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row>
    <row r="410" spans="3:53" x14ac:dyDescent="0.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row>
    <row r="411" spans="3:53" x14ac:dyDescent="0.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row>
    <row r="412" spans="3:53" x14ac:dyDescent="0.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row>
    <row r="413" spans="3:53" x14ac:dyDescent="0.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row>
    <row r="414" spans="3:53" x14ac:dyDescent="0.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row>
    <row r="415" spans="3:53" x14ac:dyDescent="0.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row>
    <row r="416" spans="3:53" x14ac:dyDescent="0.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row>
    <row r="417" spans="3:53" x14ac:dyDescent="0.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row>
    <row r="418" spans="3:53" x14ac:dyDescent="0.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row>
    <row r="419" spans="3:53" x14ac:dyDescent="0.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row>
    <row r="420" spans="3:53" x14ac:dyDescent="0.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row>
    <row r="421" spans="3:53" x14ac:dyDescent="0.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row>
    <row r="422" spans="3:53" x14ac:dyDescent="0.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row>
    <row r="423" spans="3:53" x14ac:dyDescent="0.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row>
    <row r="424" spans="3:53" x14ac:dyDescent="0.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row>
    <row r="425" spans="3:53" x14ac:dyDescent="0.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row>
    <row r="426" spans="3:53" x14ac:dyDescent="0.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row>
    <row r="427" spans="3:53" x14ac:dyDescent="0.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row>
    <row r="428" spans="3:53" x14ac:dyDescent="0.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row>
    <row r="429" spans="3:53" x14ac:dyDescent="0.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row>
    <row r="430" spans="3:53" x14ac:dyDescent="0.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row>
    <row r="431" spans="3:53" x14ac:dyDescent="0.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row>
    <row r="432" spans="3:53" x14ac:dyDescent="0.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row>
    <row r="433" spans="3:53" x14ac:dyDescent="0.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row>
    <row r="434" spans="3:53" x14ac:dyDescent="0.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row>
    <row r="435" spans="3:53" x14ac:dyDescent="0.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row>
    <row r="436" spans="3:53" x14ac:dyDescent="0.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row>
    <row r="437" spans="3:53" x14ac:dyDescent="0.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row>
    <row r="438" spans="3:53" x14ac:dyDescent="0.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row>
    <row r="439" spans="3:53" x14ac:dyDescent="0.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row>
    <row r="440" spans="3:53" x14ac:dyDescent="0.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row>
    <row r="441" spans="3:53" x14ac:dyDescent="0.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row>
    <row r="442" spans="3:53" x14ac:dyDescent="0.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row>
    <row r="443" spans="3:53" x14ac:dyDescent="0.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row>
    <row r="444" spans="3:53" x14ac:dyDescent="0.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row>
    <row r="445" spans="3:53" x14ac:dyDescent="0.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row>
    <row r="446" spans="3:53" x14ac:dyDescent="0.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row>
    <row r="447" spans="3:53" x14ac:dyDescent="0.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row>
    <row r="448" spans="3:53" x14ac:dyDescent="0.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row>
    <row r="449" spans="3:53" x14ac:dyDescent="0.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row>
    <row r="450" spans="3:53" x14ac:dyDescent="0.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row>
    <row r="451" spans="3:53" x14ac:dyDescent="0.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row>
    <row r="452" spans="3:53" x14ac:dyDescent="0.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row>
    <row r="453" spans="3:53" x14ac:dyDescent="0.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row>
    <row r="454" spans="3:53" x14ac:dyDescent="0.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row>
    <row r="455" spans="3:53" x14ac:dyDescent="0.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row>
    <row r="456" spans="3:53" x14ac:dyDescent="0.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row>
    <row r="457" spans="3:53" x14ac:dyDescent="0.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row>
    <row r="458" spans="3:53" x14ac:dyDescent="0.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row>
    <row r="459" spans="3:53" x14ac:dyDescent="0.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row>
    <row r="460" spans="3:53" x14ac:dyDescent="0.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row>
    <row r="461" spans="3:53" x14ac:dyDescent="0.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row>
    <row r="462" spans="3:53" x14ac:dyDescent="0.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row>
    <row r="463" spans="3:53" x14ac:dyDescent="0.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row>
    <row r="464" spans="3:53" x14ac:dyDescent="0.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row>
    <row r="465" spans="3:53" x14ac:dyDescent="0.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row>
    <row r="466" spans="3:53" x14ac:dyDescent="0.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row>
    <row r="467" spans="3:53" x14ac:dyDescent="0.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row>
    <row r="468" spans="3:53" x14ac:dyDescent="0.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row>
    <row r="469" spans="3:53" x14ac:dyDescent="0.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row>
    <row r="470" spans="3:53" x14ac:dyDescent="0.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row>
    <row r="471" spans="3:53" x14ac:dyDescent="0.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row>
    <row r="472" spans="3:53" x14ac:dyDescent="0.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row>
    <row r="473" spans="3:53" x14ac:dyDescent="0.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row>
    <row r="474" spans="3:53" x14ac:dyDescent="0.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row>
    <row r="475" spans="3:53" x14ac:dyDescent="0.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row>
    <row r="476" spans="3:53" x14ac:dyDescent="0.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row>
    <row r="477" spans="3:53" x14ac:dyDescent="0.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row>
    <row r="478" spans="3:53" x14ac:dyDescent="0.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row>
    <row r="479" spans="3:53" x14ac:dyDescent="0.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row>
    <row r="480" spans="3:53" x14ac:dyDescent="0.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row>
    <row r="481" spans="3:53" x14ac:dyDescent="0.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row>
    <row r="482" spans="3:53" x14ac:dyDescent="0.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row>
    <row r="483" spans="3:53" x14ac:dyDescent="0.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row>
    <row r="484" spans="3:53" x14ac:dyDescent="0.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row>
    <row r="485" spans="3:53" x14ac:dyDescent="0.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row>
    <row r="486" spans="3:53" x14ac:dyDescent="0.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row>
    <row r="487" spans="3:53" x14ac:dyDescent="0.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row>
    <row r="488" spans="3:53" x14ac:dyDescent="0.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row>
    <row r="489" spans="3:53" x14ac:dyDescent="0.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row>
    <row r="490" spans="3:53" x14ac:dyDescent="0.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row>
    <row r="491" spans="3:53" x14ac:dyDescent="0.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row>
    <row r="492" spans="3:53" x14ac:dyDescent="0.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row>
    <row r="493" spans="3:53" x14ac:dyDescent="0.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row>
    <row r="494" spans="3:53" x14ac:dyDescent="0.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row>
    <row r="495" spans="3:53" x14ac:dyDescent="0.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row>
    <row r="496" spans="3:53" x14ac:dyDescent="0.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row>
    <row r="497" spans="3:53" x14ac:dyDescent="0.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row>
    <row r="498" spans="3:53" x14ac:dyDescent="0.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row>
    <row r="499" spans="3:53" x14ac:dyDescent="0.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row>
    <row r="500" spans="3:53" x14ac:dyDescent="0.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row>
    <row r="501" spans="3:53" x14ac:dyDescent="0.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row>
    <row r="502" spans="3:53" x14ac:dyDescent="0.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row>
    <row r="503" spans="3:53" x14ac:dyDescent="0.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row>
    <row r="504" spans="3:53" x14ac:dyDescent="0.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row>
    <row r="505" spans="3:53" x14ac:dyDescent="0.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row>
  </sheetData>
  <mergeCells count="1">
    <mergeCell ref="A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EAFB0-9849-6E49-A4FA-C1343D388349}">
  <dimension ref="A1"/>
  <sheetViews>
    <sheetView workbookViewId="0"/>
  </sheetViews>
  <sheetFormatPr defaultRowHeight="15.75" x14ac:dyDescent="0.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1B005501-CB35-42BB-897D-12E8B846DE71}">
  <ds:schemaRefs/>
</ds:datastoreItem>
</file>

<file path=customXml/itemProps2.xml><?xml version="1.0" encoding="utf-8"?>
<ds:datastoreItem xmlns:ds="http://schemas.openxmlformats.org/officeDocument/2006/customXml" ds:itemID="{54942669-8F20-42CC-BD5C-85B0869574D2}">
  <ds:schemaRefs/>
</ds:datastoreItem>
</file>

<file path=customXml/itemProps3.xml><?xml version="1.0" encoding="utf-8"?>
<ds:datastoreItem xmlns:ds="http://schemas.openxmlformats.org/officeDocument/2006/customXml" ds:itemID="{2E40F353-FC9B-4C81-8D85-4F5BC9B005EB}">
  <ds:schemaRefs/>
</ds:datastoreItem>
</file>

<file path=customXml/itemProps4.xml><?xml version="1.0" encoding="utf-8"?>
<ds:datastoreItem xmlns:ds="http://schemas.openxmlformats.org/officeDocument/2006/customXml" ds:itemID="{BA2343C0-864C-4C7F-BD3A-55203F77BA3D}">
  <ds:schemaRefs/>
</ds:datastoreItem>
</file>

<file path=customXml/itemProps5.xml><?xml version="1.0" encoding="utf-8"?>
<ds:datastoreItem xmlns:ds="http://schemas.openxmlformats.org/officeDocument/2006/customXml" ds:itemID="{B93CC6F4-E368-4D84-9469-719B74892CE8}">
  <ds:schemaRefs/>
</ds:datastoreItem>
</file>

<file path=customXml/itemProps6.xml><?xml version="1.0" encoding="utf-8"?>
<ds:datastoreItem xmlns:ds="http://schemas.openxmlformats.org/officeDocument/2006/customXml" ds:itemID="{EA7C17DF-B6A3-44C6-9BBE-CFDC39BDE394}">
  <ds:schemaRefs/>
</ds:datastoreItem>
</file>

<file path=customXml/itemProps7.xml><?xml version="1.0" encoding="utf-8"?>
<ds:datastoreItem xmlns:ds="http://schemas.openxmlformats.org/officeDocument/2006/customXml" ds:itemID="{5889D25C-37C6-4012-B24D-779EB76B564A}">
  <ds:schemaRefs/>
</ds:datastoreItem>
</file>

<file path=customXml/itemProps8.xml><?xml version="1.0" encoding="utf-8"?>
<ds:datastoreItem xmlns:ds="http://schemas.openxmlformats.org/officeDocument/2006/customXml" ds:itemID="{44618142-B40E-4117-94AA-003DF6894C3F}">
  <ds:schemaRefs/>
</ds:datastoreItem>
</file>

<file path=customXml/itemProps9.xml><?xml version="1.0" encoding="utf-8"?>
<ds:datastoreItem xmlns:ds="http://schemas.openxmlformats.org/officeDocument/2006/customXml" ds:itemID="{C5CC4066-745F-4704-8571-90C1CD643C0A}">
  <ds:schemaRefs/>
</ds:datastoreItem>
</file>

<file path=customXml/itemProps10.xml><?xml version="1.0" encoding="utf-8"?>
<ds:datastoreItem xmlns:ds="http://schemas.openxmlformats.org/officeDocument/2006/customXml" ds:itemID="{7A776F45-5662-4407-B548-4E4A2AA65A28}">
  <ds:schemaRefs/>
</ds:datastoreItem>
</file>

<file path=customXml/itemProps11.xml><?xml version="1.0" encoding="utf-8"?>
<ds:datastoreItem xmlns:ds="http://schemas.openxmlformats.org/officeDocument/2006/customXml" ds:itemID="{F0653C9C-1FB3-40A5-8F79-8F3BCA633FBD}">
  <ds:schemaRefs/>
</ds:datastoreItem>
</file>

<file path=customXml/itemProps12.xml><?xml version="1.0" encoding="utf-8"?>
<ds:datastoreItem xmlns:ds="http://schemas.openxmlformats.org/officeDocument/2006/customXml" ds:itemID="{9D3C1CFA-69CE-4DF0-A717-E9D7C9110A14}">
  <ds:schemaRefs/>
</ds:datastoreItem>
</file>

<file path=customXml/itemProps13.xml><?xml version="1.0" encoding="utf-8"?>
<ds:datastoreItem xmlns:ds="http://schemas.openxmlformats.org/officeDocument/2006/customXml" ds:itemID="{80095C8A-709C-4E17-BC88-5C560C2825F2}">
  <ds:schemaRefs/>
</ds:datastoreItem>
</file>

<file path=customXml/itemProps14.xml><?xml version="1.0" encoding="utf-8"?>
<ds:datastoreItem xmlns:ds="http://schemas.openxmlformats.org/officeDocument/2006/customXml" ds:itemID="{95439B43-3461-4528-9743-04F7FCF12047}">
  <ds:schemaRefs/>
</ds:datastoreItem>
</file>

<file path=customXml/itemProps15.xml><?xml version="1.0" encoding="utf-8"?>
<ds:datastoreItem xmlns:ds="http://schemas.openxmlformats.org/officeDocument/2006/customXml" ds:itemID="{B01BB5C7-2AB4-429A-9239-CF8A5420F285}">
  <ds:schemaRefs/>
</ds:datastoreItem>
</file>

<file path=customXml/itemProps16.xml><?xml version="1.0" encoding="utf-8"?>
<ds:datastoreItem xmlns:ds="http://schemas.openxmlformats.org/officeDocument/2006/customXml" ds:itemID="{4219405D-74DF-4901-9D7B-073C738A79A6}">
  <ds:schemaRefs/>
</ds:datastoreItem>
</file>

<file path=customXml/itemProps17.xml><?xml version="1.0" encoding="utf-8"?>
<ds:datastoreItem xmlns:ds="http://schemas.openxmlformats.org/officeDocument/2006/customXml" ds:itemID="{D9F8769E-BFFE-4444-BB07-700ECA7E7702}">
  <ds:schemaRefs/>
</ds:datastoreItem>
</file>

<file path=customXml/itemProps18.xml><?xml version="1.0" encoding="utf-8"?>
<ds:datastoreItem xmlns:ds="http://schemas.openxmlformats.org/officeDocument/2006/customXml" ds:itemID="{58E2EDAE-BE47-4AEC-A08C-495D8979C5AF}">
  <ds:schemaRefs/>
</ds:datastoreItem>
</file>

<file path=customXml/itemProps19.xml><?xml version="1.0" encoding="utf-8"?>
<ds:datastoreItem xmlns:ds="http://schemas.openxmlformats.org/officeDocument/2006/customXml" ds:itemID="{C10D6761-A9A5-44D9-87D5-342B70070139}">
  <ds:schemaRefs/>
</ds:datastoreItem>
</file>

<file path=customXml/itemProps20.xml><?xml version="1.0" encoding="utf-8"?>
<ds:datastoreItem xmlns:ds="http://schemas.openxmlformats.org/officeDocument/2006/customXml" ds:itemID="{49CE8D3F-A5AF-4F92-98A5-2C37A181502B}">
  <ds:schemaRefs/>
</ds:datastoreItem>
</file>

<file path=customXml/itemProps21.xml><?xml version="1.0" encoding="utf-8"?>
<ds:datastoreItem xmlns:ds="http://schemas.openxmlformats.org/officeDocument/2006/customXml" ds:itemID="{2AB3B762-BCD0-423A-BFAE-0BD133734606}">
  <ds:schemaRefs/>
</ds:datastoreItem>
</file>

<file path=customXml/itemProps22.xml><?xml version="1.0" encoding="utf-8"?>
<ds:datastoreItem xmlns:ds="http://schemas.openxmlformats.org/officeDocument/2006/customXml" ds:itemID="{0E561BE8-0E47-4385-8CE5-B4B4FDC309F4}">
  <ds:schemaRefs/>
</ds:datastoreItem>
</file>

<file path=customXml/itemProps23.xml><?xml version="1.0" encoding="utf-8"?>
<ds:datastoreItem xmlns:ds="http://schemas.openxmlformats.org/officeDocument/2006/customXml" ds:itemID="{260FB250-ECBC-4F45-8B47-36CB2905C79C}">
  <ds:schemaRefs/>
</ds:datastoreItem>
</file>

<file path=customXml/itemProps24.xml><?xml version="1.0" encoding="utf-8"?>
<ds:datastoreItem xmlns:ds="http://schemas.openxmlformats.org/officeDocument/2006/customXml" ds:itemID="{B4D1FE02-21DB-4A09-9D06-B78222046D6D}">
  <ds:schemaRefs>
    <ds:schemaRef ds:uri="http://schemas.microsoft.com/DataMashup"/>
  </ds:schemaRefs>
</ds:datastoreItem>
</file>

<file path=customXml/itemProps25.xml><?xml version="1.0" encoding="utf-8"?>
<ds:datastoreItem xmlns:ds="http://schemas.openxmlformats.org/officeDocument/2006/customXml" ds:itemID="{63A43013-4CC1-4E54-B66B-D26305FAC888}">
  <ds:schemaRefs/>
</ds:datastoreItem>
</file>

<file path=customXml/itemProps26.xml><?xml version="1.0" encoding="utf-8"?>
<ds:datastoreItem xmlns:ds="http://schemas.openxmlformats.org/officeDocument/2006/customXml" ds:itemID="{12F5D543-3F3B-4210-A79E-50712D237281}">
  <ds:schemaRefs/>
</ds:datastoreItem>
</file>

<file path=customXml/itemProps27.xml><?xml version="1.0" encoding="utf-8"?>
<ds:datastoreItem xmlns:ds="http://schemas.openxmlformats.org/officeDocument/2006/customXml" ds:itemID="{A41E4AAE-8ED2-4CD7-8761-799C65B39350}">
  <ds:schemaRefs/>
</ds:datastoreItem>
</file>

<file path=customXml/itemProps28.xml><?xml version="1.0" encoding="utf-8"?>
<ds:datastoreItem xmlns:ds="http://schemas.openxmlformats.org/officeDocument/2006/customXml" ds:itemID="{6DF3D7A4-6E94-42D1-BB67-B7DE2AE196F9}">
  <ds:schemaRefs/>
</ds:datastoreItem>
</file>

<file path=customXml/itemProps29.xml><?xml version="1.0" encoding="utf-8"?>
<ds:datastoreItem xmlns:ds="http://schemas.openxmlformats.org/officeDocument/2006/customXml" ds:itemID="{960F2808-5842-436A-95C9-848E88E961D5}">
  <ds:schemaRefs/>
</ds:datastoreItem>
</file>

<file path=customXml/itemProps30.xml><?xml version="1.0" encoding="utf-8"?>
<ds:datastoreItem xmlns:ds="http://schemas.openxmlformats.org/officeDocument/2006/customXml" ds:itemID="{34EA435D-AB9A-4F6B-9DED-F64873389628}">
  <ds:schemaRefs/>
</ds:datastoreItem>
</file>

<file path=customXml/itemProps31.xml><?xml version="1.0" encoding="utf-8"?>
<ds:datastoreItem xmlns:ds="http://schemas.openxmlformats.org/officeDocument/2006/customXml" ds:itemID="{5CB026F1-3589-41B2-AD36-D36B18D1F7A9}">
  <ds:schemaRefs/>
</ds:datastoreItem>
</file>

<file path=customXml/itemProps32.xml><?xml version="1.0" encoding="utf-8"?>
<ds:datastoreItem xmlns:ds="http://schemas.openxmlformats.org/officeDocument/2006/customXml" ds:itemID="{BB2B67FF-FC3B-4580-A303-11F6B6604C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EmergencyFund</vt:lpstr>
      <vt:lpstr>Linechart</vt:lpstr>
      <vt:lpstr>KPI</vt:lpstr>
      <vt:lpstr>FinancialSatisfaction</vt:lpstr>
      <vt:lpstr>StatsCalc</vt:lpstr>
      <vt:lpstr>Dashboard1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 Allan Woodward</dc:creator>
  <cp:keywords/>
  <dc:description/>
  <cp:lastModifiedBy>Emiliano Grieco</cp:lastModifiedBy>
  <cp:revision/>
  <dcterms:created xsi:type="dcterms:W3CDTF">2026-02-25T19:26:05Z</dcterms:created>
  <dcterms:modified xsi:type="dcterms:W3CDTF">2026-07-16T01:11:25Z</dcterms:modified>
  <cp:category/>
  <cp:contentStatus/>
</cp:coreProperties>
</file>