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12330" tabRatio="500" activeTab="1"/>
  </bookViews>
  <sheets>
    <sheet name="Wydruk" sheetId="1" r:id="rId1"/>
    <sheet name="Mel8V09" sheetId="2" r:id="rId2"/>
  </sheets>
  <definedNames>
    <definedName name="_xlnm._FilterDatabase" localSheetId="0" hidden="1">Wydruk!$G$17:$G$383</definedName>
  </definedNames>
  <calcPr calcId="144525"/>
</workbook>
</file>

<file path=xl/sharedStrings.xml><?xml version="1.0" encoding="utf-8"?>
<sst xmlns="http://schemas.openxmlformats.org/spreadsheetml/2006/main" count="130" uniqueCount="99">
  <si>
    <r>
      <rPr>
        <sz val="10"/>
        <rFont val="Times New Roman"/>
        <charset val="1"/>
      </rPr>
      <t>±</t>
    </r>
    <r>
      <rPr>
        <sz val="10"/>
        <rFont val="Arial CE"/>
        <charset val="1"/>
      </rPr>
      <t>SD</t>
    </r>
  </si>
  <si>
    <t>Wynik</t>
  </si>
  <si>
    <t>Uwagi</t>
  </si>
  <si>
    <t>Opis próby</t>
  </si>
  <si>
    <t>53F</t>
  </si>
  <si>
    <t>54K</t>
  </si>
  <si>
    <t>56K</t>
  </si>
  <si>
    <t>52F</t>
  </si>
  <si>
    <t>58K</t>
  </si>
  <si>
    <t>54F</t>
  </si>
  <si>
    <t>52K</t>
  </si>
  <si>
    <t>RIA</t>
  </si>
  <si>
    <t>Data</t>
  </si>
  <si>
    <t>Kortyzol</t>
  </si>
  <si>
    <t>Owce</t>
  </si>
  <si>
    <t>Totale</t>
  </si>
  <si>
    <t>Bg</t>
  </si>
  <si>
    <t>Bo</t>
  </si>
  <si>
    <t>% Bo</t>
  </si>
  <si>
    <t>Wprowadz dane z licznika</t>
  </si>
  <si>
    <t>% T</t>
  </si>
  <si>
    <t>Wpisz</t>
  </si>
  <si>
    <t>Mean [cpm]</t>
  </si>
  <si>
    <t>Nr probówki</t>
  </si>
  <si>
    <t>Zawartość</t>
  </si>
  <si>
    <t>cpm</t>
  </si>
  <si>
    <t>N</t>
  </si>
  <si>
    <t>Total</t>
  </si>
  <si>
    <t>c.v. [%]</t>
  </si>
  <si>
    <t>Diff%Mean</t>
  </si>
  <si>
    <t>KK</t>
  </si>
  <si>
    <t>Tube No.</t>
  </si>
  <si>
    <t>Content</t>
  </si>
  <si>
    <t>[cpm]</t>
  </si>
  <si>
    <t>Mean; c.v.</t>
  </si>
  <si>
    <t>Akceptuj</t>
  </si>
  <si>
    <t>Wzorzec</t>
  </si>
  <si>
    <t>ng/ml</t>
  </si>
  <si>
    <t>O</t>
  </si>
  <si>
    <t>bg</t>
  </si>
  <si>
    <t>Bo-Bg</t>
  </si>
  <si>
    <t>Parametry regresji</t>
  </si>
  <si>
    <t>Y=a+bX</t>
  </si>
  <si>
    <t>SD</t>
  </si>
  <si>
    <t>b</t>
  </si>
  <si>
    <t>a=</t>
  </si>
  <si>
    <t>bo</t>
  </si>
  <si>
    <t>a</t>
  </si>
  <si>
    <t>b=</t>
  </si>
  <si>
    <t>bindingPercent</t>
  </si>
  <si>
    <t>logDose</t>
  </si>
  <si>
    <t>logarithmRealZero</t>
  </si>
  <si>
    <t>r</t>
  </si>
  <si>
    <t>r=</t>
  </si>
  <si>
    <t>p3</t>
  </si>
  <si>
    <t>p2</t>
  </si>
  <si>
    <t>STD</t>
  </si>
  <si>
    <t>%Bo-Bg</t>
  </si>
  <si>
    <t>Log(dose)</t>
  </si>
  <si>
    <t>Logit(B-Bg)</t>
  </si>
  <si>
    <t>Wykres</t>
  </si>
  <si>
    <t>X</t>
  </si>
  <si>
    <t>Y</t>
  </si>
  <si>
    <t>Odczyt [pg]</t>
  </si>
  <si>
    <t>Punkt nr</t>
  </si>
  <si>
    <t>c.v. %</t>
  </si>
  <si>
    <t>Delta%</t>
  </si>
  <si>
    <t>ng*N</t>
  </si>
  <si>
    <t>SUMA:</t>
  </si>
  <si>
    <t xml:space="preserve"> </t>
  </si>
  <si>
    <t>Wprowadż</t>
  </si>
  <si>
    <t xml:space="preserve">Odczyt </t>
  </si>
  <si>
    <t>Srednia</t>
  </si>
  <si>
    <t>rozc.</t>
  </si>
  <si>
    <t>c.v.</t>
  </si>
  <si>
    <t>%B</t>
  </si>
  <si>
    <t>logit</t>
  </si>
  <si>
    <t>ng</t>
  </si>
  <si>
    <t>odczyt</t>
  </si>
  <si>
    <t>B80</t>
  </si>
  <si>
    <t>Średnia</t>
  </si>
  <si>
    <t>B50</t>
  </si>
  <si>
    <t>B20</t>
  </si>
  <si>
    <t>Błąd odcz.</t>
  </si>
  <si>
    <r>
      <t>10^(</t>
    </r>
    <r>
      <rPr>
        <sz val="10"/>
        <color theme="9"/>
        <rFont val="Arial CE"/>
        <charset val="1"/>
      </rPr>
      <t>(</t>
    </r>
    <r>
      <rPr>
        <sz val="10"/>
        <color rgb="FF00B0F0"/>
        <rFont val="Arial CE"/>
        <charset val="1"/>
      </rPr>
      <t>LOG(</t>
    </r>
    <r>
      <rPr>
        <sz val="10"/>
        <color theme="0"/>
        <rFont val="Arial CE"/>
        <charset val="1"/>
      </rPr>
      <t>(B44-$I$16)</t>
    </r>
    <r>
      <rPr>
        <sz val="10"/>
        <color theme="9"/>
        <rFont val="Arial CE"/>
        <charset val="1"/>
      </rPr>
      <t>*100/$J$18</t>
    </r>
    <r>
      <rPr>
        <sz val="10"/>
        <color rgb="FF7030A0"/>
        <rFont val="Arial CE"/>
        <charset val="1"/>
      </rPr>
      <t>/(100-(B44-$I$16)*100/$J$18)</t>
    </r>
    <r>
      <rPr>
        <sz val="10"/>
        <color rgb="FF00B0F0"/>
        <rFont val="Arial CE"/>
        <charset val="1"/>
      </rPr>
      <t>)</t>
    </r>
    <r>
      <rPr>
        <sz val="10"/>
        <color theme="9"/>
        <rFont val="Arial CE"/>
        <charset val="1"/>
      </rPr>
      <t>-$R$19)/$R$20</t>
    </r>
    <r>
      <rPr>
        <sz val="10"/>
        <color rgb="FFFFFF00"/>
        <rFont val="Arial CE"/>
        <charset val="1"/>
      </rPr>
      <t>)</t>
    </r>
  </si>
  <si>
    <t>real point</t>
  </si>
  <si>
    <t>A1</t>
  </si>
  <si>
    <t>A2</t>
  </si>
  <si>
    <t>"10-x"</t>
  </si>
  <si>
    <t>B1</t>
  </si>
  <si>
    <t>B2</t>
  </si>
  <si>
    <t>B3</t>
  </si>
  <si>
    <t>log10</t>
  </si>
  <si>
    <t>"-regA"</t>
  </si>
  <si>
    <t>"-regB"</t>
  </si>
  <si>
    <t>10^</t>
  </si>
  <si>
    <t>K1</t>
  </si>
  <si>
    <t>k2</t>
  </si>
  <si>
    <t>k3</t>
  </si>
</sst>
</file>

<file path=xl/styles.xml><?xml version="1.0" encoding="utf-8"?>
<styleSheet xmlns="http://schemas.openxmlformats.org/spreadsheetml/2006/main">
  <numFmts count="9">
    <numFmt numFmtId="176" formatCode="0.0000"/>
    <numFmt numFmtId="177" formatCode="0.000"/>
    <numFmt numFmtId="178" formatCode="0.0"/>
    <numFmt numFmtId="179" formatCode="d/mm/yyyy"/>
    <numFmt numFmtId="42" formatCode="_-&quot;£&quot;* #,##0_-;\-&quot;£&quot;* #,##0_-;_-&quot;£&quot;* &quot;-&quot;_-;_-@_-"/>
    <numFmt numFmtId="180" formatCode="yy/mm/dd;@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50">
    <font>
      <sz val="10"/>
      <name val="Arial CE"/>
      <charset val="1"/>
    </font>
    <font>
      <sz val="10"/>
      <color rgb="FFFF0000"/>
      <name val="Arial CE"/>
      <charset val="1"/>
    </font>
    <font>
      <b/>
      <sz val="10"/>
      <color rgb="FF800000"/>
      <name val="Arial CE"/>
      <charset val="1"/>
    </font>
    <font>
      <sz val="10"/>
      <color rgb="FF0000FF"/>
      <name val="Arial CE"/>
      <charset val="1"/>
    </font>
    <font>
      <sz val="10"/>
      <color rgb="FF000080"/>
      <name val="Arial CE"/>
      <charset val="1"/>
    </font>
    <font>
      <sz val="10"/>
      <color rgb="FFFFFFFF"/>
      <name val="Arial CE"/>
      <charset val="1"/>
    </font>
    <font>
      <sz val="10"/>
      <color rgb="FFFFFF00"/>
      <name val="Arial CE"/>
      <charset val="1"/>
    </font>
    <font>
      <sz val="10.5"/>
      <color rgb="FFFFC66D"/>
      <name val="Arial CE"/>
      <charset val="1"/>
    </font>
    <font>
      <sz val="10"/>
      <color rgb="FFC00000"/>
      <name val="Arial CE"/>
      <charset val="1"/>
    </font>
    <font>
      <sz val="10"/>
      <color rgb="FF89DDFF"/>
      <name val="Fira Code Medium"/>
      <charset val="1"/>
    </font>
    <font>
      <sz val="9"/>
      <color rgb="FFA9B7C6"/>
      <name val="Arial CE"/>
      <charset val="1"/>
    </font>
    <font>
      <sz val="10"/>
      <color theme="9"/>
      <name val="Arial CE"/>
      <charset val="1"/>
    </font>
    <font>
      <sz val="10"/>
      <color rgb="FF800000"/>
      <name val="Arial CE"/>
      <charset val="1"/>
    </font>
    <font>
      <b/>
      <sz val="10"/>
      <name val="Arial CE"/>
      <charset val="1"/>
    </font>
    <font>
      <sz val="10"/>
      <name val="Times New Roman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24"/>
      <color rgb="FF000000"/>
      <name val="Arial CE"/>
      <charset val="1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0"/>
      <color rgb="FF0000EE"/>
      <name val="Arial CE"/>
      <charset val="1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color rgb="FFCC0000"/>
      <name val="Arial CE"/>
      <charset val="1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0"/>
      <color rgb="FFFFFFFF"/>
      <name val="Arial CE"/>
      <charset val="1"/>
    </font>
    <font>
      <b/>
      <sz val="10"/>
      <color rgb="FF000000"/>
      <name val="Arial CE"/>
      <charset val="1"/>
    </font>
    <font>
      <i/>
      <sz val="10"/>
      <color rgb="FF808080"/>
      <name val="Arial CE"/>
      <charset val="1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rgb="FF006600"/>
      <name val="Arial CE"/>
      <charset val="1"/>
    </font>
    <font>
      <b/>
      <sz val="15"/>
      <color theme="3"/>
      <name val="Calibri"/>
      <charset val="134"/>
      <scheme val="minor"/>
    </font>
    <font>
      <sz val="10"/>
      <color rgb="FF333333"/>
      <name val="Arial CE"/>
      <charset val="1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2"/>
      <color rgb="FF000000"/>
      <name val="Arial CE"/>
      <charset val="1"/>
    </font>
    <font>
      <u/>
      <sz val="11"/>
      <color rgb="FF800080"/>
      <name val="Calibri"/>
      <charset val="0"/>
      <scheme val="minor"/>
    </font>
    <font>
      <sz val="18"/>
      <color rgb="FF000000"/>
      <name val="Arial CE"/>
      <charset val="1"/>
    </font>
    <font>
      <sz val="10"/>
      <color rgb="FF996600"/>
      <name val="Arial CE"/>
      <charset val="1"/>
    </font>
    <font>
      <b/>
      <sz val="13"/>
      <color theme="3"/>
      <name val="Calibri"/>
      <charset val="134"/>
      <scheme val="minor"/>
    </font>
    <font>
      <sz val="10"/>
      <color rgb="FF00B0F0"/>
      <name val="Arial CE"/>
      <charset val="1"/>
    </font>
    <font>
      <sz val="10"/>
      <color theme="0"/>
      <name val="Arial CE"/>
      <charset val="1"/>
    </font>
    <font>
      <sz val="10"/>
      <color rgb="FF7030A0"/>
      <name val="Arial CE"/>
      <charset val="1"/>
    </font>
  </fonts>
  <fills count="49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EE"/>
      </patternFill>
    </fill>
    <fill>
      <patternFill patternType="solid">
        <fgColor rgb="FF5B9BD5"/>
        <bgColor rgb="FF969696"/>
      </patternFill>
    </fill>
    <fill>
      <patternFill patternType="solid">
        <fgColor theme="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D7"/>
        <bgColor rgb="FFFFFFCC"/>
      </patternFill>
    </fill>
    <fill>
      <patternFill patternType="solid">
        <fgColor theme="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00"/>
        <bgColor rgb="FF33CCCC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808080"/>
        <bgColor rgb="FF969696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CC"/>
        <bgColor rgb="FFDDDDDD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C0000"/>
        <bgColor rgb="FFFF0000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rgb="FFF7F7F7"/>
      </left>
      <right style="medium">
        <color rgb="FFF7F7F7"/>
      </right>
      <top style="medium">
        <color rgb="FFF7F7F7"/>
      </top>
      <bottom style="medium">
        <color rgb="FFF7F7F7"/>
      </bottom>
      <diagonal/>
    </border>
    <border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>
      <left style="medium">
        <color rgb="FFF7F7F7"/>
      </left>
      <right style="medium">
        <color rgb="FFF7F7F7"/>
      </right>
      <top/>
      <bottom/>
      <diagonal/>
    </border>
    <border>
      <left style="medium">
        <color rgb="FFF7F7F7"/>
      </left>
      <right style="medium">
        <color rgb="FFF7F7F7"/>
      </right>
      <top style="medium">
        <color rgb="FFF7F7F7"/>
      </top>
      <bottom/>
      <diagonal/>
    </border>
    <border>
      <left style="medium">
        <color rgb="FFF7F7F7"/>
      </left>
      <right style="medium">
        <color rgb="FFF7F7F7"/>
      </right>
      <top/>
      <bottom style="medium">
        <color rgb="FFF7F7F7"/>
      </bottom>
      <diagonal/>
    </border>
    <border>
      <left style="medium">
        <color rgb="FFF7F7F7"/>
      </left>
      <right/>
      <top style="medium">
        <color rgb="FFF7F7F7"/>
      </top>
      <bottom/>
      <diagonal/>
    </border>
    <border>
      <left style="medium">
        <color rgb="FFF7F7F7"/>
      </left>
      <right/>
      <top/>
      <bottom/>
      <diagonal/>
    </border>
    <border>
      <left style="medium">
        <color rgb="FFF7F7F7"/>
      </left>
      <right/>
      <top/>
      <bottom style="medium">
        <color rgb="FFF7F7F7"/>
      </bottom>
      <diagonal/>
    </border>
    <border>
      <left/>
      <right/>
      <top style="medium">
        <color rgb="FFF7F7F7"/>
      </top>
      <bottom/>
      <diagonal/>
    </border>
    <border>
      <left/>
      <right style="medium">
        <color rgb="FFF7F7F7"/>
      </right>
      <top style="medium">
        <color rgb="FFF7F7F7"/>
      </top>
      <bottom/>
      <diagonal/>
    </border>
    <border>
      <left/>
      <right style="medium">
        <color rgb="FFF7F7F7"/>
      </right>
      <top/>
      <bottom/>
      <diagonal/>
    </border>
    <border>
      <left/>
      <right/>
      <top/>
      <bottom style="medium">
        <color rgb="FFF7F7F7"/>
      </bottom>
      <diagonal/>
    </border>
    <border>
      <left/>
      <right style="medium">
        <color rgb="FFF7F7F7"/>
      </right>
      <top/>
      <bottom style="medium">
        <color rgb="FFF7F7F7"/>
      </bottom>
      <diagonal/>
    </border>
    <border>
      <left style="medium">
        <color rgb="FFF7F7F7"/>
      </left>
      <right/>
      <top style="medium">
        <color rgb="FFF7F7F7"/>
      </top>
      <bottom style="medium">
        <color rgb="FFF7F7F7"/>
      </bottom>
      <diagonal/>
    </border>
    <border>
      <left/>
      <right style="medium">
        <color rgb="FFF7F7F7"/>
      </right>
      <top style="medium">
        <color rgb="FFF7F7F7"/>
      </top>
      <bottom style="medium">
        <color rgb="FFF7F7F7"/>
      </bottom>
      <diagonal/>
    </border>
    <border>
      <left style="medium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>
      <left style="thin">
        <color rgb="FFF7F7F7"/>
      </left>
      <right style="medium">
        <color rgb="FFF7F7F7"/>
      </right>
      <top style="medium">
        <color rgb="FFF7F7F7"/>
      </top>
      <bottom style="thin">
        <color rgb="FFF7F7F7"/>
      </bottom>
      <diagonal/>
    </border>
    <border>
      <left style="medium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>
      <left style="thin">
        <color rgb="FFF7F7F7"/>
      </left>
      <right style="medium">
        <color rgb="FFF7F7F7"/>
      </right>
      <top style="thin">
        <color rgb="FFF7F7F7"/>
      </top>
      <bottom style="thin">
        <color rgb="FFF7F7F7"/>
      </bottom>
      <diagonal/>
    </border>
    <border>
      <left style="medium">
        <color rgb="FFF7F7F7"/>
      </left>
      <right style="thin">
        <color rgb="FFF7F7F7"/>
      </right>
      <top style="thin">
        <color rgb="FFF7F7F7"/>
      </top>
      <bottom style="medium">
        <color rgb="FFF7F7F7"/>
      </bottom>
      <diagonal/>
    </border>
    <border>
      <left style="thin">
        <color rgb="FFF7F7F7"/>
      </left>
      <right style="medium">
        <color rgb="FFF7F7F7"/>
      </right>
      <top style="thin">
        <color rgb="FFF7F7F7"/>
      </top>
      <bottom style="medium">
        <color rgb="FFF7F7F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5">
    <xf numFmtId="0" fontId="0" fillId="0" borderId="0"/>
    <xf numFmtId="0" fontId="28" fillId="0" borderId="0" applyBorder="0" applyProtection="0"/>
    <xf numFmtId="0" fontId="0" fillId="0" borderId="0" applyBorder="0" applyProtection="0"/>
    <xf numFmtId="0" fontId="45" fillId="42" borderId="0" applyBorder="0" applyProtection="0"/>
    <xf numFmtId="0" fontId="25" fillId="0" borderId="0" applyBorder="0" applyProtection="0"/>
    <xf numFmtId="0" fontId="44" fillId="0" borderId="0" applyBorder="0" applyProtection="0"/>
    <xf numFmtId="0" fontId="34" fillId="0" borderId="0" applyBorder="0" applyProtection="0"/>
    <xf numFmtId="0" fontId="33" fillId="0" borderId="0" applyBorder="0" applyProtection="0"/>
    <xf numFmtId="0" fontId="5" fillId="43" borderId="0" applyBorder="0" applyProtection="0"/>
    <xf numFmtId="0" fontId="16" fillId="4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7" fillId="33" borderId="0" applyBorder="0" applyProtection="0"/>
    <xf numFmtId="0" fontId="18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6" fillId="0" borderId="26" applyNumberFormat="0" applyFill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3" fillId="26" borderId="0" applyBorder="0" applyProtection="0"/>
    <xf numFmtId="0" fontId="18" fillId="47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2" fillId="23" borderId="0" applyBorder="0" applyProtection="0"/>
    <xf numFmtId="0" fontId="16" fillId="3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27" fillId="15" borderId="23" applyNumberFormat="0" applyAlignment="0" applyProtection="0">
      <alignment vertical="center"/>
    </xf>
    <xf numFmtId="0" fontId="5" fillId="18" borderId="0" applyBorder="0" applyProtection="0"/>
    <xf numFmtId="44" fontId="17" fillId="0" borderId="0" applyBorder="0" applyAlignment="0" applyProtection="0"/>
    <xf numFmtId="0" fontId="18" fillId="34" borderId="0" applyNumberFormat="0" applyBorder="0" applyAlignment="0" applyProtection="0">
      <alignment vertical="center"/>
    </xf>
    <xf numFmtId="0" fontId="28" fillId="20" borderId="0" applyBorder="0" applyProtection="0"/>
    <xf numFmtId="0" fontId="40" fillId="44" borderId="29" applyNumberFormat="0" applyFont="0" applyAlignment="0" applyProtection="0">
      <alignment vertical="center"/>
    </xf>
    <xf numFmtId="0" fontId="0" fillId="0" borderId="0" applyBorder="0" applyProtection="0"/>
    <xf numFmtId="0" fontId="26" fillId="16" borderId="2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5" borderId="2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9" fillId="42" borderId="28" applyProtection="0"/>
    <xf numFmtId="0" fontId="42" fillId="0" borderId="0" applyBorder="0" applyProtection="0"/>
    <xf numFmtId="0" fontId="19" fillId="0" borderId="0" applyBorder="0" applyProtection="0"/>
    <xf numFmtId="0" fontId="24" fillId="0" borderId="0" applyNumberFormat="0" applyFill="0" applyBorder="0" applyAlignment="0" applyProtection="0">
      <alignment vertical="center"/>
    </xf>
    <xf numFmtId="0" fontId="38" fillId="0" borderId="27" applyNumberFormat="0" applyFill="0" applyAlignment="0" applyProtection="0">
      <alignment vertical="center"/>
    </xf>
    <xf numFmtId="41" fontId="17" fillId="0" borderId="0" applyBorder="0" applyAlignment="0" applyProtection="0"/>
    <xf numFmtId="0" fontId="18" fillId="1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2" fontId="17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43" fontId="17" fillId="0" borderId="0" applyBorder="0" applyAlignment="0" applyProtection="0"/>
    <xf numFmtId="0" fontId="35" fillId="32" borderId="25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9" fontId="17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</cellStyleXfs>
  <cellXfs count="128">
    <xf numFmtId="0" fontId="0" fillId="0" borderId="0" xfId="0"/>
    <xf numFmtId="0" fontId="1" fillId="0" borderId="0" xfId="0" applyFont="1"/>
    <xf numFmtId="180" fontId="0" fillId="0" borderId="0" xfId="0" applyNumberFormat="1"/>
    <xf numFmtId="0" fontId="0" fillId="0" borderId="0" xfId="0" applyAlignment="1">
      <alignment horizontal="center"/>
    </xf>
    <xf numFmtId="179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2" fontId="3" fillId="0" borderId="0" xfId="0" applyNumberFormat="1" applyFont="1"/>
    <xf numFmtId="0" fontId="0" fillId="2" borderId="0" xfId="0" applyFill="1"/>
    <xf numFmtId="1" fontId="0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3" borderId="0" xfId="0" applyFont="1" applyFill="1"/>
    <xf numFmtId="2" fontId="4" fillId="3" borderId="0" xfId="0" applyNumberFormat="1" applyFont="1" applyFill="1"/>
    <xf numFmtId="1" fontId="0" fillId="3" borderId="0" xfId="0" applyNumberFormat="1" applyFill="1"/>
    <xf numFmtId="2" fontId="4" fillId="0" borderId="0" xfId="0" applyNumberFormat="1" applyFont="1"/>
    <xf numFmtId="0" fontId="0" fillId="0" borderId="2" xfId="0" applyBorder="1"/>
    <xf numFmtId="0" fontId="5" fillId="4" borderId="2" xfId="0" applyFont="1" applyFill="1" applyBorder="1"/>
    <xf numFmtId="1" fontId="0" fillId="0" borderId="2" xfId="0" applyNumberFormat="1" applyBorder="1"/>
    <xf numFmtId="178" fontId="0" fillId="0" borderId="2" xfId="0" applyNumberFormat="1" applyBorder="1"/>
    <xf numFmtId="178" fontId="6" fillId="4" borderId="2" xfId="0" applyNumberFormat="1" applyFont="1" applyFill="1" applyBorder="1"/>
    <xf numFmtId="0" fontId="4" fillId="0" borderId="1" xfId="0" applyFont="1" applyBorder="1"/>
    <xf numFmtId="1" fontId="0" fillId="0" borderId="0" xfId="0" applyNumberFormat="1" applyFont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/>
    <xf numFmtId="1" fontId="4" fillId="0" borderId="5" xfId="0" applyNumberFormat="1" applyFont="1" applyBorder="1"/>
    <xf numFmtId="1" fontId="4" fillId="0" borderId="3" xfId="0" applyNumberFormat="1" applyFont="1" applyBorder="1"/>
    <xf numFmtId="1" fontId="4" fillId="0" borderId="0" xfId="0" applyNumberFormat="1" applyFont="1" applyBorder="1"/>
    <xf numFmtId="0" fontId="7" fillId="0" borderId="0" xfId="0" applyFont="1"/>
    <xf numFmtId="1" fontId="5" fillId="4" borderId="0" xfId="0" applyNumberFormat="1" applyFont="1" applyFill="1"/>
    <xf numFmtId="177" fontId="0" fillId="0" borderId="0" xfId="0" applyNumberFormat="1"/>
    <xf numFmtId="1" fontId="4" fillId="5" borderId="3" xfId="0" applyNumberFormat="1" applyFont="1" applyFill="1" applyBorder="1"/>
    <xf numFmtId="1" fontId="0" fillId="5" borderId="0" xfId="0" applyNumberFormat="1" applyFill="1"/>
    <xf numFmtId="2" fontId="0" fillId="3" borderId="0" xfId="0" applyNumberFormat="1" applyFill="1"/>
    <xf numFmtId="178" fontId="0" fillId="3" borderId="0" xfId="0" applyNumberFormat="1" applyFill="1"/>
    <xf numFmtId="2" fontId="0" fillId="0" borderId="0" xfId="0" applyNumberFormat="1"/>
    <xf numFmtId="178" fontId="0" fillId="0" borderId="0" xfId="0" applyNumberFormat="1"/>
    <xf numFmtId="177" fontId="5" fillId="4" borderId="2" xfId="0" applyNumberFormat="1" applyFont="1" applyFill="1" applyBorder="1"/>
    <xf numFmtId="2" fontId="5" fillId="4" borderId="2" xfId="0" applyNumberFormat="1" applyFont="1" applyFill="1" applyBorder="1"/>
    <xf numFmtId="178" fontId="5" fillId="4" borderId="2" xfId="0" applyNumberFormat="1" applyFont="1" applyFill="1" applyBorder="1"/>
    <xf numFmtId="0" fontId="1" fillId="0" borderId="1" xfId="0" applyFont="1" applyBorder="1"/>
    <xf numFmtId="1" fontId="6" fillId="4" borderId="0" xfId="0" applyNumberFormat="1" applyFont="1" applyFill="1"/>
    <xf numFmtId="1" fontId="1" fillId="0" borderId="0" xfId="0" applyNumberFormat="1" applyFont="1"/>
    <xf numFmtId="3" fontId="0" fillId="0" borderId="0" xfId="0" applyNumberFormat="1"/>
    <xf numFmtId="2" fontId="0" fillId="5" borderId="0" xfId="0" applyNumberFormat="1" applyFont="1" applyFill="1"/>
    <xf numFmtId="0" fontId="0" fillId="0" borderId="6" xfId="0" applyBorder="1"/>
    <xf numFmtId="1" fontId="0" fillId="0" borderId="7" xfId="0" applyNumberFormat="1" applyBorder="1"/>
    <xf numFmtId="1" fontId="0" fillId="0" borderId="8" xfId="0" applyNumberFormat="1" applyBorder="1"/>
    <xf numFmtId="0" fontId="6" fillId="6" borderId="0" xfId="0" applyFont="1" applyFill="1"/>
    <xf numFmtId="0" fontId="1" fillId="6" borderId="0" xfId="0" applyFont="1" applyFill="1"/>
    <xf numFmtId="0" fontId="1" fillId="7" borderId="0" xfId="0" applyFont="1" applyFill="1"/>
    <xf numFmtId="0" fontId="8" fillId="7" borderId="0" xfId="0" applyFont="1" applyFill="1"/>
    <xf numFmtId="0" fontId="9" fillId="0" borderId="0" xfId="0" applyFont="1"/>
    <xf numFmtId="0" fontId="8" fillId="7" borderId="0" xfId="0" applyFont="1" applyFill="1"/>
    <xf numFmtId="0" fontId="1" fillId="7" borderId="0" xfId="0" applyFont="1" applyFill="1"/>
    <xf numFmtId="1" fontId="5" fillId="4" borderId="2" xfId="0" applyNumberFormat="1" applyFont="1" applyFill="1" applyBorder="1"/>
    <xf numFmtId="0" fontId="10" fillId="0" borderId="0" xfId="0" applyFont="1"/>
    <xf numFmtId="0" fontId="1" fillId="0" borderId="6" xfId="0" applyFont="1" applyBorder="1"/>
    <xf numFmtId="0" fontId="0" fillId="0" borderId="9" xfId="0" applyBorder="1"/>
    <xf numFmtId="2" fontId="0" fillId="0" borderId="10" xfId="0" applyNumberFormat="1" applyBorder="1"/>
    <xf numFmtId="0" fontId="4" fillId="0" borderId="7" xfId="0" applyFont="1" applyBorder="1"/>
    <xf numFmtId="0" fontId="4" fillId="0" borderId="0" xfId="0" applyFont="1" applyBorder="1"/>
    <xf numFmtId="0" fontId="0" fillId="0" borderId="11" xfId="0" applyBorder="1"/>
    <xf numFmtId="0" fontId="4" fillId="0" borderId="8" xfId="0" applyFont="1" applyBorder="1"/>
    <xf numFmtId="0" fontId="4" fillId="0" borderId="12" xfId="0" applyFont="1" applyBorder="1"/>
    <xf numFmtId="0" fontId="0" fillId="0" borderId="13" xfId="0" applyBorder="1"/>
    <xf numFmtId="0" fontId="7" fillId="8" borderId="0" xfId="0" applyFont="1" applyFill="1"/>
    <xf numFmtId="1" fontId="0" fillId="8" borderId="1" xfId="0" applyNumberFormat="1" applyFont="1" applyFill="1" applyBorder="1"/>
    <xf numFmtId="0" fontId="1" fillId="8" borderId="1" xfId="0" applyFont="1" applyFill="1" applyBorder="1"/>
    <xf numFmtId="178" fontId="0" fillId="8" borderId="14" xfId="0" applyNumberFormat="1" applyFont="1" applyFill="1" applyBorder="1"/>
    <xf numFmtId="0" fontId="0" fillId="8" borderId="15" xfId="0" applyFont="1" applyFill="1" applyBorder="1"/>
    <xf numFmtId="178" fontId="1" fillId="8" borderId="7" xfId="0" applyNumberFormat="1" applyFont="1" applyFill="1" applyBorder="1"/>
    <xf numFmtId="178" fontId="1" fillId="8" borderId="11" xfId="0" applyNumberFormat="1" applyFont="1" applyFill="1" applyBorder="1"/>
    <xf numFmtId="178" fontId="1" fillId="0" borderId="7" xfId="0" applyNumberFormat="1" applyFont="1" applyBorder="1" applyAlignment="1">
      <alignment wrapText="1"/>
    </xf>
    <xf numFmtId="178" fontId="1" fillId="0" borderId="8" xfId="0" applyNumberFormat="1" applyFont="1" applyBorder="1"/>
    <xf numFmtId="178" fontId="1" fillId="0" borderId="13" xfId="0" applyNumberFormat="1" applyFont="1" applyBorder="1"/>
    <xf numFmtId="0" fontId="0" fillId="0" borderId="10" xfId="0" applyBorder="1"/>
    <xf numFmtId="177" fontId="0" fillId="0" borderId="0" xfId="0" applyNumberFormat="1" applyBorder="1"/>
    <xf numFmtId="2" fontId="1" fillId="0" borderId="0" xfId="0" applyNumberFormat="1" applyFont="1" applyBorder="1"/>
    <xf numFmtId="1" fontId="0" fillId="0" borderId="11" xfId="0" applyNumberFormat="1" applyFont="1" applyBorder="1"/>
    <xf numFmtId="1" fontId="0" fillId="0" borderId="0" xfId="0" applyNumberFormat="1" applyFont="1" applyBorder="1"/>
    <xf numFmtId="0" fontId="0" fillId="0" borderId="0" xfId="0" applyBorder="1"/>
    <xf numFmtId="2" fontId="0" fillId="0" borderId="12" xfId="0" applyNumberFormat="1" applyBorder="1"/>
    <xf numFmtId="2" fontId="1" fillId="0" borderId="12" xfId="0" applyNumberFormat="1" applyFont="1" applyBorder="1"/>
    <xf numFmtId="1" fontId="0" fillId="0" borderId="13" xfId="0" applyNumberFormat="1" applyFont="1" applyBorder="1"/>
    <xf numFmtId="1" fontId="0" fillId="0" borderId="12" xfId="0" applyNumberFormat="1" applyFont="1" applyBorder="1"/>
    <xf numFmtId="0" fontId="11" fillId="7" borderId="0" xfId="0" applyFont="1" applyFill="1"/>
    <xf numFmtId="0" fontId="0" fillId="9" borderId="0" xfId="0" applyFill="1"/>
    <xf numFmtId="0" fontId="0" fillId="10" borderId="0" xfId="0" applyFill="1"/>
    <xf numFmtId="0" fontId="12" fillId="11" borderId="16" xfId="0" applyFont="1" applyFill="1" applyBorder="1"/>
    <xf numFmtId="0" fontId="12" fillId="11" borderId="17" xfId="0" applyFont="1" applyFill="1" applyBorder="1"/>
    <xf numFmtId="0" fontId="12" fillId="11" borderId="18" xfId="0" applyFont="1" applyFill="1" applyBorder="1"/>
    <xf numFmtId="0" fontId="12" fillId="11" borderId="19" xfId="0" applyFont="1" applyFill="1" applyBorder="1"/>
    <xf numFmtId="0" fontId="12" fillId="11" borderId="20" xfId="0" applyFont="1" applyFill="1" applyBorder="1"/>
    <xf numFmtId="176" fontId="12" fillId="11" borderId="21" xfId="0" applyNumberFormat="1" applyFont="1" applyFill="1" applyBorder="1"/>
    <xf numFmtId="2" fontId="0" fillId="0" borderId="9" xfId="0" applyNumberFormat="1" applyFont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2" fontId="1" fillId="0" borderId="0" xfId="0" applyNumberFormat="1" applyFont="1"/>
    <xf numFmtId="178" fontId="1" fillId="0" borderId="0" xfId="0" applyNumberFormat="1" applyFont="1"/>
    <xf numFmtId="1" fontId="0" fillId="3" borderId="0" xfId="0" applyNumberFormat="1" applyFont="1" applyFill="1"/>
    <xf numFmtId="2" fontId="0" fillId="3" borderId="0" xfId="0" applyNumberFormat="1" applyFont="1" applyFill="1"/>
    <xf numFmtId="0" fontId="13" fillId="0" borderId="0" xfId="0" applyFont="1"/>
    <xf numFmtId="0" fontId="0" fillId="0" borderId="1" xfId="0" applyBorder="1"/>
    <xf numFmtId="0" fontId="13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0" fillId="0" borderId="7" xfId="0" applyBorder="1"/>
    <xf numFmtId="0" fontId="14" fillId="0" borderId="1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76" fontId="0" fillId="0" borderId="7" xfId="0" applyNumberFormat="1" applyBorder="1"/>
    <xf numFmtId="176" fontId="0" fillId="0" borderId="11" xfId="0" applyNumberFormat="1" applyBorder="1"/>
    <xf numFmtId="0" fontId="13" fillId="0" borderId="5" xfId="0" applyFont="1" applyBorder="1" applyAlignment="1">
      <alignment horizontal="center"/>
    </xf>
    <xf numFmtId="176" fontId="0" fillId="0" borderId="8" xfId="0" applyNumberFormat="1" applyBorder="1"/>
    <xf numFmtId="176" fontId="0" fillId="0" borderId="13" xfId="0" applyNumberFormat="1" applyBorder="1"/>
    <xf numFmtId="0" fontId="13" fillId="0" borderId="6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78" fontId="0" fillId="0" borderId="0" xfId="0" applyNumberFormat="1" applyBorder="1"/>
    <xf numFmtId="0" fontId="0" fillId="0" borderId="8" xfId="0" applyBorder="1"/>
    <xf numFmtId="178" fontId="0" fillId="0" borderId="12" xfId="0" applyNumberFormat="1" applyBorder="1"/>
    <xf numFmtId="0" fontId="13" fillId="0" borderId="1" xfId="0" applyFont="1" applyBorder="1"/>
    <xf numFmtId="178" fontId="13" fillId="0" borderId="0" xfId="0" applyNumberFormat="1" applyFont="1" applyBorder="1"/>
    <xf numFmtId="178" fontId="0" fillId="0" borderId="11" xfId="0" applyNumberFormat="1" applyBorder="1"/>
    <xf numFmtId="0" fontId="0" fillId="0" borderId="12" xfId="0" applyBorder="1"/>
    <xf numFmtId="178" fontId="0" fillId="0" borderId="13" xfId="0" applyNumberFormat="1" applyBorder="1"/>
    <xf numFmtId="0" fontId="13" fillId="0" borderId="0" xfId="0" applyFont="1" applyAlignment="1">
      <alignment horizontal="center"/>
    </xf>
  </cellXfs>
  <cellStyles count="65">
    <cellStyle name="Normal" xfId="0" builtinId="0"/>
    <cellStyle name="Warning 14" xfId="1"/>
    <cellStyle name="Text 6" xfId="2"/>
    <cellStyle name="Neutral 12" xfId="3"/>
    <cellStyle name="Hyperlink 9" xfId="4"/>
    <cellStyle name="Heading 1 4" xfId="5"/>
    <cellStyle name="Footnote 8" xfId="6"/>
    <cellStyle name="Accent 16" xfId="7"/>
    <cellStyle name="Accent 1 17" xfId="8"/>
    <cellStyle name="60% - Accent6" xfId="9" builtinId="52"/>
    <cellStyle name="40% - Accent6" xfId="10" builtinId="51"/>
    <cellStyle name="60% - Accent5" xfId="11" builtinId="48"/>
    <cellStyle name="Accent6" xfId="12" builtinId="49"/>
    <cellStyle name="40% - Accent5" xfId="13" builtinId="47"/>
    <cellStyle name="20% - Accent5" xfId="14" builtinId="46"/>
    <cellStyle name="60% - Accent4" xfId="15" builtinId="44"/>
    <cellStyle name="Accent5" xfId="16" builtinId="45"/>
    <cellStyle name="Good 11" xfId="17"/>
    <cellStyle name="40% - Accent4" xfId="18" builtinId="43"/>
    <cellStyle name="Accent4" xfId="19" builtinId="41"/>
    <cellStyle name="Linked Cell" xfId="20" builtinId="24"/>
    <cellStyle name="40% - Accent3" xfId="21" builtinId="39"/>
    <cellStyle name="60% - Accent2" xfId="22" builtinId="36"/>
    <cellStyle name="Accent3" xfId="23" builtinId="37"/>
    <cellStyle name="40% - Accent2" xfId="24" builtinId="35"/>
    <cellStyle name="20% - Accent2" xfId="25" builtinId="34"/>
    <cellStyle name="Accent2" xfId="26" builtinId="33"/>
    <cellStyle name="Accent 3 19" xfId="27"/>
    <cellStyle name="40% - Accent1" xfId="28" builtinId="31"/>
    <cellStyle name="20% - Accent1" xfId="29" builtinId="30"/>
    <cellStyle name="Accent1" xfId="30" builtinId="29"/>
    <cellStyle name="Neutral" xfId="31" builtinId="28"/>
    <cellStyle name="Error 15" xfId="32"/>
    <cellStyle name="60% - Accent1" xfId="33" builtinId="32"/>
    <cellStyle name="Bad" xfId="34" builtinId="27"/>
    <cellStyle name="20% - Accent4" xfId="35" builtinId="42"/>
    <cellStyle name="Total" xfId="36" builtinId="25"/>
    <cellStyle name="Output" xfId="37" builtinId="21"/>
    <cellStyle name="Accent 2 18" xfId="38"/>
    <cellStyle name="Currency" xfId="39" builtinId="4"/>
    <cellStyle name="20% - Accent3" xfId="40" builtinId="38"/>
    <cellStyle name="Bad 13" xfId="41"/>
    <cellStyle name="Note" xfId="42" builtinId="10"/>
    <cellStyle name="Status 10" xfId="43"/>
    <cellStyle name="Input" xfId="44" builtinId="20"/>
    <cellStyle name="Heading 4" xfId="45" builtinId="19"/>
    <cellStyle name="Calculation" xfId="46" builtinId="22"/>
    <cellStyle name="Good" xfId="47" builtinId="26"/>
    <cellStyle name="Note 7" xfId="48"/>
    <cellStyle name="Heading 2 5" xfId="49"/>
    <cellStyle name="Heading 3" xfId="50" builtinId="18"/>
    <cellStyle name="CExplanatory Text" xfId="51" builtinId="53"/>
    <cellStyle name="Heading 1" xfId="52" builtinId="16"/>
    <cellStyle name="Comma [0]" xfId="53" builtinId="6"/>
    <cellStyle name="20% - Accent6" xfId="54" builtinId="50"/>
    <cellStyle name="Title" xfId="55" builtinId="15"/>
    <cellStyle name="Currency [0]" xfId="56" builtinId="7"/>
    <cellStyle name="Warning Text" xfId="57" builtinId="11"/>
    <cellStyle name="Followed Hyperlink" xfId="58" builtinId="9"/>
    <cellStyle name="Heading 2" xfId="59" builtinId="17"/>
    <cellStyle name="Comma" xfId="60" builtinId="3"/>
    <cellStyle name="Check Cell" xfId="61" builtinId="23"/>
    <cellStyle name="60% - Accent3" xfId="62" builtinId="40"/>
    <cellStyle name="Percent" xfId="63" builtinId="5"/>
    <cellStyle name="Hyperlink" xfId="64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A9B7C6"/>
      <rgbColor rgb="00808080"/>
      <rgbColor rgb="005B9BD5"/>
      <rgbColor rgb="00993366"/>
      <rgbColor rgb="00FFFFCC"/>
      <rgbColor rgb="00F7F7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CC0000"/>
      <rgbColor rgb="00008080"/>
      <rgbColor rgb="000000EE"/>
      <rgbColor rgb="0000CCFF"/>
      <rgbColor rgb="00CCFFFF"/>
      <rgbColor rgb="00CCFFCC"/>
      <rgbColor rgb="00FFFFD7"/>
      <rgbColor rgb="0099CCFF"/>
      <rgbColor rgb="00FFCCCC"/>
      <rgbColor rgb="00CC99FF"/>
      <rgbColor rgb="00FFC66D"/>
      <rgbColor rgb="003366FF"/>
      <rgbColor rgb="0033CCCC"/>
      <rgbColor rgb="0099CC00"/>
      <rgbColor rgb="00FFCC00"/>
      <rgbColor rgb="00FF80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usernames" Target="revisions/userNames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spc="-1" baseline="0">
                <a:solidFill>
                  <a:srgbClr val="000000"/>
                </a:solidFill>
                <a:latin typeface="Arial CE"/>
                <a:ea typeface="+mn-ea"/>
                <a:cs typeface="+mn-cs"/>
              </a:defRPr>
            </a:pPr>
            <a:r>
              <a:rPr sz="1000" b="1" strike="noStrike" spc="-1">
                <a:solidFill>
                  <a:srgbClr val="000000"/>
                </a:solidFill>
                <a:latin typeface="Arial CE"/>
              </a:rPr>
              <a:t>Błąd odczytu KK</a:t>
            </a:r>
            <a:endParaRPr sz="1000" b="1" strike="noStrike" spc="-1">
              <a:solidFill>
                <a:srgbClr val="000000"/>
              </a:solidFill>
              <a:latin typeface="Arial CE"/>
            </a:endParaRPr>
          </a:p>
        </c:rich>
      </c:tx>
      <c:layout>
        <c:manualLayout>
          <c:xMode val="edge"/>
          <c:yMode val="edge"/>
          <c:x val="0.390971157865403"/>
          <c:y val="0.031874298540965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03650550369"/>
          <c:y val="0.138720538720539"/>
          <c:w val="0.853629650271701"/>
          <c:h val="0.765656565656566"/>
        </c:manualLayout>
      </c:layout>
      <c:scatterChart>
        <c:scatterStyle val="marker"/>
        <c:varyColors val="0"/>
        <c:ser>
          <c:idx val="0"/>
          <c:order val="0"/>
          <c:tx>
            <c:strRef>
              <c:f>Mel8V09!$R$24</c:f>
              <c:strCache>
                <c:ptCount val="1"/>
                <c:pt idx="0">
                  <c:v>Delta%</c:v>
                </c:pt>
              </c:strCache>
            </c:strRef>
          </c:tx>
          <c:spPr>
            <a:ln w="19080" cap="rnd" cmpd="sng" algn="ctr">
              <a:noFill/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numFmt formatCode="0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Arial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Mel8V09!$P$25:$P$40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</c:numCache>
            </c:numRef>
          </c:xVal>
          <c:yVal>
            <c:numRef>
              <c:f>Mel8V09!$R$25:$R$40</c:f>
              <c:numCache>
                <c:formatCode>0</c:formatCode>
                <c:ptCount val="16"/>
                <c:pt idx="0">
                  <c:v>-11.1940890865977</c:v>
                </c:pt>
                <c:pt idx="1">
                  <c:v>40.3040322551636</c:v>
                </c:pt>
                <c:pt idx="2">
                  <c:v>-14.6080573475391</c:v>
                </c:pt>
                <c:pt idx="3">
                  <c:v>21.9369978749057</c:v>
                </c:pt>
                <c:pt idx="4">
                  <c:v>-14.1990512281214</c:v>
                </c:pt>
                <c:pt idx="5">
                  <c:v>-8.64185615172984</c:v>
                </c:pt>
                <c:pt idx="6">
                  <c:v>7.89814734832292</c:v>
                </c:pt>
                <c:pt idx="7">
                  <c:v>-13.3989057667457</c:v>
                </c:pt>
                <c:pt idx="8">
                  <c:v>-3.10595656089061</c:v>
                </c:pt>
                <c:pt idx="9">
                  <c:v>-11.8176512780534</c:v>
                </c:pt>
                <c:pt idx="10">
                  <c:v>9.93910056757557</c:v>
                </c:pt>
                <c:pt idx="11">
                  <c:v>-11.6743811421982</c:v>
                </c:pt>
                <c:pt idx="12">
                  <c:v>-1.47687940771458</c:v>
                </c:pt>
                <c:pt idx="13">
                  <c:v>28.7369120790286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45672826"/>
        <c:axId val="6332166"/>
      </c:scatterChart>
      <c:valAx>
        <c:axId val="4567282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spc="-1" baseline="0">
                    <a:solidFill>
                      <a:srgbClr val="000000"/>
                    </a:solidFill>
                    <a:latin typeface="Arial CE"/>
                    <a:ea typeface="+mn-ea"/>
                    <a:cs typeface="+mn-cs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E"/>
                  </a:rPr>
                  <a:t>Punkt krzywej wzorcowej</a:t>
                </a:r>
                <a:endParaRPr sz="1000" b="1" strike="noStrike" spc="-1">
                  <a:solidFill>
                    <a:srgbClr val="000000"/>
                  </a:solidFill>
                  <a:latin typeface="Arial CE"/>
                </a:endParaRPr>
              </a:p>
            </c:rich>
          </c:tx>
          <c:layout>
            <c:manualLayout>
              <c:xMode val="edge"/>
              <c:yMode val="edge"/>
              <c:x val="0.4071338999582"/>
              <c:y val="0.88024691358024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648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rgbClr val="000000"/>
                </a:solidFill>
                <a:latin typeface="Arial CE"/>
                <a:ea typeface="+mn-ea"/>
                <a:cs typeface="+mn-cs"/>
              </a:defRPr>
            </a:pPr>
          </a:p>
        </c:txPr>
        <c:crossAx val="6332166"/>
        <c:crosses val="autoZero"/>
        <c:crossBetween val="midCat"/>
      </c:valAx>
      <c:valAx>
        <c:axId val="633216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spc="-1" baseline="0">
                    <a:solidFill>
                      <a:srgbClr val="000000"/>
                    </a:solidFill>
                    <a:latin typeface="Arial CE"/>
                    <a:ea typeface="+mn-ea"/>
                    <a:cs typeface="+mn-cs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E"/>
                  </a:rPr>
                  <a:t>Różnica [%]</a:t>
                </a:r>
                <a:endParaRPr sz="1000" b="1" strike="noStrike" spc="-1">
                  <a:solidFill>
                    <a:srgbClr val="000000"/>
                  </a:solidFill>
                  <a:latin typeface="Arial CE"/>
                </a:endParaRPr>
              </a:p>
            </c:rich>
          </c:tx>
          <c:layout>
            <c:manualLayout>
              <c:xMode val="edge"/>
              <c:yMode val="edge"/>
              <c:x val="0.0180437508708374"/>
              <c:y val="0.392031425364759"/>
            </c:manualLayout>
          </c:layout>
          <c:overlay val="0"/>
          <c:spPr>
            <a:noFill/>
            <a:ln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648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spc="-1" baseline="0">
                <a:solidFill>
                  <a:srgbClr val="000000"/>
                </a:solidFill>
                <a:latin typeface="Arial CE"/>
                <a:ea typeface="+mn-ea"/>
                <a:cs typeface="+mn-cs"/>
              </a:defRPr>
            </a:pPr>
          </a:p>
        </c:txPr>
        <c:crossAx val="45672826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6480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175" b="1" i="0" u="none" strike="noStrike" kern="1200" spc="-1" baseline="0">
                <a:solidFill>
                  <a:srgbClr val="000000"/>
                </a:solidFill>
                <a:latin typeface="Times New Roman" pitchFamily="12"/>
                <a:ea typeface="+mn-ea"/>
                <a:cs typeface="+mn-cs"/>
              </a:defRPr>
            </a:pPr>
            <a:r>
              <a:rPr sz="1175" b="1" strike="noStrike" spc="-1">
                <a:solidFill>
                  <a:srgbClr val="000000"/>
                </a:solidFill>
                <a:latin typeface="Times New Roman" pitchFamily="12"/>
              </a:rPr>
              <a:t>Krzywa kalibracyjna</a:t>
            </a:r>
            <a:endParaRPr sz="1175" b="1" strike="noStrike" spc="-1">
              <a:solidFill>
                <a:srgbClr val="000000"/>
              </a:solidFill>
              <a:latin typeface="Times New Roman" pitchFamily="12"/>
            </a:endParaRPr>
          </a:p>
        </c:rich>
      </c:tx>
      <c:layout>
        <c:manualLayout>
          <c:xMode val="edge"/>
          <c:yMode val="edge"/>
          <c:x val="0.376204205048871"/>
          <c:y val="0.028392958546280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107165459532"/>
          <c:y val="0.15831913685406"/>
          <c:w val="0.827508614021517"/>
          <c:h val="0.647586598523566"/>
        </c:manualLayout>
      </c:layout>
      <c:scatterChart>
        <c:scatterStyle val="marker"/>
        <c:varyColors val="0"/>
        <c:ser>
          <c:idx val="0"/>
          <c:order val="0"/>
          <c:spPr>
            <a:ln w="19080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</c:spPr>
            </c:marker>
            <c:bubble3D val="0"/>
            <c:spPr>
              <a:ln w="19080" cap="rnd" cmpd="sng" algn="ctr">
                <a:noFill/>
                <a:prstDash val="solid"/>
                <a:round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</c:spPr>
            </c:marker>
            <c:bubble3D val="0"/>
            <c:spPr>
              <a:ln w="19080" cap="rnd" cmpd="sng" algn="ctr">
                <a:noFill/>
                <a:prstDash val="solid"/>
                <a:round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</c:spPr>
            </c:marker>
            <c:bubble3D val="0"/>
            <c:spPr>
              <a:ln w="19080" cap="rnd" cmpd="sng" algn="ctr">
                <a:noFill/>
                <a:prstDash val="solid"/>
                <a:round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</c:spPr>
            </c:marker>
            <c:bubble3D val="0"/>
            <c:spPr>
              <a:ln w="19080" cap="rnd" cmpd="sng" algn="ctr">
                <a:noFill/>
                <a:prstDash val="solid"/>
                <a:round/>
              </a:ln>
            </c:spPr>
          </c:dPt>
          <c:dLbls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spc="-1" baseline="0">
                      <a:solidFill>
                        <a:srgbClr val="000000"/>
                      </a:solidFill>
                      <a:latin typeface="Arial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spc="-1" baseline="0">
                      <a:solidFill>
                        <a:srgbClr val="000000"/>
                      </a:solidFill>
                      <a:latin typeface="Arial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spc="-1" baseline="0">
                      <a:solidFill>
                        <a:srgbClr val="000000"/>
                      </a:solidFill>
                      <a:latin typeface="Arial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spc="-1" baseline="0">
                      <a:solidFill>
                        <a:srgbClr val="000000"/>
                      </a:solidFill>
                      <a:latin typeface="Arial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numFmt formatCode="0.0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Arial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trendline>
            <c:spPr>
              <a:ln w="25200" cap="rnd" cmpd="sng" algn="ctr">
                <a:solidFill>
                  <a:srgbClr val="FF0000">
                    <a:alpha val="95000"/>
                  </a:srgbClr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  <c:trendlineLbl>
              <c:layout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Mel8V09!$M$25:$M$40</c:f>
              <c:numCache>
                <c:formatCode>0.0</c:formatCode>
                <c:ptCount val="16"/>
                <c:pt idx="0">
                  <c:v>0.0969100130080564</c:v>
                </c:pt>
                <c:pt idx="1">
                  <c:v>0.0969100130080564</c:v>
                </c:pt>
                <c:pt idx="2">
                  <c:v>0.397940008672038</c:v>
                </c:pt>
                <c:pt idx="3">
                  <c:v>0.397940008672038</c:v>
                </c:pt>
                <c:pt idx="4">
                  <c:v>0.698970004336019</c:v>
                </c:pt>
                <c:pt idx="5">
                  <c:v>0.698970004336019</c:v>
                </c:pt>
                <c:pt idx="6">
                  <c:v>1</c:v>
                </c:pt>
                <c:pt idx="7">
                  <c:v>1</c:v>
                </c:pt>
                <c:pt idx="8">
                  <c:v>1.30102999566398</c:v>
                </c:pt>
                <c:pt idx="9">
                  <c:v>1.30102999566398</c:v>
                </c:pt>
                <c:pt idx="10">
                  <c:v>1.60205999132796</c:v>
                </c:pt>
                <c:pt idx="11">
                  <c:v>1.60205999132796</c:v>
                </c:pt>
                <c:pt idx="12">
                  <c:v>1.90308998699194</c:v>
                </c:pt>
                <c:pt idx="13">
                  <c:v>1.90308998699194</c:v>
                </c:pt>
              </c:numCache>
            </c:numRef>
          </c:xVal>
          <c:yVal>
            <c:numRef>
              <c:f>Mel8V09!$N$25:$N$40</c:f>
              <c:numCache>
                <c:formatCode>0.0</c:formatCode>
                <c:ptCount val="16"/>
                <c:pt idx="0">
                  <c:v>0.947403084909019</c:v>
                </c:pt>
                <c:pt idx="1">
                  <c:v>0.740769522762311</c:v>
                </c:pt>
                <c:pt idx="2">
                  <c:v>0.651951861273599</c:v>
                </c:pt>
                <c:pt idx="3">
                  <c:v>0.490997658203651</c:v>
                </c:pt>
                <c:pt idx="4">
                  <c:v>0.336630670405205</c:v>
                </c:pt>
                <c:pt idx="5">
                  <c:v>0.308277032412281</c:v>
                </c:pt>
                <c:pt idx="6">
                  <c:v>-0.0800645999402359</c:v>
                </c:pt>
                <c:pt idx="7">
                  <c:v>0.019274550602026</c:v>
                </c:pt>
                <c:pt idx="8">
                  <c:v>-0.34462722607324</c:v>
                </c:pt>
                <c:pt idx="9">
                  <c:v>-0.302062801101749</c:v>
                </c:pt>
                <c:pt idx="10">
                  <c:v>-0.714855500273268</c:v>
                </c:pt>
                <c:pt idx="11">
                  <c:v>-0.615958600844521</c:v>
                </c:pt>
                <c:pt idx="12">
                  <c:v>-0.978484857862204</c:v>
                </c:pt>
                <c:pt idx="13">
                  <c:v>-1.0993315626079</c:v>
                </c:pt>
                <c:pt idx="14" c: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30242398"/>
        <c:axId val="60378662"/>
      </c:scatterChart>
      <c:valAx>
        <c:axId val="30242398"/>
        <c:scaling>
          <c:orientation val="minMax"/>
          <c:max val="4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75" b="1" i="0" u="none" strike="noStrike" kern="1200" spc="-1" baseline="0">
                    <a:solidFill>
                      <a:srgbClr val="000000"/>
                    </a:solidFill>
                    <a:latin typeface="Times New Roman" pitchFamily="12"/>
                    <a:ea typeface="+mn-ea"/>
                    <a:cs typeface="+mn-cs"/>
                  </a:defRPr>
                </a:pPr>
                <a:r>
                  <a:rPr sz="975" b="1" strike="noStrike" spc="-1">
                    <a:solidFill>
                      <a:srgbClr val="000000"/>
                    </a:solidFill>
                    <a:latin typeface="Times New Roman" pitchFamily="12"/>
                  </a:rPr>
                  <a:t>Log(ng/ml) (X)
</a:t>
                </a:r>
                <a:endParaRPr sz="975" b="1" strike="noStrike" spc="-1">
                  <a:solidFill>
                    <a:srgbClr val="000000"/>
                  </a:solidFill>
                  <a:latin typeface="Times New Roman" pitchFamily="12"/>
                </a:endParaRPr>
              </a:p>
            </c:rich>
          </c:tx>
          <c:layout>
            <c:manualLayout>
              <c:xMode val="edge"/>
              <c:yMode val="edge"/>
              <c:x val="0.520638492370438"/>
              <c:y val="0.904940374787053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648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75" b="0" i="0" u="none" strike="noStrike" kern="1200" spc="-1" baseline="0">
                <a:solidFill>
                  <a:srgbClr val="000000"/>
                </a:solidFill>
                <a:latin typeface="Times New Roman" pitchFamily="12"/>
                <a:ea typeface="+mn-ea"/>
                <a:cs typeface="+mn-cs"/>
              </a:defRPr>
            </a:pPr>
          </a:p>
        </c:txPr>
        <c:crossAx val="60378662"/>
        <c:crossesAt val="-1.2"/>
        <c:crossBetween val="midCat"/>
      </c:valAx>
      <c:valAx>
        <c:axId val="60378662"/>
        <c:scaling>
          <c:orientation val="minMax"/>
          <c:max val="0.8"/>
          <c:min val="-1.2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75" b="1" i="0" u="none" strike="noStrike" kern="1200" spc="-1" baseline="0">
                    <a:solidFill>
                      <a:srgbClr val="000000"/>
                    </a:solidFill>
                    <a:latin typeface="Times New Roman" pitchFamily="12"/>
                    <a:ea typeface="+mn-ea"/>
                    <a:cs typeface="+mn-cs"/>
                  </a:defRPr>
                </a:pPr>
                <a:r>
                  <a:rPr sz="975" b="1" strike="noStrike" spc="-1">
                    <a:solidFill>
                      <a:srgbClr val="000000"/>
                    </a:solidFill>
                    <a:latin typeface="Times New Roman" pitchFamily="12"/>
                  </a:rPr>
                  <a:t>Logit B (Y)</a:t>
                </a:r>
                <a:endParaRPr sz="975" b="1" strike="noStrike" spc="-1">
                  <a:solidFill>
                    <a:srgbClr val="000000"/>
                  </a:solidFill>
                  <a:latin typeface="Times New Roman" pitchFamily="12"/>
                </a:endParaRPr>
              </a:p>
            </c:rich>
          </c:tx>
          <c:layout>
            <c:manualLayout>
              <c:xMode val="edge"/>
              <c:yMode val="edge"/>
              <c:x val="0.0182125026369454"/>
              <c:y val="0.405337876206701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6480" cap="flat" cmpd="sng" algn="ctr">
            <a:solidFill>
              <a:srgbClr val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75" b="0" i="0" u="none" strike="noStrike" kern="1200" spc="-1" baseline="0">
                <a:solidFill>
                  <a:srgbClr val="000000"/>
                </a:solidFill>
                <a:latin typeface="Times New Roman" pitchFamily="12"/>
                <a:ea typeface="+mn-ea"/>
                <a:cs typeface="+mn-cs"/>
              </a:defRPr>
            </a:pPr>
          </a:p>
        </c:txPr>
        <c:crossAx val="30242398"/>
        <c:crossesAt val="-1"/>
        <c:crossBetween val="midCat"/>
        <c:majorUnit val="0.2"/>
      </c:valAx>
      <c:spPr>
        <a:noFill/>
        <a:ln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6480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22</xdr:col>
      <xdr:colOff>580680</xdr:colOff>
      <xdr:row>20</xdr:row>
      <xdr:rowOff>153000</xdr:rowOff>
    </xdr:from>
    <xdr:to>
      <xdr:col>30</xdr:col>
      <xdr:colOff>637200</xdr:colOff>
      <xdr:row>40</xdr:row>
      <xdr:rowOff>7560</xdr:rowOff>
    </xdr:to>
    <xdr:graphicFrame>
      <xdr:nvGraphicFramePr>
        <xdr:cNvPr id="2" name="Chart 4"/>
        <xdr:cNvGraphicFramePr/>
      </xdr:nvGraphicFramePr>
      <xdr:xfrm>
        <a:off x="18949670" y="3486150"/>
        <a:ext cx="5573395" cy="3207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12600</xdr:colOff>
      <xdr:row>1</xdr:row>
      <xdr:rowOff>3240</xdr:rowOff>
    </xdr:from>
    <xdr:to>
      <xdr:col>31</xdr:col>
      <xdr:colOff>21240</xdr:colOff>
      <xdr:row>20</xdr:row>
      <xdr:rowOff>0</xdr:rowOff>
    </xdr:to>
    <xdr:graphicFrame>
      <xdr:nvGraphicFramePr>
        <xdr:cNvPr id="3" name="Chart 5"/>
        <xdr:cNvGraphicFramePr/>
      </xdr:nvGraphicFramePr>
      <xdr:xfrm>
        <a:off x="19070955" y="165100"/>
        <a:ext cx="5525770" cy="3168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5" Type="http://schemas.openxmlformats.org/officeDocument/2006/relationships/revisionLog" Target="revisionLog5.xml"/><Relationship Id="rId4" Type="http://schemas.openxmlformats.org/officeDocument/2006/relationships/revisionLog" Target="revisionLog4.xml"/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872584e-bcd2-07c5-7f86-315eae95606f}" revisionId="120" version="3">
  <header guid="{5a2e6e54-ff04-4a92-8bf9-1d09bd8002c4}" dateTime="1900-01-00T00:00:00" maxSheetId="3" userName="emil" r:id="rId1" maxRId="26">
    <sheetIdMap count="2">
      <sheetId val="1"/>
      <sheetId val="2"/>
    </sheetIdMap>
  </header>
  <header guid="{8ea70d05-ccd5-4e28-a056-5c8795205fd2}" dateTime="1900-01-00T00:00:00" maxSheetId="3" userName="emil" r:id="rId2" minRId="27" maxRId="87">
    <sheetIdMap count="2">
      <sheetId val="1"/>
      <sheetId val="2"/>
    </sheetIdMap>
  </header>
  <header guid="{4d39b9e9-ae51-4385-99af-86076a157500}" dateTime="1900-01-00T00:00:00" maxSheetId="3" userName=" " r:id="rId3" minRId="88" maxRId="90">
    <sheetIdMap count="2">
      <sheetId val="1"/>
      <sheetId val="2"/>
    </sheetIdMap>
  </header>
  <header guid="{b441c189-90fa-0ac6-c72d-315ea12627b8}" dateTime="2020-01-29T14:19:59" maxSheetId="3" userName="emil" r:id="rId4" minRId="91" maxRId="107">
    <sheetIdMap count="2">
      <sheetId val="1"/>
      <sheetId val="2"/>
    </sheetIdMap>
  </header>
  <header guid="{5872584e-bcd2-07c5-7f86-315eae95606f}" dateTime="2020-01-29T14:58:54" maxSheetId="3" userName="emil" r:id="rId5" minRId="108" maxRId="120">
    <sheetIdMap count="2">
      <sheetId val="1"/>
      <sheetId val="2"/>
    </sheetIdMap>
  </header>
</headers>
</file>

<file path=xl/revisions/revisionLog1.xml>
</file>

<file path=xl/revisions/revisionLog2.xml>
</file>

<file path=xl/revisions/revisionLog3.xml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2">
    <nc r="L52" t="inlineStr">
      <is>
        <t>10^((LOG((B44-$I$16)*100/$J$18/(100-(B44-$I$16)*100/$J$18))-$R$19)/$R$20)</t>
      </is>
    </nc>
  </rcc>
  <rcc rId="92" sId="2">
    <nc r="L53" t="str">
      <f>(B44-$I$16)</f>
    </nc>
  </rcc>
  <rcc rId="93" sId="2">
    <nc r="K53" t="inlineStr">
      <is>
        <t>real point</t>
      </is>
    </nc>
  </rcc>
  <rfmt sheetId="2" sqref="K53" start="0" length="2147483647">
    <dxf>
      <font>
        <color rgb="FFFF0000"/>
      </font>
    </dxf>
  </rfmt>
  <rfmt sheetId="2" sqref="K53" start="0" length="2147483647">
    <dxf>
      <fill>
        <patternFill patternType="solid">
          <bgColor theme="1"/>
        </patternFill>
      </fill>
    </dxf>
  </rfmt>
  <rcc rId="94" sId="2">
    <nc r="L54" t="str">
      <f>L53*100</f>
    </nc>
  </rcc>
  <rfmt sheetId="2" sqref="L52" start="0" length="2147483647">
    <dxf>
      <fill>
        <patternFill patternType="solid">
          <bgColor theme="1"/>
        </patternFill>
      </fill>
    </dxf>
  </rfmt>
  <rfmt sheetId="2" sqref="L52:Q52" start="0" length="2147483647">
    <dxf>
      <fill>
        <patternFill patternType="solid">
          <bgColor theme="1"/>
        </patternFill>
      </fill>
    </dxf>
  </rfmt>
  <rfmt sheetId="2" sqref="L52:Q52" start="0" length="2147483647">
    <dxf>
      <font>
        <color theme="9"/>
      </font>
    </dxf>
  </rfmt>
  <rfmt sheetId="2" sqref="K53:K64" start="0" length="2147483647">
    <dxf>
      <fill>
        <patternFill patternType="solid">
          <bgColor theme="1"/>
        </patternFill>
      </fill>
    </dxf>
  </rfmt>
  <rfmt sheetId="2" sqref="K53:K64" start="0" length="2147483647">
    <dxf>
      <font>
        <color rgb="FFFF0000"/>
      </font>
    </dxf>
  </rfmt>
  <rcc rId="95" sId="2">
    <nc r="K54" t="inlineStr">
      <is>
        <t>A1</t>
      </is>
    </nc>
  </rcc>
  <rcc rId="96" sId="2">
    <nc r="K55" t="inlineStr">
      <is>
        <t>A2</t>
      </is>
    </nc>
  </rcc>
  <rcc rId="97" sId="2">
    <nc r="K56" t="inlineStr">
      <is>
        <t>B1</t>
      </is>
    </nc>
  </rcc>
  <rcc rId="98" sId="2">
    <nc r="K57" t="inlineStr">
      <is>
        <t>B2</t>
      </is>
    </nc>
  </rcc>
  <rcc rId="99" sId="2">
    <nc r="K58" t="inlineStr">
      <is>
        <t>B3</t>
      </is>
    </nc>
  </rcc>
  <rcc rId="100" sId="2">
    <nc r="L56" t="str">
      <f>L54</f>
    </nc>
  </rcc>
  <rfmt sheetId="2" sqref="L57" start="0" length="2147483647">
    <dxf>
      <font>
        <name val="Fira Code Medium"/>
        <color rgb="FF89DDFF"/>
      </font>
      <fill>
        <patternFill patternType="none"/>
      </fill>
    </dxf>
  </rfmt>
  <rcc rId="101" sId="2">
    <nc r="L57" t="str">
      <f>L55</f>
    </nc>
  </rcc>
  <rcc rId="102" sId="2">
    <nc r="L58" t="str">
      <f>100-L57</f>
    </nc>
  </rcc>
  <rcc rId="103" sId="2">
    <nc r="L59" t="str">
      <f>LOG(L58)</f>
    </nc>
  </rcc>
  <rcc rId="104" sId="2">
    <nc r="L60" t="str">
      <f>L59-R19</f>
    </nc>
  </rcc>
  <rcc rId="105" sId="2">
    <nc r="L61" t="str">
      <f>L60/R20</f>
    </nc>
  </rcc>
  <rcc rId="106" sId="2">
    <nc r="L62" t="str">
      <f>10^L61</f>
    </nc>
  </rcc>
  <rcc rId="107" sId="2">
    <nc r="L55" t="str">
      <f>L54/J18</f>
    </nc>
  </rcc>
  <rfmt sheetId="2" sqref="L52" start="0" length="2147483647">
    <dxf>
      <font>
        <name val="Arial CE"/>
        <charset val="1"/>
        <family val="0"/>
        <b val="0"/>
        <i val="0"/>
        <strike val="0"/>
        <color rgb="FFFFFF00"/>
        <sz val="10"/>
        <u val="none"/>
      </font>
    </dxf>
  </rfmt>
  <rfmt sheetId="2" sqref="L52" start="0" length="2147483647">
    <dxf>
      <font>
        <name val="Arial CE"/>
        <charset val="1"/>
        <family val="0"/>
        <b val="0"/>
        <i val="0"/>
        <strike val="0"/>
        <color rgb="FFFFFF00"/>
        <sz val="10"/>
        <u val="none"/>
      </font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K56:K62" start="0" length="2147483647">
    <dxf>
      <font>
        <color rgb="FFC00000"/>
      </font>
    </dxf>
  </rfmt>
  <rcc rId="108" sId="2">
    <nc r="K59" t="inlineStr">
      <is>
        <t>log10</t>
      </is>
    </nc>
  </rcc>
  <rcc rId="109" sId="2">
    <nc r="K60" t="inlineStr">
      <is>
        <t>"-regA"</t>
      </is>
    </nc>
  </rcc>
  <rcc rId="110" sId="2">
    <nc r="K61" t="inlineStr">
      <is>
        <t>"-regB"</t>
      </is>
    </nc>
  </rcc>
  <rcc rId="111" sId="2">
    <nc r="K62" t="inlineStr">
      <is>
        <t>10^</t>
      </is>
    </nc>
  </rcc>
  <rcc rId="112" sId="2">
    <oc r="L58" t="str">
      <f>100-L57</f>
    </oc>
    <nc r="L58" t="str">
      <f>ABS(L57-100)</f>
    </nc>
  </rcc>
  <rcc rId="113" sId="2">
    <nc r="M56" t="str">
      <f>100-L53</f>
    </nc>
  </rcc>
  <rcc rId="114" sId="2">
    <nc r="M57" t="str">
      <f>M56*100</f>
    </nc>
  </rcc>
  <rcc rId="115" sId="2">
    <nc r="M59" t="str">
      <f>LOG(M58)</f>
    </nc>
  </rcc>
  <rcc rId="116" sId="2">
    <nc r="M58" t="str">
      <f>ABS(M57/J18)</f>
    </nc>
  </rcc>
  <rcc rId="117" sId="2">
    <nc r="M60" t="str">
      <f>M59-R19</f>
    </nc>
  </rcc>
  <rcc rId="118" sId="2">
    <nc r="M61" t="str">
      <f>M60/R20</f>
    </nc>
  </rcc>
  <rcc rId="119" sId="2">
    <nc r="M62" t="str">
      <f>10^M61</f>
    </nc>
  </rcc>
  <rcc rId="120" sId="2">
    <nc r="M55" t="inlineStr">
      <is>
        <t>"10-x"</t>
      </is>
    </nc>
  </rcc>
  <rfmt sheetId="2" sqref="M55" start="0" length="2147483647">
    <dxf>
      <fill>
        <patternFill patternType="solid">
          <bgColor theme="7"/>
        </patternFill>
      </fill>
    </dxf>
  </rfmt>
  <rfmt sheetId="2" sqref="M55:M62" start="0" length="2147483647">
    <dxf>
      <fill>
        <patternFill patternType="solid">
          <bgColor theme="7"/>
        </patternFill>
      </fill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4d39b9e9-ae51-4385-99af-86076a157500}" name="emil" id="-868956249" dateTime="2020-01-22T07:58:49"/>
</us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383"/>
  <sheetViews>
    <sheetView zoomScale="130" zoomScaleNormal="130" topLeftCell="A256" workbookViewId="0">
      <selection activeCell="C314" sqref="C314"/>
    </sheetView>
  </sheetViews>
  <sheetFormatPr defaultColWidth="9" defaultRowHeight="12.75"/>
  <cols>
    <col min="1" max="1" width="16.1166666666667" customWidth="1"/>
    <col min="2" max="2" width="12.6833333333333" customWidth="1"/>
    <col min="3" max="3" width="11.9833333333333" style="37" customWidth="1"/>
    <col min="4" max="4" width="10.6833333333333" customWidth="1"/>
    <col min="5" max="5" width="10.55" customWidth="1"/>
    <col min="6" max="6" width="7.25833333333333" customWidth="1"/>
    <col min="7" max="7" width="9.65833333333333" customWidth="1"/>
    <col min="8" max="8" width="9.05" customWidth="1"/>
    <col min="9" max="9" width="9.13333333333333" style="105" customWidth="1"/>
    <col min="10" max="1025" width="9.05" customWidth="1"/>
  </cols>
  <sheetData>
    <row r="1" customHeight="1" spans="1:2">
      <c r="A1" t="str">
        <f>Mel8V09!A1</f>
        <v>RIA</v>
      </c>
      <c r="B1" t="str">
        <f>Mel8V09!B1</f>
        <v>Data</v>
      </c>
    </row>
    <row r="2" customHeight="1" spans="1:2">
      <c r="A2" t="str">
        <f>Mel8V09!A2</f>
        <v>Kortyzol</v>
      </c>
      <c r="B2" s="2" t="e">
        <f>#REF!</f>
        <v>#REF!</v>
      </c>
    </row>
    <row r="3" customHeight="1"/>
    <row r="4" ht="13.5" customHeight="1"/>
    <row r="5" ht="13.5" customHeight="1" spans="1:3">
      <c r="A5" s="106" t="str">
        <f>Mel8V09!M17</f>
        <v>Parametry regresji</v>
      </c>
      <c r="B5" s="107" t="str">
        <f>Mel8V09!O17</f>
        <v>Y=a+bX</v>
      </c>
      <c r="C5" s="61"/>
    </row>
    <row r="6" customHeight="1" spans="1:3">
      <c r="A6" s="108" t="str">
        <f>Mel8V09!M18</f>
        <v>N</v>
      </c>
      <c r="B6" s="109">
        <f>Mel8V09!N18</f>
        <v>14</v>
      </c>
      <c r="C6" s="110" t="s">
        <v>0</v>
      </c>
    </row>
    <row r="7" customHeight="1" spans="1:3">
      <c r="A7" s="111" t="str">
        <f>Mel8V09!M19</f>
        <v>b</v>
      </c>
      <c r="B7" s="112">
        <f>Mel8V09!N19</f>
        <v>-1.04030283575261</v>
      </c>
      <c r="C7" s="113">
        <f>Mel8V09!O19</f>
        <v>0.0345621668664497</v>
      </c>
    </row>
    <row r="8" customHeight="1" spans="1:3">
      <c r="A8" s="111" t="str">
        <f>Mel8V09!M20</f>
        <v>a</v>
      </c>
      <c r="B8" s="112">
        <f>Mel8V09!N20</f>
        <v>0.994582780885827</v>
      </c>
      <c r="C8" s="113">
        <f>Mel8V09!O20</f>
        <v>0.0403427436187498</v>
      </c>
    </row>
    <row r="9" ht="13.5" customHeight="1" spans="1:3">
      <c r="A9" s="114" t="str">
        <f>Mel8V09!M21</f>
        <v>r</v>
      </c>
      <c r="B9" s="115">
        <f>Mel8V09!N21</f>
        <v>-0.993442394368955</v>
      </c>
      <c r="C9" s="116"/>
    </row>
    <row r="10" ht="13.5" customHeight="1"/>
    <row r="11" customHeight="1" spans="1:7">
      <c r="A11" s="117" t="str">
        <f>Mel8V09!L44</f>
        <v>%B</v>
      </c>
      <c r="B11" s="118" t="str">
        <f>Mel8V09!N44</f>
        <v>ng</v>
      </c>
      <c r="C11" s="78"/>
      <c r="E11" s="47"/>
      <c r="F11" s="60" t="str">
        <f>Mel8V09!Q44</f>
        <v>c.v.</v>
      </c>
      <c r="G11" s="78" t="str">
        <f>Mel8V09!R44</f>
        <v>odczyt</v>
      </c>
    </row>
    <row r="12" customHeight="1" spans="1:7">
      <c r="A12" s="109">
        <f>Mel8V09!L45</f>
        <v>80</v>
      </c>
      <c r="B12" s="119">
        <f>Mel8V09!N45</f>
        <v>2.38405290804622</v>
      </c>
      <c r="C12" s="64" t="str">
        <f>Mel8V09!O45</f>
        <v>B80</v>
      </c>
      <c r="E12" s="109" t="str">
        <f>Mel8V09!P45</f>
        <v>Średnia</v>
      </c>
      <c r="F12" s="123">
        <f>Mel8V09!Q45</f>
        <v>16.7874860632872</v>
      </c>
      <c r="G12" s="124">
        <f>Mel8V09!R45</f>
        <v>1.01335597296815</v>
      </c>
    </row>
    <row r="13" customHeight="1" spans="1:7">
      <c r="A13" s="109">
        <f>Mel8V09!L46</f>
        <v>50</v>
      </c>
      <c r="B13" s="119">
        <f>Mel8V09!N46</f>
        <v>9.03756026172973</v>
      </c>
      <c r="C13" s="64" t="str">
        <f>Mel8V09!O46</f>
        <v>B50</v>
      </c>
      <c r="E13" s="109" t="str">
        <f>Mel8V09!P46</f>
        <v>SD</v>
      </c>
      <c r="F13" s="119">
        <f>Mel8V09!Q46</f>
        <v>9.60985383602968</v>
      </c>
      <c r="G13" s="124">
        <f>Mel8V09!R46</f>
        <v>0.178669323961918</v>
      </c>
    </row>
    <row r="14" ht="13.5" customHeight="1" spans="1:7">
      <c r="A14" s="120">
        <f>Mel8V09!L47</f>
        <v>20</v>
      </c>
      <c r="B14" s="121">
        <f>Mel8V09!N47</f>
        <v>34.259934084824</v>
      </c>
      <c r="C14" s="67" t="str">
        <f>Mel8V09!O47</f>
        <v>B20</v>
      </c>
      <c r="E14" s="120" t="str">
        <f>Mel8V09!P47</f>
        <v>Błąd odcz.</v>
      </c>
      <c r="F14" s="125"/>
      <c r="G14" s="126">
        <f>Mel8V09!R47</f>
        <v>17.6314472631558</v>
      </c>
    </row>
    <row r="15" ht="13.5" customHeight="1"/>
    <row r="16" ht="13.5" customHeight="1" spans="3:6">
      <c r="C16" s="37" t="str">
        <f>Mel8V09!C42</f>
        <v>Odczyt </v>
      </c>
      <c r="E16" s="108" t="s">
        <v>1</v>
      </c>
      <c r="F16" s="3"/>
    </row>
    <row r="17" ht="13.5" customHeight="1" spans="1:6">
      <c r="A17" t="str">
        <f>Mel8V09!A43</f>
        <v>Nr probówki</v>
      </c>
      <c r="B17" t="s">
        <v>2</v>
      </c>
      <c r="C17" s="37" t="str">
        <f>Mel8V09!C43</f>
        <v>ng/ml</v>
      </c>
      <c r="D17" s="122" t="s">
        <v>3</v>
      </c>
      <c r="E17" s="114" t="str">
        <f>Mel8V09!F43</f>
        <v>ng/ml</v>
      </c>
      <c r="F17" s="127" t="str">
        <f>Mel8V09!G43</f>
        <v>c.v.</v>
      </c>
    </row>
    <row r="18" customHeight="1" spans="1:10">
      <c r="A18">
        <f>Mel8V09!A44</f>
        <v>25</v>
      </c>
      <c r="C18" s="37">
        <f>Mel8V09!C44</f>
        <v>11.4052520377423</v>
      </c>
      <c r="D18" s="37"/>
      <c r="E18" s="37">
        <f>Mel8V09!F44</f>
        <v>11.147517259292</v>
      </c>
      <c r="F18" s="7">
        <f>Mel8V09!G44</f>
        <v>3.26971477775372</v>
      </c>
      <c r="G18">
        <f>MOD(ROW(),2)</f>
        <v>0</v>
      </c>
      <c r="H18" s="37">
        <f>E18</f>
        <v>11.147517259292</v>
      </c>
      <c r="I18" s="105">
        <v>1</v>
      </c>
      <c r="J18" s="14" t="s">
        <v>4</v>
      </c>
    </row>
    <row r="19" hidden="1" customHeight="1" spans="1:9">
      <c r="A19">
        <f>Mel8V09!A45</f>
        <v>26</v>
      </c>
      <c r="C19" s="37">
        <f>Mel8V09!C45</f>
        <v>10.8897824808416</v>
      </c>
      <c r="D19" s="37"/>
      <c r="E19" s="37"/>
      <c r="F19" s="7"/>
      <c r="G19">
        <v>1</v>
      </c>
      <c r="H19" s="37"/>
      <c r="I19" s="105">
        <v>2</v>
      </c>
    </row>
    <row r="20" customHeight="1" spans="1:9">
      <c r="A20">
        <f>Mel8V09!A46</f>
        <v>27</v>
      </c>
      <c r="C20" s="37">
        <f>Mel8V09!C46</f>
        <v>19.5868597284705</v>
      </c>
      <c r="D20" s="37"/>
      <c r="E20" s="37">
        <f>Mel8V09!F46</f>
        <v>17.2313915060697</v>
      </c>
      <c r="F20" s="7">
        <f>Mel8V09!G46</f>
        <v>19.3317823733774</v>
      </c>
      <c r="G20">
        <v>0</v>
      </c>
      <c r="H20" s="37">
        <f>E20</f>
        <v>17.2313915060697</v>
      </c>
      <c r="I20" s="105">
        <f>I18+1</f>
        <v>2</v>
      </c>
    </row>
    <row r="21" hidden="1" customHeight="1" spans="1:9">
      <c r="A21">
        <f>Mel8V09!A47</f>
        <v>28</v>
      </c>
      <c r="C21" s="37">
        <f>Mel8V09!C47</f>
        <v>14.875923283669</v>
      </c>
      <c r="D21" s="37"/>
      <c r="E21" s="37"/>
      <c r="F21" s="7"/>
      <c r="G21">
        <f t="shared" ref="G21:G84" si="0">MOD(ROW(),2)</f>
        <v>1</v>
      </c>
      <c r="H21" s="37"/>
      <c r="I21" s="105">
        <v>4</v>
      </c>
    </row>
    <row r="22" customHeight="1" spans="1:9">
      <c r="A22">
        <f>Mel8V09!A48</f>
        <v>29</v>
      </c>
      <c r="C22" s="37">
        <f>Mel8V09!C48</f>
        <v>10.6908515591679</v>
      </c>
      <c r="D22" s="37"/>
      <c r="E22" s="37">
        <f>Mel8V09!F48</f>
        <v>10.49779632068</v>
      </c>
      <c r="F22" s="7">
        <f>Mel8V09!G48</f>
        <v>2.60074903548043</v>
      </c>
      <c r="G22">
        <f t="shared" si="0"/>
        <v>0</v>
      </c>
      <c r="H22" s="37">
        <f>E22</f>
        <v>10.49779632068</v>
      </c>
      <c r="I22" s="105">
        <f>I20+1</f>
        <v>3</v>
      </c>
    </row>
    <row r="23" hidden="1" customHeight="1" spans="1:9">
      <c r="A23">
        <f>Mel8V09!A49</f>
        <v>30</v>
      </c>
      <c r="C23" s="37">
        <f>Mel8V09!C49</f>
        <v>10.3047410821921</v>
      </c>
      <c r="D23" s="37"/>
      <c r="E23" s="37"/>
      <c r="F23" s="7"/>
      <c r="G23">
        <f t="shared" si="0"/>
        <v>1</v>
      </c>
      <c r="H23" s="37"/>
      <c r="I23" s="105">
        <v>6</v>
      </c>
    </row>
    <row r="24" customHeight="1" spans="1:9">
      <c r="A24">
        <f>Mel8V09!A50</f>
        <v>31</v>
      </c>
      <c r="C24" s="37">
        <f>Mel8V09!C50</f>
        <v>5.74515165362199</v>
      </c>
      <c r="D24" s="37"/>
      <c r="E24" s="37">
        <f>Mel8V09!F50</f>
        <v>6.15459960936992</v>
      </c>
      <c r="F24" s="7">
        <f>Mel8V09!G50</f>
        <v>9.40835941988981</v>
      </c>
      <c r="G24">
        <f t="shared" si="0"/>
        <v>0</v>
      </c>
      <c r="H24" s="37">
        <f>E24</f>
        <v>6.15459960936992</v>
      </c>
      <c r="I24" s="105">
        <f>I22+1</f>
        <v>4</v>
      </c>
    </row>
    <row r="25" hidden="1" customHeight="1" spans="1:9">
      <c r="A25">
        <f>Mel8V09!A51</f>
        <v>32</v>
      </c>
      <c r="C25" s="37">
        <f>Mel8V09!C51</f>
        <v>6.56404756511784</v>
      </c>
      <c r="D25" s="37"/>
      <c r="E25" s="37"/>
      <c r="F25" s="7"/>
      <c r="G25">
        <f t="shared" si="0"/>
        <v>1</v>
      </c>
      <c r="H25" s="37"/>
      <c r="I25" s="105">
        <v>8</v>
      </c>
    </row>
    <row r="26" customHeight="1" spans="1:9">
      <c r="A26">
        <f>Mel8V09!A52</f>
        <v>33</v>
      </c>
      <c r="C26" s="37">
        <f>Mel8V09!C52</f>
        <v>4.15515582849398</v>
      </c>
      <c r="D26" s="37"/>
      <c r="E26" s="37">
        <f>Mel8V09!F52</f>
        <v>3.69757177936067</v>
      </c>
      <c r="F26" s="7">
        <f>Mel8V09!G52</f>
        <v>17.5012577665721</v>
      </c>
      <c r="G26">
        <f t="shared" si="0"/>
        <v>0</v>
      </c>
      <c r="H26" s="37">
        <f>E26</f>
        <v>3.69757177936067</v>
      </c>
      <c r="I26" s="105">
        <f>I24+1</f>
        <v>5</v>
      </c>
    </row>
    <row r="27" hidden="1" customHeight="1" spans="1:9">
      <c r="A27">
        <f>Mel8V09!A53</f>
        <v>34</v>
      </c>
      <c r="C27" s="37">
        <f>Mel8V09!C53</f>
        <v>3.23998773022735</v>
      </c>
      <c r="D27" s="37"/>
      <c r="E27" s="37"/>
      <c r="F27" s="7"/>
      <c r="G27">
        <f t="shared" si="0"/>
        <v>1</v>
      </c>
      <c r="H27" s="37"/>
      <c r="I27" s="105">
        <v>10</v>
      </c>
    </row>
    <row r="28" customHeight="1" spans="1:9">
      <c r="A28">
        <f>Mel8V09!A54</f>
        <v>35</v>
      </c>
      <c r="C28" s="37">
        <f>Mel8V09!C54</f>
        <v>1.87824853384736</v>
      </c>
      <c r="D28" s="37"/>
      <c r="E28" s="37">
        <f>Mel8V09!F54</f>
        <v>1.84698221354453</v>
      </c>
      <c r="F28" s="7">
        <f>Mel8V09!G54</f>
        <v>2.3940270725675</v>
      </c>
      <c r="G28">
        <f t="shared" si="0"/>
        <v>0</v>
      </c>
      <c r="H28" s="37">
        <f>E28</f>
        <v>1.84698221354453</v>
      </c>
      <c r="I28" s="105">
        <f>I26+1</f>
        <v>6</v>
      </c>
    </row>
    <row r="29" hidden="1" customHeight="1" spans="1:9">
      <c r="A29">
        <f>Mel8V09!A55</f>
        <v>36</v>
      </c>
      <c r="C29" s="37">
        <f>Mel8V09!C55</f>
        <v>1.8157158932417</v>
      </c>
      <c r="D29" s="37"/>
      <c r="E29" s="37"/>
      <c r="F29" s="7"/>
      <c r="G29">
        <f t="shared" si="0"/>
        <v>1</v>
      </c>
      <c r="I29" s="105">
        <v>12</v>
      </c>
    </row>
    <row r="30" customHeight="1" spans="1:9">
      <c r="A30">
        <f>Mel8V09!A56</f>
        <v>37</v>
      </c>
      <c r="C30" s="37">
        <f>Mel8V09!C56</f>
        <v>2.33431074093733</v>
      </c>
      <c r="D30" s="37"/>
      <c r="E30" s="37">
        <f>Mel8V09!F56</f>
        <v>2.21823112421196</v>
      </c>
      <c r="F30" s="7">
        <f>Mel8V09!G56</f>
        <v>7.4005529223834</v>
      </c>
      <c r="G30">
        <f t="shared" si="0"/>
        <v>0</v>
      </c>
      <c r="H30" s="37">
        <f>E30</f>
        <v>2.21823112421196</v>
      </c>
      <c r="I30" s="105">
        <f>I28+1</f>
        <v>7</v>
      </c>
    </row>
    <row r="31" hidden="1" customHeight="1" spans="1:9">
      <c r="A31">
        <f>Mel8V09!A57</f>
        <v>38</v>
      </c>
      <c r="C31" s="37">
        <f>Mel8V09!C57</f>
        <v>2.1021515074866</v>
      </c>
      <c r="D31" s="37"/>
      <c r="E31" s="37"/>
      <c r="F31" s="7"/>
      <c r="G31">
        <f t="shared" si="0"/>
        <v>1</v>
      </c>
      <c r="I31" s="105">
        <v>14</v>
      </c>
    </row>
    <row r="32" customHeight="1" spans="1:9">
      <c r="A32">
        <f>Mel8V09!A58</f>
        <v>39</v>
      </c>
      <c r="C32" s="37">
        <f>Mel8V09!C58</f>
        <v>5.74515165362199</v>
      </c>
      <c r="D32" s="37"/>
      <c r="E32" s="37">
        <f>Mel8V09!F58</f>
        <v>4.84059290214398</v>
      </c>
      <c r="F32" s="7">
        <f>Mel8V09!G58</f>
        <v>26.4273257463334</v>
      </c>
      <c r="G32">
        <f t="shared" si="0"/>
        <v>0</v>
      </c>
      <c r="H32" s="37">
        <f>E32</f>
        <v>4.84059290214398</v>
      </c>
      <c r="I32" s="105">
        <f>I30+1</f>
        <v>8</v>
      </c>
    </row>
    <row r="33" hidden="1" customHeight="1" spans="1:9">
      <c r="A33">
        <f>Mel8V09!A59</f>
        <v>40</v>
      </c>
      <c r="C33" s="37">
        <f>Mel8V09!C59</f>
        <v>3.93603415066596</v>
      </c>
      <c r="D33" s="37"/>
      <c r="E33" s="37"/>
      <c r="F33" s="7"/>
      <c r="G33">
        <f t="shared" si="0"/>
        <v>1</v>
      </c>
      <c r="I33" s="105">
        <v>16</v>
      </c>
    </row>
    <row r="34" customHeight="1" spans="1:9">
      <c r="A34">
        <f>Mel8V09!A60</f>
        <v>41</v>
      </c>
      <c r="C34" s="37">
        <f>Mel8V09!C60</f>
        <v>8.42566407624039</v>
      </c>
      <c r="D34" s="37"/>
      <c r="E34" s="37">
        <f>Mel8V09!F60</f>
        <v>9.04501525488766</v>
      </c>
      <c r="F34" s="7">
        <f>Mel8V09!G60</f>
        <v>9.68372978963649</v>
      </c>
      <c r="G34">
        <f t="shared" si="0"/>
        <v>0</v>
      </c>
      <c r="H34" s="37">
        <f>E34</f>
        <v>9.04501525488766</v>
      </c>
      <c r="I34" s="105">
        <f>I32+1</f>
        <v>9</v>
      </c>
    </row>
    <row r="35" hidden="1" customHeight="1" spans="1:9">
      <c r="A35">
        <f>Mel8V09!A61</f>
        <v>42</v>
      </c>
      <c r="C35" s="37">
        <f>Mel8V09!C61</f>
        <v>9.66436643353492</v>
      </c>
      <c r="D35" s="37"/>
      <c r="E35" s="37"/>
      <c r="F35" s="7"/>
      <c r="G35">
        <f t="shared" si="0"/>
        <v>1</v>
      </c>
      <c r="I35" s="105">
        <v>18</v>
      </c>
    </row>
    <row r="36" customHeight="1" spans="1:9">
      <c r="A36">
        <f>Mel8V09!A62</f>
        <v>43</v>
      </c>
      <c r="C36" s="37">
        <f>Mel8V09!C62</f>
        <v>10.7898147348323</v>
      </c>
      <c r="D36" s="37"/>
      <c r="E36" s="37">
        <f>Mel8V09!F62</f>
        <v>9.80487143885789</v>
      </c>
      <c r="F36" s="7">
        <f>Mel8V09!G62</f>
        <v>14.2064092938042</v>
      </c>
      <c r="G36">
        <f t="shared" si="0"/>
        <v>0</v>
      </c>
      <c r="H36" s="37">
        <f>E36</f>
        <v>9.80487143885789</v>
      </c>
      <c r="I36" s="105">
        <f>I34+1</f>
        <v>10</v>
      </c>
    </row>
    <row r="37" hidden="1" customHeight="1" spans="1:9">
      <c r="A37">
        <f>Mel8V09!A63</f>
        <v>44</v>
      </c>
      <c r="C37" s="37">
        <f>Mel8V09!C63</f>
        <v>8.81992814288348</v>
      </c>
      <c r="D37" s="37"/>
      <c r="E37" s="37"/>
      <c r="F37" s="7"/>
      <c r="G37">
        <f t="shared" si="0"/>
        <v>1</v>
      </c>
      <c r="I37" s="105">
        <v>20</v>
      </c>
    </row>
    <row r="38" customHeight="1" spans="1:9">
      <c r="A38">
        <f>Mel8V09!A64</f>
        <v>45</v>
      </c>
      <c r="C38" s="37">
        <f>Mel8V09!C64</f>
        <v>12.28841483395</v>
      </c>
      <c r="D38" s="37"/>
      <c r="E38" s="37">
        <f>Mel8V09!F64</f>
        <v>11.7942167969869</v>
      </c>
      <c r="F38" s="7">
        <f>Mel8V09!G64</f>
        <v>5.92579887585206</v>
      </c>
      <c r="G38">
        <f t="shared" si="0"/>
        <v>0</v>
      </c>
      <c r="H38" s="37">
        <f>E38</f>
        <v>11.7942167969869</v>
      </c>
      <c r="I38" s="105">
        <f>I36+1</f>
        <v>11</v>
      </c>
    </row>
    <row r="39" hidden="1" customHeight="1" spans="1:9">
      <c r="A39">
        <f>Mel8V09!A65</f>
        <v>46</v>
      </c>
      <c r="C39" s="37">
        <f>Mel8V09!C65</f>
        <v>11.3000187600238</v>
      </c>
      <c r="D39" s="37"/>
      <c r="E39" s="37"/>
      <c r="F39" s="7"/>
      <c r="G39">
        <f t="shared" si="0"/>
        <v>1</v>
      </c>
      <c r="I39" s="105">
        <v>22</v>
      </c>
    </row>
    <row r="40" customHeight="1" spans="1:9">
      <c r="A40">
        <f>Mel8V09!A66</f>
        <v>47</v>
      </c>
      <c r="C40" s="37">
        <f>Mel8V09!C66</f>
        <v>4.71104986142409</v>
      </c>
      <c r="D40" s="37"/>
      <c r="E40" s="37">
        <f>Mel8V09!F66</f>
        <v>5.17302154769892</v>
      </c>
      <c r="F40" s="7">
        <f>Mel8V09!G66</f>
        <v>12.6294974443484</v>
      </c>
      <c r="G40">
        <f t="shared" si="0"/>
        <v>0</v>
      </c>
      <c r="H40" s="37">
        <f>E40</f>
        <v>5.17302154769892</v>
      </c>
      <c r="I40" s="105">
        <f>I38+1</f>
        <v>12</v>
      </c>
    </row>
    <row r="41" hidden="1" customHeight="1" spans="1:9">
      <c r="A41">
        <f>Mel8V09!A67</f>
        <v>48</v>
      </c>
      <c r="C41" s="37">
        <f>Mel8V09!C67</f>
        <v>5.63499323397374</v>
      </c>
      <c r="D41" s="37"/>
      <c r="E41" s="37"/>
      <c r="F41" s="7"/>
      <c r="G41">
        <f t="shared" si="0"/>
        <v>1</v>
      </c>
      <c r="I41" s="105">
        <v>24</v>
      </c>
    </row>
    <row r="42" customHeight="1" spans="1:9">
      <c r="A42">
        <f>Mel8V09!A68</f>
        <v>49</v>
      </c>
      <c r="C42" s="37">
        <f>Mel8V09!C68</f>
        <v>3.5994655177183</v>
      </c>
      <c r="D42" s="37"/>
      <c r="E42" s="37">
        <f>Mel8V09!F68</f>
        <v>3.53846655834451</v>
      </c>
      <c r="F42" s="7">
        <f>Mel8V09!G68</f>
        <v>2.43793615722094</v>
      </c>
      <c r="G42">
        <f t="shared" si="0"/>
        <v>0</v>
      </c>
      <c r="H42" s="37">
        <f>E42</f>
        <v>3.53846655834451</v>
      </c>
      <c r="I42" s="105">
        <f>I40+1</f>
        <v>13</v>
      </c>
    </row>
    <row r="43" hidden="1" customHeight="1" spans="1:9">
      <c r="A43" s="7">
        <f>Mel8V09!A69</f>
        <v>50</v>
      </c>
      <c r="C43" s="37">
        <f>Mel8V09!C69</f>
        <v>3.47746759897073</v>
      </c>
      <c r="D43" s="37"/>
      <c r="E43" s="37"/>
      <c r="F43" s="7"/>
      <c r="G43">
        <f t="shared" si="0"/>
        <v>1</v>
      </c>
      <c r="I43" s="105">
        <v>26</v>
      </c>
    </row>
    <row r="44" customHeight="1" spans="1:9">
      <c r="A44" s="7">
        <f>Mel8V09!A70</f>
        <v>51</v>
      </c>
      <c r="C44" s="37">
        <f>Mel8V09!C70</f>
        <v>3.7237238641857</v>
      </c>
      <c r="D44" s="37"/>
      <c r="E44" s="37">
        <f>Mel8V09!F70</f>
        <v>3.20258177255383</v>
      </c>
      <c r="F44" s="7">
        <f>Mel8V09!G70</f>
        <v>23.0128773049741</v>
      </c>
      <c r="G44">
        <f t="shared" si="0"/>
        <v>0</v>
      </c>
      <c r="H44" s="37">
        <f>E44</f>
        <v>3.20258177255383</v>
      </c>
      <c r="I44" s="105">
        <f>I42+1</f>
        <v>14</v>
      </c>
    </row>
    <row r="45" hidden="1" customHeight="1" spans="1:9">
      <c r="A45" s="7">
        <f>Mel8V09!A71</f>
        <v>52</v>
      </c>
      <c r="C45" s="37">
        <f>Mel8V09!C71</f>
        <v>2.68143968092195</v>
      </c>
      <c r="D45" s="37"/>
      <c r="E45" s="37"/>
      <c r="F45" s="7"/>
      <c r="G45">
        <f t="shared" si="0"/>
        <v>1</v>
      </c>
      <c r="I45" s="105">
        <v>28</v>
      </c>
    </row>
    <row r="46" customHeight="1" spans="1:9">
      <c r="A46" s="7">
        <f>Mel8V09!A72</f>
        <v>53</v>
      </c>
      <c r="C46" s="37">
        <f>Mel8V09!C72</f>
        <v>2.47090033125653</v>
      </c>
      <c r="D46" s="37"/>
      <c r="E46" s="37">
        <f>Mel8V09!F72</f>
        <v>2.08169514146428</v>
      </c>
      <c r="F46" s="7">
        <f>Mel8V09!G72</f>
        <v>26.4409157223197</v>
      </c>
      <c r="G46">
        <f t="shared" si="0"/>
        <v>0</v>
      </c>
      <c r="H46" s="37">
        <f>E46</f>
        <v>2.08169514146428</v>
      </c>
      <c r="I46" s="105">
        <f>I44+1</f>
        <v>15</v>
      </c>
    </row>
    <row r="47" hidden="1" customHeight="1" spans="1:9">
      <c r="A47" s="7">
        <f>Mel8V09!A73</f>
        <v>54</v>
      </c>
      <c r="C47" s="37">
        <f>Mel8V09!C73</f>
        <v>1.69248995167203</v>
      </c>
      <c r="D47" s="37"/>
      <c r="E47" s="37"/>
      <c r="F47" s="7"/>
      <c r="G47">
        <f t="shared" si="0"/>
        <v>1</v>
      </c>
      <c r="I47" s="105">
        <v>30</v>
      </c>
    </row>
    <row r="48" customHeight="1" spans="1:9">
      <c r="A48" s="7">
        <f>Mel8V09!A74</f>
        <v>55</v>
      </c>
      <c r="C48" s="37">
        <f>Mel8V09!C74</f>
        <v>1.39459815602614</v>
      </c>
      <c r="D48" s="37">
        <f>Mel8V09!D74</f>
        <v>1</v>
      </c>
      <c r="E48" s="37">
        <f>Mel8V09!E74</f>
        <v>1.39459815602614</v>
      </c>
      <c r="F48" s="7">
        <f>Mel8V09!G74</f>
        <v>0</v>
      </c>
      <c r="G48">
        <f t="shared" si="0"/>
        <v>0</v>
      </c>
      <c r="H48" s="37">
        <f>E48</f>
        <v>1.39459815602614</v>
      </c>
      <c r="I48" s="105">
        <f>I46+1</f>
        <v>16</v>
      </c>
    </row>
    <row r="49" hidden="1" customHeight="1" spans="1:9">
      <c r="A49" s="7">
        <f>Mel8V09!A75</f>
        <v>56</v>
      </c>
      <c r="C49" s="37">
        <f>Mel8V09!C75</f>
        <v>1.39459815602614</v>
      </c>
      <c r="D49" s="37"/>
      <c r="E49" s="37"/>
      <c r="F49" s="7"/>
      <c r="G49">
        <f t="shared" si="0"/>
        <v>1</v>
      </c>
      <c r="I49" s="105">
        <v>32</v>
      </c>
    </row>
    <row r="50" customHeight="1" spans="1:9">
      <c r="A50" s="7">
        <f>Mel8V09!A76</f>
        <v>57</v>
      </c>
      <c r="C50" s="37">
        <f>Mel8V09!C76</f>
        <v>9.66436643353492</v>
      </c>
      <c r="D50" s="37">
        <f>Mel8V09!D76</f>
        <v>1</v>
      </c>
      <c r="E50" s="37">
        <f>Mel8V09!E76</f>
        <v>9.66436643353492</v>
      </c>
      <c r="F50" s="7">
        <f>Mel8V09!G76</f>
        <v>11.03376837475</v>
      </c>
      <c r="G50">
        <f t="shared" si="0"/>
        <v>0</v>
      </c>
      <c r="H50" s="37">
        <f>E50</f>
        <v>9.66436643353492</v>
      </c>
      <c r="I50" s="105">
        <f>I48+1</f>
        <v>17</v>
      </c>
    </row>
    <row r="51" hidden="1" customHeight="1" spans="1:9">
      <c r="A51" s="7">
        <f>Mel8V09!A77</f>
        <v>58</v>
      </c>
      <c r="C51" s="37">
        <f>Mel8V09!C77</f>
        <v>11.3000187600238</v>
      </c>
      <c r="D51" s="37"/>
      <c r="E51" s="37"/>
      <c r="F51" s="7"/>
      <c r="G51">
        <f t="shared" si="0"/>
        <v>1</v>
      </c>
      <c r="I51" s="105">
        <v>34</v>
      </c>
    </row>
    <row r="52" customHeight="1" spans="1:9">
      <c r="A52" s="7">
        <f>Mel8V09!A78</f>
        <v>59</v>
      </c>
      <c r="C52" s="37">
        <f>Mel8V09!C78</f>
        <v>7.54664209208552</v>
      </c>
      <c r="D52" s="37"/>
      <c r="E52" s="37">
        <f>Mel8V09!F78</f>
        <v>6.59081766302963</v>
      </c>
      <c r="F52" s="7">
        <f>Mel8V09!G78</f>
        <v>20.5094411638904</v>
      </c>
      <c r="G52">
        <f t="shared" si="0"/>
        <v>0</v>
      </c>
      <c r="H52" s="37">
        <f>E52</f>
        <v>6.59081766302963</v>
      </c>
      <c r="I52" s="105">
        <f>I50+1</f>
        <v>18</v>
      </c>
    </row>
    <row r="53" hidden="1" customHeight="1" spans="1:9">
      <c r="A53" s="7">
        <f>Mel8V09!A79</f>
        <v>60</v>
      </c>
      <c r="C53" s="37">
        <f>Mel8V09!C79</f>
        <v>5.63499323397374</v>
      </c>
      <c r="D53" s="37"/>
      <c r="E53" s="37"/>
      <c r="F53" s="7"/>
      <c r="G53">
        <f t="shared" si="0"/>
        <v>1</v>
      </c>
      <c r="I53" s="105">
        <v>36</v>
      </c>
    </row>
    <row r="54" customHeight="1" spans="1:9">
      <c r="A54" s="7">
        <f>Mel8V09!A80</f>
        <v>61</v>
      </c>
      <c r="C54" s="37">
        <f>Mel8V09!C80</f>
        <v>2.78936244315279</v>
      </c>
      <c r="D54" s="37"/>
      <c r="E54" s="37">
        <f>Mel8V09!F80</f>
        <v>2.91889369501272</v>
      </c>
      <c r="F54" s="7">
        <f>Mel8V09!G80</f>
        <v>6.27583160854626</v>
      </c>
      <c r="G54">
        <f t="shared" si="0"/>
        <v>0</v>
      </c>
      <c r="H54" s="37">
        <f>E54</f>
        <v>2.91889369501272</v>
      </c>
      <c r="I54" s="105">
        <f>I52+1</f>
        <v>19</v>
      </c>
    </row>
    <row r="55" hidden="1" customHeight="1" spans="1:9">
      <c r="A55" s="7">
        <f>Mel8V09!A81</f>
        <v>62</v>
      </c>
      <c r="C55" s="37">
        <f>Mel8V09!C81</f>
        <v>3.04842494687264</v>
      </c>
      <c r="D55" s="37"/>
      <c r="E55" s="37"/>
      <c r="F55" s="7"/>
      <c r="G55">
        <f t="shared" si="0"/>
        <v>1</v>
      </c>
      <c r="I55" s="105">
        <v>38</v>
      </c>
    </row>
    <row r="56" customHeight="1" spans="1:9">
      <c r="A56" s="7">
        <f>Mel8V09!A82</f>
        <v>63</v>
      </c>
      <c r="C56" s="37">
        <f>Mel8V09!C82</f>
        <v>1.45306081698638</v>
      </c>
      <c r="D56" s="37"/>
      <c r="E56" s="37">
        <f>Mel8V09!F82</f>
        <v>1.40931443269875</v>
      </c>
      <c r="F56" s="7">
        <f>Mel8V09!G82</f>
        <v>4.38984576677389</v>
      </c>
      <c r="G56">
        <f t="shared" si="0"/>
        <v>0</v>
      </c>
      <c r="H56" s="37">
        <f>E56</f>
        <v>1.40931443269875</v>
      </c>
      <c r="I56" s="105">
        <f>I54+1</f>
        <v>20</v>
      </c>
    </row>
    <row r="57" hidden="1" customHeight="1" spans="1:9">
      <c r="A57" s="7">
        <f>Mel8V09!A83</f>
        <v>64</v>
      </c>
      <c r="C57" s="37">
        <f>Mel8V09!C83</f>
        <v>1.36556804841111</v>
      </c>
      <c r="D57" s="37"/>
      <c r="E57" s="37"/>
      <c r="F57" s="7"/>
      <c r="G57">
        <f t="shared" si="0"/>
        <v>1</v>
      </c>
      <c r="I57" s="105">
        <v>40</v>
      </c>
    </row>
    <row r="58" customHeight="1" spans="1:9">
      <c r="A58" s="7">
        <f>Mel8V09!A84</f>
        <v>65</v>
      </c>
      <c r="C58" s="37">
        <f>Mel8V09!C84</f>
        <v>1.13796603965564</v>
      </c>
      <c r="D58" s="37"/>
      <c r="E58" s="37">
        <f>Mel8V09!F84</f>
        <v>0.792591098666755</v>
      </c>
      <c r="F58" s="7">
        <f>Mel8V09!G84</f>
        <v>61.6249572411168</v>
      </c>
      <c r="G58">
        <f t="shared" si="0"/>
        <v>0</v>
      </c>
      <c r="H58" s="37">
        <f>E58</f>
        <v>0.792591098666755</v>
      </c>
      <c r="I58" s="105">
        <f>I56+1</f>
        <v>21</v>
      </c>
    </row>
    <row r="59" hidden="1" customHeight="1" spans="1:9">
      <c r="A59" s="7">
        <f>Mel8V09!A85</f>
        <v>66</v>
      </c>
      <c r="C59" s="37">
        <f>Mel8V09!C85</f>
        <v>0.447216157677872</v>
      </c>
      <c r="D59" s="37"/>
      <c r="E59" s="37"/>
      <c r="F59" s="7"/>
      <c r="G59">
        <f t="shared" si="0"/>
        <v>1</v>
      </c>
      <c r="I59" s="105">
        <v>42</v>
      </c>
    </row>
    <row r="60" customHeight="1" spans="1:9">
      <c r="A60" s="7">
        <f>Mel8V09!A86</f>
        <v>67</v>
      </c>
      <c r="C60" s="37" t="e">
        <f>Mel8V09!C86</f>
        <v>#NUM!</v>
      </c>
      <c r="D60" s="37"/>
      <c r="E60" s="37" t="e">
        <f>Mel8V09!F86</f>
        <v>#NUM!</v>
      </c>
      <c r="F60" s="7" t="e">
        <f>Mel8V09!G86</f>
        <v>#NUM!</v>
      </c>
      <c r="G60">
        <f t="shared" si="0"/>
        <v>0</v>
      </c>
      <c r="H60" s="37" t="e">
        <f>E60</f>
        <v>#NUM!</v>
      </c>
      <c r="I60" s="105">
        <f>I58+1</f>
        <v>22</v>
      </c>
    </row>
    <row r="61" hidden="1" customHeight="1" spans="1:9">
      <c r="A61" s="7">
        <f>Mel8V09!A87</f>
        <v>68</v>
      </c>
      <c r="C61" s="37" t="e">
        <f>Mel8V09!C87</f>
        <v>#NUM!</v>
      </c>
      <c r="D61" s="37"/>
      <c r="E61" s="37"/>
      <c r="F61" s="7"/>
      <c r="G61">
        <f t="shared" si="0"/>
        <v>1</v>
      </c>
      <c r="I61" s="105">
        <v>44</v>
      </c>
    </row>
    <row r="62" customHeight="1" spans="1:9">
      <c r="A62" s="7">
        <f>Mel8V09!A88</f>
        <v>69</v>
      </c>
      <c r="C62" s="37">
        <f>Mel8V09!C88</f>
        <v>0.0184145519514055</v>
      </c>
      <c r="D62" s="37"/>
      <c r="E62" s="37" t="e">
        <f>Mel8V09!F88</f>
        <v>#NUM!</v>
      </c>
      <c r="F62" s="7" t="e">
        <f>Mel8V09!G88</f>
        <v>#NUM!</v>
      </c>
      <c r="G62">
        <f t="shared" si="0"/>
        <v>0</v>
      </c>
      <c r="H62" s="37" t="e">
        <f>E62</f>
        <v>#NUM!</v>
      </c>
      <c r="I62" s="105">
        <f>I60+1</f>
        <v>23</v>
      </c>
    </row>
    <row r="63" hidden="1" customHeight="1" spans="1:9">
      <c r="A63" s="7">
        <f>Mel8V09!A89</f>
        <v>70</v>
      </c>
      <c r="C63" s="37" t="e">
        <f>Mel8V09!C89</f>
        <v>#NUM!</v>
      </c>
      <c r="D63" s="37"/>
      <c r="E63" s="37"/>
      <c r="F63" s="7"/>
      <c r="G63">
        <f t="shared" si="0"/>
        <v>1</v>
      </c>
      <c r="I63" s="105">
        <v>46</v>
      </c>
    </row>
    <row r="64" customHeight="1" spans="1:9">
      <c r="A64" s="7">
        <f>Mel8V09!A90</f>
        <v>71</v>
      </c>
      <c r="C64" s="37" t="e">
        <f>Mel8V09!C90</f>
        <v>#NUM!</v>
      </c>
      <c r="D64" s="37"/>
      <c r="E64" s="37" t="e">
        <f>Mel8V09!F90</f>
        <v>#NUM!</v>
      </c>
      <c r="F64" s="7" t="e">
        <f>Mel8V09!G90</f>
        <v>#NUM!</v>
      </c>
      <c r="G64">
        <f t="shared" si="0"/>
        <v>0</v>
      </c>
      <c r="H64" s="37" t="e">
        <f>E64</f>
        <v>#NUM!</v>
      </c>
      <c r="I64" s="105">
        <f>I62+1</f>
        <v>24</v>
      </c>
    </row>
    <row r="65" hidden="1" customHeight="1" spans="1:9">
      <c r="A65" s="7">
        <f>Mel8V09!A91</f>
        <v>72</v>
      </c>
      <c r="C65" s="37">
        <f>Mel8V09!C91</f>
        <v>0.120646250299402</v>
      </c>
      <c r="D65" s="37"/>
      <c r="E65" s="37"/>
      <c r="F65" s="7"/>
      <c r="G65">
        <f t="shared" si="0"/>
        <v>1</v>
      </c>
      <c r="I65" s="105">
        <v>48</v>
      </c>
    </row>
    <row r="66" customHeight="1" spans="1:10">
      <c r="A66" s="7">
        <f>Mel8V09!A92</f>
        <v>73</v>
      </c>
      <c r="C66" s="37">
        <f>Mel8V09!C92</f>
        <v>1.11007388641753</v>
      </c>
      <c r="D66" s="37"/>
      <c r="E66" s="37">
        <f>Mel8V09!F92</f>
        <v>0.740688802418179</v>
      </c>
      <c r="F66" s="7">
        <f>Mel8V09!G92</f>
        <v>70.5275135555884</v>
      </c>
      <c r="G66">
        <f t="shared" si="0"/>
        <v>0</v>
      </c>
      <c r="H66" s="37">
        <f>E66</f>
        <v>0.740688802418179</v>
      </c>
      <c r="I66" s="105">
        <f>I64+1</f>
        <v>25</v>
      </c>
      <c r="J66" s="14" t="s">
        <v>5</v>
      </c>
    </row>
    <row r="67" hidden="1" customHeight="1" spans="1:9">
      <c r="A67" s="7">
        <f>Mel8V09!A93</f>
        <v>74</v>
      </c>
      <c r="C67" s="37">
        <f>Mel8V09!C93</f>
        <v>0.371303718418829</v>
      </c>
      <c r="D67" s="37"/>
      <c r="E67" s="37"/>
      <c r="F67" s="7"/>
      <c r="G67">
        <f t="shared" si="0"/>
        <v>1</v>
      </c>
      <c r="I67" s="105">
        <v>50</v>
      </c>
    </row>
    <row r="68" customHeight="1" spans="1:9">
      <c r="A68" s="7">
        <f>Mel8V09!A94</f>
        <v>75</v>
      </c>
      <c r="C68" s="37">
        <f>Mel8V09!C94</f>
        <v>7.68698506869211</v>
      </c>
      <c r="D68" s="37"/>
      <c r="E68" s="37">
        <f>Mel8V09!F94</f>
        <v>10.5970834531691</v>
      </c>
      <c r="F68" s="7">
        <f>Mel8V09!G94</f>
        <v>38.8361630004583</v>
      </c>
      <c r="G68">
        <f t="shared" si="0"/>
        <v>0</v>
      </c>
      <c r="H68" s="37">
        <f>E68</f>
        <v>10.5970834531691</v>
      </c>
      <c r="I68" s="105">
        <f>I66+1</f>
        <v>26</v>
      </c>
    </row>
    <row r="69" hidden="1" customHeight="1" spans="1:9">
      <c r="A69" s="7">
        <f>Mel8V09!A95</f>
        <v>76</v>
      </c>
      <c r="C69" s="37">
        <f>Mel8V09!C95</f>
        <v>13.507181837646</v>
      </c>
      <c r="D69" s="37"/>
      <c r="E69" s="37"/>
      <c r="F69" s="7"/>
      <c r="G69">
        <f t="shared" si="0"/>
        <v>1</v>
      </c>
      <c r="I69" s="105">
        <v>52</v>
      </c>
    </row>
    <row r="70" customHeight="1" spans="1:9">
      <c r="A70" s="7">
        <f>Mel8V09!A96</f>
        <v>77</v>
      </c>
      <c r="C70" s="37">
        <f>Mel8V09!C96</f>
        <v>8.58126627574345</v>
      </c>
      <c r="D70" s="37"/>
      <c r="E70" s="37">
        <f>Mel8V09!F96</f>
        <v>8.90682640799899</v>
      </c>
      <c r="F70" s="7">
        <f>Mel8V09!G96</f>
        <v>5.16919869450102</v>
      </c>
      <c r="G70">
        <f t="shared" si="0"/>
        <v>0</v>
      </c>
      <c r="H70" s="37">
        <f>E70</f>
        <v>8.90682640799899</v>
      </c>
      <c r="I70" s="105">
        <f>I68+1</f>
        <v>27</v>
      </c>
    </row>
    <row r="71" hidden="1" customHeight="1" spans="1:9">
      <c r="A71" s="7">
        <f>Mel8V09!A97</f>
        <v>78</v>
      </c>
      <c r="C71" s="37">
        <f>Mel8V09!C97</f>
        <v>9.23238654025452</v>
      </c>
      <c r="D71" s="37"/>
      <c r="E71" s="37"/>
      <c r="F71" s="7"/>
      <c r="G71">
        <f t="shared" si="0"/>
        <v>1</v>
      </c>
      <c r="I71" s="105">
        <v>54</v>
      </c>
    </row>
    <row r="72" customHeight="1" spans="1:9">
      <c r="A72" s="7">
        <f>Mel8V09!A98</f>
        <v>79</v>
      </c>
      <c r="C72" s="37">
        <f>Mel8V09!C98</f>
        <v>10.5928775469475</v>
      </c>
      <c r="D72" s="37"/>
      <c r="E72" s="37">
        <f>Mel8V09!F98</f>
        <v>8.86608018833343</v>
      </c>
      <c r="F72" s="7">
        <f>Mel8V09!G98</f>
        <v>27.5438546928041</v>
      </c>
      <c r="G72">
        <f t="shared" si="0"/>
        <v>0</v>
      </c>
      <c r="H72" s="37">
        <f>E72</f>
        <v>8.86608018833343</v>
      </c>
      <c r="I72" s="105">
        <f>I70+1</f>
        <v>28</v>
      </c>
    </row>
    <row r="73" hidden="1" customHeight="1" spans="1:9">
      <c r="A73" s="7">
        <f>Mel8V09!A99</f>
        <v>80</v>
      </c>
      <c r="C73" s="37">
        <f>Mel8V09!C99</f>
        <v>7.13928282971936</v>
      </c>
      <c r="D73" s="37"/>
      <c r="E73" s="37"/>
      <c r="F73" s="7"/>
      <c r="G73">
        <f t="shared" si="0"/>
        <v>1</v>
      </c>
      <c r="I73" s="105">
        <v>56</v>
      </c>
    </row>
    <row r="74" customHeight="1" spans="1:9">
      <c r="A74" s="7">
        <f>Mel8V09!A100</f>
        <v>81</v>
      </c>
      <c r="C74" s="37">
        <f>Mel8V09!C100</f>
        <v>5.47272659902939</v>
      </c>
      <c r="D74" s="37"/>
      <c r="E74" s="37">
        <f>Mel8V09!F100</f>
        <v>5.44606936220353</v>
      </c>
      <c r="F74" s="7">
        <f>Mel8V09!G100</f>
        <v>0.692224489760571</v>
      </c>
      <c r="G74">
        <f t="shared" si="0"/>
        <v>0</v>
      </c>
      <c r="H74" s="37">
        <f>E74</f>
        <v>5.44606936220353</v>
      </c>
      <c r="I74" s="105">
        <f>I72+1</f>
        <v>29</v>
      </c>
    </row>
    <row r="75" hidden="1" customHeight="1" spans="1:9">
      <c r="A75" s="7">
        <f>Mel8V09!A101</f>
        <v>82</v>
      </c>
      <c r="C75" s="37">
        <f>Mel8V09!C101</f>
        <v>5.41941212537767</v>
      </c>
      <c r="D75" s="37"/>
      <c r="E75" s="37"/>
      <c r="F75" s="7"/>
      <c r="G75">
        <f t="shared" si="0"/>
        <v>1</v>
      </c>
      <c r="I75" s="105">
        <v>58</v>
      </c>
    </row>
    <row r="76" customHeight="1" spans="1:9">
      <c r="A76" s="7">
        <f>Mel8V09!A102</f>
        <v>83</v>
      </c>
      <c r="C76" s="37">
        <f>Mel8V09!C102</f>
        <v>3.47746759897073</v>
      </c>
      <c r="D76" s="37"/>
      <c r="E76" s="37">
        <f>Mel8V09!F102</f>
        <v>4.42197260132137</v>
      </c>
      <c r="F76" s="7">
        <f>Mel8V09!G102</f>
        <v>30.2066951670927</v>
      </c>
      <c r="G76">
        <f t="shared" si="0"/>
        <v>0</v>
      </c>
      <c r="H76" s="37">
        <f>E76</f>
        <v>4.42197260132137</v>
      </c>
      <c r="I76" s="105">
        <f>I74+1</f>
        <v>30</v>
      </c>
    </row>
    <row r="77" hidden="1" customHeight="1" spans="1:9">
      <c r="A77" s="7">
        <f>Mel8V09!A103</f>
        <v>84</v>
      </c>
      <c r="C77" s="37">
        <f>Mel8V09!C103</f>
        <v>5.366477603672</v>
      </c>
      <c r="D77" s="37"/>
      <c r="E77" s="37"/>
      <c r="F77" s="7"/>
      <c r="G77">
        <f t="shared" si="0"/>
        <v>1</v>
      </c>
      <c r="I77" s="105">
        <v>60</v>
      </c>
    </row>
    <row r="78" customHeight="1" spans="1:9">
      <c r="A78" s="7">
        <f>Mel8V09!A104</f>
        <v>85</v>
      </c>
      <c r="C78" s="37">
        <f>Mel8V09!C104</f>
        <v>1.69248995167203</v>
      </c>
      <c r="D78" s="37"/>
      <c r="E78" s="37">
        <f>Mel8V09!F104</f>
        <v>1.4292343797555</v>
      </c>
      <c r="F78" s="7">
        <f>Mel8V09!G104</f>
        <v>26.04888361546</v>
      </c>
      <c r="G78">
        <f t="shared" si="0"/>
        <v>0</v>
      </c>
      <c r="H78" s="37">
        <f>E78</f>
        <v>1.4292343797555</v>
      </c>
      <c r="I78" s="105">
        <f>I76+1</f>
        <v>31</v>
      </c>
    </row>
    <row r="79" hidden="1" customHeight="1" spans="1:9">
      <c r="A79" s="7">
        <f>Mel8V09!A105</f>
        <v>86</v>
      </c>
      <c r="C79" s="37">
        <f>Mel8V09!C105</f>
        <v>1.16597880783896</v>
      </c>
      <c r="D79" s="37"/>
      <c r="E79" s="37"/>
      <c r="F79" s="7"/>
      <c r="G79">
        <f t="shared" si="0"/>
        <v>1</v>
      </c>
      <c r="I79" s="105">
        <v>62</v>
      </c>
    </row>
    <row r="80" customHeight="1" spans="1:9">
      <c r="A80" s="7">
        <f>Mel8V09!A106</f>
        <v>87</v>
      </c>
      <c r="C80" s="37">
        <f>Mel8V09!C106</f>
        <v>0.32097809897013</v>
      </c>
      <c r="D80" s="37"/>
      <c r="E80" s="37">
        <f>Mel8V09!F106</f>
        <v>0.701639483943422</v>
      </c>
      <c r="F80" s="7">
        <f>Mel8V09!G106</f>
        <v>76.7255129764569</v>
      </c>
      <c r="G80">
        <f t="shared" si="0"/>
        <v>0</v>
      </c>
      <c r="H80" s="37">
        <f>E80</f>
        <v>0.701639483943422</v>
      </c>
      <c r="I80" s="105">
        <f>I78+1</f>
        <v>32</v>
      </c>
    </row>
    <row r="81" hidden="1" customHeight="1" spans="1:9">
      <c r="A81" s="7">
        <f>Mel8V09!A107</f>
        <v>88</v>
      </c>
      <c r="C81" s="37">
        <f>Mel8V09!C107</f>
        <v>1.08230086891671</v>
      </c>
      <c r="D81" s="37"/>
      <c r="E81" s="37"/>
      <c r="F81" s="7"/>
      <c r="G81">
        <f t="shared" si="0"/>
        <v>1</v>
      </c>
      <c r="I81" s="105">
        <v>64</v>
      </c>
    </row>
    <row r="82" customHeight="1" spans="1:9">
      <c r="A82" s="7">
        <f>Mel8V09!A108</f>
        <v>89</v>
      </c>
      <c r="C82" s="37">
        <f>Mel8V09!C108</f>
        <v>0.0445327539881838</v>
      </c>
      <c r="D82" s="37"/>
      <c r="E82" s="37">
        <f>Mel8V09!F108</f>
        <v>0.0951353662499105</v>
      </c>
      <c r="F82" s="7">
        <f>Mel8V09!G108</f>
        <v>75.2221843179253</v>
      </c>
      <c r="G82">
        <f t="shared" si="0"/>
        <v>0</v>
      </c>
      <c r="H82" s="37">
        <f>E82</f>
        <v>0.0951353662499105</v>
      </c>
      <c r="I82" s="105">
        <f>I80+1</f>
        <v>33</v>
      </c>
    </row>
    <row r="83" hidden="1" customHeight="1" spans="1:9">
      <c r="A83" s="7">
        <f>Mel8V09!A109</f>
        <v>90</v>
      </c>
      <c r="C83" s="37">
        <f>Mel8V09!C109</f>
        <v>0.145737978511637</v>
      </c>
      <c r="D83" s="37"/>
      <c r="E83" s="37"/>
      <c r="F83" s="7"/>
      <c r="G83">
        <f t="shared" si="0"/>
        <v>1</v>
      </c>
      <c r="I83" s="105">
        <v>66</v>
      </c>
    </row>
    <row r="84" customHeight="1" spans="1:9">
      <c r="A84" s="7">
        <f>Mel8V09!A110</f>
        <v>91</v>
      </c>
      <c r="C84" s="37">
        <f>Mel8V09!C110</f>
        <v>0.371303718418829</v>
      </c>
      <c r="D84" s="37"/>
      <c r="E84" s="37" t="e">
        <f>Mel8V09!F110</f>
        <v>#NUM!</v>
      </c>
      <c r="F84" s="7" t="e">
        <f>Mel8V09!G110</f>
        <v>#NUM!</v>
      </c>
      <c r="G84">
        <f t="shared" si="0"/>
        <v>0</v>
      </c>
      <c r="H84" s="37" t="e">
        <f>E84</f>
        <v>#NUM!</v>
      </c>
      <c r="I84" s="105">
        <f>I82+1</f>
        <v>34</v>
      </c>
    </row>
    <row r="85" hidden="1" customHeight="1" spans="1:9">
      <c r="A85" s="7">
        <f>Mel8V09!A111</f>
        <v>92</v>
      </c>
      <c r="C85" s="37" t="e">
        <f>Mel8V09!C111</f>
        <v>#NUM!</v>
      </c>
      <c r="D85" s="37"/>
      <c r="E85" s="37"/>
      <c r="F85" s="7"/>
      <c r="G85">
        <f t="shared" ref="G85:G148" si="1">MOD(ROW(),2)</f>
        <v>1</v>
      </c>
      <c r="I85" s="105">
        <v>68</v>
      </c>
    </row>
    <row r="86" customHeight="1" spans="1:9">
      <c r="A86" s="7">
        <f>Mel8V09!A112</f>
        <v>93</v>
      </c>
      <c r="C86" s="37" t="e">
        <f>Mel8V09!C112</f>
        <v>#NUM!</v>
      </c>
      <c r="D86" s="37"/>
      <c r="E86" s="37" t="e">
        <f>Mel8V09!F112</f>
        <v>#NUM!</v>
      </c>
      <c r="F86" s="7" t="e">
        <f>Mel8V09!G112</f>
        <v>#NUM!</v>
      </c>
      <c r="G86">
        <f t="shared" si="1"/>
        <v>0</v>
      </c>
      <c r="H86" s="37" t="e">
        <f>E86</f>
        <v>#NUM!</v>
      </c>
      <c r="I86" s="105">
        <f>I84+1</f>
        <v>35</v>
      </c>
    </row>
    <row r="87" hidden="1" customHeight="1" spans="1:9">
      <c r="A87" s="7">
        <f>Mel8V09!A113</f>
        <v>94</v>
      </c>
      <c r="C87" s="37" t="e">
        <f>Mel8V09!C113</f>
        <v>#NUM!</v>
      </c>
      <c r="D87" s="37"/>
      <c r="E87" s="37"/>
      <c r="F87" s="7"/>
      <c r="G87">
        <f t="shared" si="1"/>
        <v>1</v>
      </c>
      <c r="I87" s="105">
        <v>70</v>
      </c>
    </row>
    <row r="88" customHeight="1" spans="1:9">
      <c r="A88" s="7">
        <f>Mel8V09!A114</f>
        <v>95</v>
      </c>
      <c r="C88" s="37">
        <f>Mel8V09!C114</f>
        <v>0.972370144933753</v>
      </c>
      <c r="D88" s="37"/>
      <c r="E88" s="37">
        <f>Mel8V09!F114</f>
        <v>1.63649417164855</v>
      </c>
      <c r="F88" s="7">
        <f>Mel8V09!G114</f>
        <v>57.3917843368647</v>
      </c>
      <c r="G88">
        <f t="shared" si="1"/>
        <v>0</v>
      </c>
      <c r="H88" s="37">
        <f>E88</f>
        <v>1.63649417164855</v>
      </c>
      <c r="I88" s="105">
        <f>I86+1</f>
        <v>36</v>
      </c>
    </row>
    <row r="89" hidden="1" customHeight="1" spans="1:9">
      <c r="A89" s="7">
        <f>Mel8V09!A115</f>
        <v>96</v>
      </c>
      <c r="C89" s="37">
        <f>Mel8V09!C115</f>
        <v>2.30061819836334</v>
      </c>
      <c r="D89" s="37"/>
      <c r="E89" s="37"/>
      <c r="F89" s="7"/>
      <c r="G89">
        <f t="shared" si="1"/>
        <v>1</v>
      </c>
      <c r="I89" s="105">
        <v>72</v>
      </c>
    </row>
    <row r="90" customHeight="1" spans="1:9">
      <c r="A90" s="7">
        <f>Mel8V09!A116</f>
        <v>97</v>
      </c>
      <c r="C90" s="37">
        <f>Mel8V09!C116</f>
        <v>5.52642534252892</v>
      </c>
      <c r="D90" s="37"/>
      <c r="E90" s="37">
        <f>Mel8V09!F116</f>
        <v>5.83510031634152</v>
      </c>
      <c r="F90" s="7">
        <f>Mel8V09!G116</f>
        <v>7.48114532167348</v>
      </c>
      <c r="G90">
        <f t="shared" si="1"/>
        <v>0</v>
      </c>
      <c r="H90" s="37">
        <f>E90</f>
        <v>5.83510031634152</v>
      </c>
      <c r="I90" s="105">
        <f>I88+1</f>
        <v>37</v>
      </c>
    </row>
    <row r="91" hidden="1" customHeight="1" spans="1:9">
      <c r="A91" s="7">
        <f>Mel8V09!A117</f>
        <v>98</v>
      </c>
      <c r="C91" s="37">
        <f>Mel8V09!C117</f>
        <v>6.14377529015412</v>
      </c>
      <c r="D91" s="37"/>
      <c r="E91" s="37"/>
      <c r="F91" s="7"/>
      <c r="G91">
        <f t="shared" si="1"/>
        <v>1</v>
      </c>
      <c r="I91" s="105">
        <v>74</v>
      </c>
    </row>
    <row r="92" customHeight="1" spans="1:9">
      <c r="A92" s="7">
        <f>Mel8V09!A118</f>
        <v>99</v>
      </c>
      <c r="C92" s="37">
        <f>Mel8V09!C118</f>
        <v>3.47746759897073</v>
      </c>
      <c r="D92" s="37"/>
      <c r="E92" s="37">
        <f>Mel8V09!F118</f>
        <v>3.45737995190449</v>
      </c>
      <c r="F92" s="7">
        <f>Mel8V09!G118</f>
        <v>0.821669105288449</v>
      </c>
      <c r="G92">
        <f t="shared" si="1"/>
        <v>0</v>
      </c>
      <c r="H92" s="37">
        <f>E92</f>
        <v>3.45737995190449</v>
      </c>
      <c r="I92" s="105">
        <f>I90+1</f>
        <v>38</v>
      </c>
    </row>
    <row r="93" hidden="1" customHeight="1" spans="1:9">
      <c r="A93" s="7">
        <f>Mel8V09!A119</f>
        <v>100</v>
      </c>
      <c r="C93" s="37">
        <f>Mel8V09!C119</f>
        <v>3.43729230483826</v>
      </c>
      <c r="D93" s="37"/>
      <c r="E93" s="37"/>
      <c r="F93" s="7"/>
      <c r="G93">
        <f t="shared" si="1"/>
        <v>1</v>
      </c>
      <c r="I93" s="105">
        <v>76</v>
      </c>
    </row>
    <row r="94" customHeight="1" spans="1:9">
      <c r="A94" s="7">
        <f>Mel8V09!A120</f>
        <v>101</v>
      </c>
      <c r="C94" s="37">
        <f>Mel8V09!C120</f>
        <v>2.23376680934801</v>
      </c>
      <c r="D94" s="37"/>
      <c r="E94" s="37">
        <f>Mel8V09!F120</f>
        <v>1.34049148351294</v>
      </c>
      <c r="F94" s="7">
        <f>Mel8V09!G120</f>
        <v>94.2402168358875</v>
      </c>
      <c r="G94">
        <f t="shared" si="1"/>
        <v>0</v>
      </c>
      <c r="H94" s="37">
        <f>E94</f>
        <v>1.34049148351294</v>
      </c>
      <c r="I94" s="105">
        <f>I92+1</f>
        <v>39</v>
      </c>
    </row>
    <row r="95" hidden="1" customHeight="1" spans="1:9">
      <c r="A95" s="7">
        <f>Mel8V09!A121</f>
        <v>102</v>
      </c>
      <c r="C95" s="37">
        <f>Mel8V09!C121</f>
        <v>0.447216157677872</v>
      </c>
      <c r="D95" s="37"/>
      <c r="E95" s="37"/>
      <c r="F95" s="7"/>
      <c r="G95">
        <f t="shared" si="1"/>
        <v>1</v>
      </c>
      <c r="I95" s="105">
        <v>78</v>
      </c>
    </row>
    <row r="96" customHeight="1" spans="1:9">
      <c r="A96" s="7">
        <f>Mel8V09!A122</f>
        <v>103</v>
      </c>
      <c r="C96" s="37">
        <f>Mel8V09!C122</f>
        <v>1.69248995167203</v>
      </c>
      <c r="D96" s="37"/>
      <c r="E96" s="37">
        <f>Mel8V09!F122</f>
        <v>1.58749310454247</v>
      </c>
      <c r="F96" s="7">
        <f>Mel8V09!G122</f>
        <v>9.3536132404072</v>
      </c>
      <c r="G96">
        <f t="shared" si="1"/>
        <v>0</v>
      </c>
      <c r="H96" s="37">
        <f>E96</f>
        <v>1.58749310454247</v>
      </c>
      <c r="I96" s="105">
        <f>I94+1</f>
        <v>40</v>
      </c>
    </row>
    <row r="97" hidden="1" customHeight="1" spans="1:9">
      <c r="A97" s="7">
        <f>Mel8V09!A123</f>
        <v>104</v>
      </c>
      <c r="C97" s="37">
        <f>Mel8V09!C123</f>
        <v>1.48249625741292</v>
      </c>
      <c r="D97" s="37"/>
      <c r="E97" s="37"/>
      <c r="F97" s="7"/>
      <c r="G97">
        <f t="shared" si="1"/>
        <v>1</v>
      </c>
      <c r="I97" s="105">
        <v>80</v>
      </c>
    </row>
    <row r="98" customHeight="1" spans="1:9">
      <c r="A98" s="7">
        <f>Mel8V09!A124</f>
        <v>105</v>
      </c>
      <c r="C98" s="37">
        <f>Mel8V09!C124</f>
        <v>1.72307029898154</v>
      </c>
      <c r="D98" s="37"/>
      <c r="E98" s="37">
        <f>Mel8V09!F124</f>
        <v>1.29364691142027</v>
      </c>
      <c r="F98" s="7">
        <f>Mel8V09!G124</f>
        <v>46.944523527105</v>
      </c>
      <c r="G98">
        <f t="shared" si="1"/>
        <v>0</v>
      </c>
      <c r="H98" s="37">
        <f>E98</f>
        <v>1.29364691142027</v>
      </c>
      <c r="I98" s="105">
        <f>I96+1</f>
        <v>41</v>
      </c>
    </row>
    <row r="99" hidden="1" customHeight="1" spans="1:9">
      <c r="A99" s="7">
        <f>Mel8V09!A125</f>
        <v>106</v>
      </c>
      <c r="C99" s="37">
        <f>Mel8V09!C125</f>
        <v>0.864223523858991</v>
      </c>
      <c r="D99" s="37"/>
      <c r="E99" s="37"/>
      <c r="F99" s="7"/>
      <c r="G99">
        <f t="shared" si="1"/>
        <v>1</v>
      </c>
      <c r="I99" s="105">
        <v>82</v>
      </c>
    </row>
    <row r="100" customHeight="1" spans="1:9">
      <c r="A100" s="7">
        <f>Mel8V09!A126</f>
        <v>107</v>
      </c>
      <c r="C100" s="37">
        <f>Mel8V09!C126</f>
        <v>0.0701276313958256</v>
      </c>
      <c r="D100" s="37"/>
      <c r="E100" s="37">
        <f>Mel8V09!F126</f>
        <v>0.467175577627408</v>
      </c>
      <c r="F100" s="7">
        <f>Mel8V09!G126</f>
        <v>120.192625077871</v>
      </c>
      <c r="G100">
        <f t="shared" si="1"/>
        <v>0</v>
      </c>
      <c r="H100" s="37">
        <f>E100</f>
        <v>0.467175577627408</v>
      </c>
      <c r="I100" s="105">
        <f>I98+1</f>
        <v>42</v>
      </c>
    </row>
    <row r="101" hidden="1" customHeight="1" spans="1:9">
      <c r="A101" s="7">
        <f>Mel8V09!A127</f>
        <v>108</v>
      </c>
      <c r="C101" s="37">
        <f>Mel8V09!C127</f>
        <v>0.864223523858991</v>
      </c>
      <c r="D101" s="37"/>
      <c r="E101" s="37"/>
      <c r="F101" s="7"/>
      <c r="G101">
        <f t="shared" si="1"/>
        <v>1</v>
      </c>
      <c r="I101" s="105">
        <v>84</v>
      </c>
    </row>
    <row r="102" customHeight="1" spans="1:9">
      <c r="A102" s="7">
        <f>Mel8V09!A128</f>
        <v>109</v>
      </c>
      <c r="C102" s="37" t="e">
        <f>Mel8V09!C128</f>
        <v>#NUM!</v>
      </c>
      <c r="D102" s="37"/>
      <c r="E102" s="37" t="e">
        <f>Mel8V09!F128</f>
        <v>#NUM!</v>
      </c>
      <c r="F102" s="7" t="e">
        <f>Mel8V09!G128</f>
        <v>#NUM!</v>
      </c>
      <c r="G102">
        <f t="shared" si="1"/>
        <v>0</v>
      </c>
      <c r="H102" s="37" t="e">
        <f>E102</f>
        <v>#NUM!</v>
      </c>
      <c r="I102" s="105">
        <f>I100+1</f>
        <v>43</v>
      </c>
    </row>
    <row r="103" hidden="1" customHeight="1" spans="1:9">
      <c r="A103" s="7">
        <f>Mel8V09!A129</f>
        <v>110</v>
      </c>
      <c r="C103" s="37" t="e">
        <f>Mel8V09!C129</f>
        <v>#NUM!</v>
      </c>
      <c r="D103" s="37"/>
      <c r="E103" s="37"/>
      <c r="F103" s="7"/>
      <c r="G103">
        <f t="shared" si="1"/>
        <v>1</v>
      </c>
      <c r="I103" s="105">
        <v>86</v>
      </c>
    </row>
    <row r="104" customHeight="1" spans="1:9">
      <c r="A104" s="7">
        <f>Mel8V09!A130</f>
        <v>111</v>
      </c>
      <c r="C104" s="37" t="e">
        <f>Mel8V09!C130</f>
        <v>#NUM!</v>
      </c>
      <c r="D104" s="37"/>
      <c r="E104" s="37" t="e">
        <f>Mel8V09!F130</f>
        <v>#NUM!</v>
      </c>
      <c r="F104" s="7" t="e">
        <f>Mel8V09!G130</f>
        <v>#NUM!</v>
      </c>
      <c r="G104">
        <f t="shared" si="1"/>
        <v>0</v>
      </c>
      <c r="H104" s="37" t="e">
        <f>E104</f>
        <v>#NUM!</v>
      </c>
      <c r="I104" s="105">
        <f>I102+1</f>
        <v>44</v>
      </c>
    </row>
    <row r="105" hidden="1" customHeight="1" spans="1:9">
      <c r="A105" s="7">
        <f>Mel8V09!A131</f>
        <v>112</v>
      </c>
      <c r="C105" s="37" t="e">
        <f>Mel8V09!C131</f>
        <v>#NUM!</v>
      </c>
      <c r="D105" s="37"/>
      <c r="E105" s="37"/>
      <c r="F105" s="7"/>
      <c r="G105">
        <f t="shared" si="1"/>
        <v>1</v>
      </c>
      <c r="I105" s="105">
        <v>88</v>
      </c>
    </row>
    <row r="106" customHeight="1" spans="1:9">
      <c r="A106" s="7">
        <f>Mel8V09!A132</f>
        <v>113</v>
      </c>
      <c r="C106" s="37">
        <f>Mel8V09!C132</f>
        <v>1.60163256570894</v>
      </c>
      <c r="D106" s="37"/>
      <c r="E106" s="37">
        <f>Mel8V09!F132</f>
        <v>1.46915136635282</v>
      </c>
      <c r="F106" s="7">
        <f>Mel8V09!G132</f>
        <v>12.7527165123909</v>
      </c>
      <c r="G106">
        <f t="shared" si="1"/>
        <v>0</v>
      </c>
      <c r="H106" s="37">
        <f>E106</f>
        <v>1.46915136635282</v>
      </c>
      <c r="I106" s="105">
        <f>I104+1</f>
        <v>45</v>
      </c>
    </row>
    <row r="107" hidden="1" customHeight="1" spans="1:9">
      <c r="A107" s="7">
        <f>Mel8V09!A133</f>
        <v>114</v>
      </c>
      <c r="C107" s="37">
        <f>Mel8V09!C133</f>
        <v>1.33667016699669</v>
      </c>
      <c r="D107" s="37"/>
      <c r="E107" s="37"/>
      <c r="F107" s="7"/>
      <c r="G107">
        <f t="shared" si="1"/>
        <v>1</v>
      </c>
      <c r="I107" s="105">
        <v>90</v>
      </c>
    </row>
    <row r="108" customHeight="1" spans="1:9">
      <c r="A108" s="7">
        <f>Mel8V09!A134</f>
        <v>115</v>
      </c>
      <c r="C108" s="37">
        <f>Mel8V09!C134</f>
        <v>2.82574254913802</v>
      </c>
      <c r="E108" s="37">
        <f>Mel8V09!F134</f>
        <v>2.88093540148819</v>
      </c>
      <c r="F108" s="37"/>
      <c r="G108">
        <f t="shared" si="1"/>
        <v>0</v>
      </c>
      <c r="H108" s="37">
        <f>E108</f>
        <v>2.88093540148819</v>
      </c>
      <c r="I108" s="105">
        <f>I106+1</f>
        <v>46</v>
      </c>
    </row>
    <row r="109" hidden="1" customHeight="1" spans="1:9">
      <c r="A109" s="7">
        <f>Mel8V09!A135</f>
        <v>116</v>
      </c>
      <c r="C109" s="37">
        <f>Mel8V09!C135</f>
        <v>2.93612825383836</v>
      </c>
      <c r="E109" s="37"/>
      <c r="F109" s="37"/>
      <c r="G109">
        <f t="shared" si="1"/>
        <v>1</v>
      </c>
      <c r="I109" s="105">
        <v>92</v>
      </c>
    </row>
    <row r="110" customHeight="1" spans="1:9">
      <c r="A110" s="7">
        <f>Mel8V09!A136</f>
        <v>117</v>
      </c>
      <c r="C110" s="37">
        <f>Mel8V09!C136</f>
        <v>3.04842494687264</v>
      </c>
      <c r="E110" s="37">
        <f>Mel8V09!F136</f>
        <v>2.67452157261799</v>
      </c>
      <c r="F110" s="37"/>
      <c r="G110">
        <f t="shared" si="1"/>
        <v>0</v>
      </c>
      <c r="H110" s="37">
        <f>E110</f>
        <v>2.67452157261799</v>
      </c>
      <c r="I110" s="105">
        <f>I108+1</f>
        <v>47</v>
      </c>
    </row>
    <row r="111" hidden="1" customHeight="1" spans="1:9">
      <c r="A111" s="7">
        <f>Mel8V09!A137</f>
        <v>118</v>
      </c>
      <c r="C111" s="37">
        <f>Mel8V09!C137</f>
        <v>2.30061819836334</v>
      </c>
      <c r="E111" s="37"/>
      <c r="F111" s="37"/>
      <c r="G111">
        <f t="shared" si="1"/>
        <v>1</v>
      </c>
      <c r="I111" s="105">
        <v>94</v>
      </c>
    </row>
    <row r="112" customHeight="1" spans="1:9">
      <c r="A112" s="7">
        <f>Mel8V09!A138</f>
        <v>119</v>
      </c>
      <c r="C112" s="37">
        <f>Mel8V09!C138</f>
        <v>0.600955946628321</v>
      </c>
      <c r="E112" s="37">
        <f>Mel8V09!F138</f>
        <v>1.22393012673891</v>
      </c>
      <c r="F112" s="37"/>
      <c r="G112">
        <f t="shared" si="1"/>
        <v>0</v>
      </c>
      <c r="H112" s="37">
        <f>E112</f>
        <v>1.22393012673891</v>
      </c>
      <c r="I112" s="105">
        <f>I110+1</f>
        <v>48</v>
      </c>
    </row>
    <row r="113" hidden="1" customHeight="1" spans="1:9">
      <c r="A113" s="7">
        <f>Mel8V09!A139</f>
        <v>120</v>
      </c>
      <c r="C113" s="37">
        <f>Mel8V09!C139</f>
        <v>1.84690430684951</v>
      </c>
      <c r="E113" s="37"/>
      <c r="F113" s="37"/>
      <c r="G113">
        <f t="shared" si="1"/>
        <v>1</v>
      </c>
      <c r="I113" s="105">
        <v>96</v>
      </c>
    </row>
    <row r="114" customHeight="1" spans="1:9">
      <c r="A114" s="7">
        <f>Mel8V09!A140</f>
        <v>121</v>
      </c>
      <c r="C114" s="37">
        <f>Mel8V09!C140</f>
        <v>0.346115977600878</v>
      </c>
      <c r="E114" s="37" t="e">
        <f>Mel8V09!F140</f>
        <v>#NUM!</v>
      </c>
      <c r="F114" s="37"/>
      <c r="G114">
        <f t="shared" si="1"/>
        <v>0</v>
      </c>
      <c r="H114" s="37" t="e">
        <f>E114</f>
        <v>#NUM!</v>
      </c>
      <c r="I114" s="105">
        <f>I112+1</f>
        <v>49</v>
      </c>
    </row>
    <row r="115" hidden="1" customHeight="1" spans="1:9">
      <c r="A115" s="7">
        <f>Mel8V09!A141</f>
        <v>122</v>
      </c>
      <c r="C115" s="37" t="e">
        <f>Mel8V09!C141</f>
        <v>#NUM!</v>
      </c>
      <c r="E115" s="37"/>
      <c r="F115" s="37"/>
      <c r="G115">
        <f t="shared" si="1"/>
        <v>1</v>
      </c>
      <c r="I115" s="105">
        <v>98</v>
      </c>
    </row>
    <row r="116" customHeight="1" spans="1:10">
      <c r="A116" s="7">
        <f>Mel8V09!A142</f>
        <v>123</v>
      </c>
      <c r="C116" s="37">
        <f>Mel8V09!C142</f>
        <v>0.972370144933753</v>
      </c>
      <c r="E116" s="37" t="e">
        <f>Mel8V09!F142</f>
        <v>#NUM!</v>
      </c>
      <c r="F116" s="37"/>
      <c r="G116">
        <f t="shared" si="1"/>
        <v>0</v>
      </c>
      <c r="H116" s="37" t="e">
        <f>E116</f>
        <v>#NUM!</v>
      </c>
      <c r="I116" s="105">
        <f>I114+1</f>
        <v>50</v>
      </c>
      <c r="J116" s="14" t="s">
        <v>6</v>
      </c>
    </row>
    <row r="117" hidden="1" customHeight="1" spans="1:9">
      <c r="A117" s="7">
        <f>Mel8V09!A143</f>
        <v>124</v>
      </c>
      <c r="C117" s="37" t="e">
        <f>Mel8V09!C143</f>
        <v>#NUM!</v>
      </c>
      <c r="E117" s="37"/>
      <c r="F117" s="37"/>
      <c r="G117">
        <f t="shared" si="1"/>
        <v>1</v>
      </c>
      <c r="I117" s="105">
        <v>100</v>
      </c>
    </row>
    <row r="118" customHeight="1" spans="1:9">
      <c r="A118" s="7">
        <f>Mel8V09!A144</f>
        <v>125</v>
      </c>
      <c r="C118" s="37">
        <f>Mel8V09!C144</f>
        <v>15.6256440231741</v>
      </c>
      <c r="E118" s="37">
        <f>Mel8V09!F144</f>
        <v>16.4520417860462</v>
      </c>
      <c r="F118" s="37"/>
      <c r="G118">
        <f t="shared" si="1"/>
        <v>0</v>
      </c>
      <c r="H118" s="37">
        <f>E118</f>
        <v>16.4520417860462</v>
      </c>
      <c r="I118" s="105">
        <f>I116+1</f>
        <v>51</v>
      </c>
    </row>
    <row r="119" hidden="1" customHeight="1" spans="1:9">
      <c r="A119" s="7">
        <f>Mel8V09!A145</f>
        <v>126</v>
      </c>
      <c r="C119" s="37">
        <f>Mel8V09!C145</f>
        <v>17.2784395489183</v>
      </c>
      <c r="E119" s="37"/>
      <c r="F119" s="37"/>
      <c r="G119">
        <f t="shared" si="1"/>
        <v>1</v>
      </c>
      <c r="I119" s="105">
        <v>102</v>
      </c>
    </row>
    <row r="120" customHeight="1" spans="1:9">
      <c r="A120" s="7">
        <f>Mel8V09!A146</f>
        <v>127</v>
      </c>
      <c r="C120" s="37">
        <f>Mel8V09!C146</f>
        <v>21.1351999054125</v>
      </c>
      <c r="E120" s="37">
        <f>Mel8V09!F146</f>
        <v>21.0194024436025</v>
      </c>
      <c r="F120" s="37"/>
      <c r="G120">
        <f t="shared" si="1"/>
        <v>0</v>
      </c>
      <c r="H120" s="37">
        <f>E120</f>
        <v>21.0194024436025</v>
      </c>
      <c r="I120" s="105">
        <f>I118+1</f>
        <v>52</v>
      </c>
    </row>
    <row r="121" hidden="1" customHeight="1" spans="1:9">
      <c r="A121" s="7">
        <f>Mel8V09!A147</f>
        <v>128</v>
      </c>
      <c r="C121" s="37">
        <f>Mel8V09!C147</f>
        <v>20.9036049817924</v>
      </c>
      <c r="E121" s="37"/>
      <c r="F121" s="37"/>
      <c r="G121">
        <f t="shared" si="1"/>
        <v>1</v>
      </c>
      <c r="I121" s="105">
        <v>104</v>
      </c>
    </row>
    <row r="122" customHeight="1" spans="1:9">
      <c r="A122" s="7">
        <f>Mel8V09!A148</f>
        <v>129</v>
      </c>
      <c r="C122" s="37">
        <f>Mel8V09!C148</f>
        <v>20.2301116417344</v>
      </c>
      <c r="E122" s="37">
        <f>Mel8V09!F148</f>
        <v>23.2932547537814</v>
      </c>
      <c r="F122" s="37"/>
      <c r="G122">
        <f t="shared" si="1"/>
        <v>0</v>
      </c>
      <c r="H122" s="37">
        <f>E122</f>
        <v>23.2932547537814</v>
      </c>
      <c r="I122" s="105">
        <f>I120+1</f>
        <v>53</v>
      </c>
    </row>
    <row r="123" hidden="1" customHeight="1" spans="1:9">
      <c r="A123" s="7">
        <f>Mel8V09!A149</f>
        <v>130</v>
      </c>
      <c r="C123" s="37">
        <f>Mel8V09!C149</f>
        <v>26.3563978658283</v>
      </c>
      <c r="E123" s="37"/>
      <c r="F123" s="37"/>
      <c r="G123">
        <f t="shared" si="1"/>
        <v>1</v>
      </c>
      <c r="I123" s="105">
        <v>106</v>
      </c>
    </row>
    <row r="124" customHeight="1" spans="1:9">
      <c r="A124" s="7">
        <f>Mel8V09!A150</f>
        <v>131</v>
      </c>
      <c r="C124" s="37">
        <f>Mel8V09!C150</f>
        <v>25.4120829850589</v>
      </c>
      <c r="E124" s="37">
        <f>Mel8V09!F150</f>
        <v>24.1385433421009</v>
      </c>
      <c r="F124" s="37"/>
      <c r="G124">
        <f t="shared" si="1"/>
        <v>0</v>
      </c>
      <c r="H124" s="37">
        <f>E124</f>
        <v>24.1385433421009</v>
      </c>
      <c r="I124" s="105">
        <f>I122+1</f>
        <v>54</v>
      </c>
    </row>
    <row r="125" hidden="1" customHeight="1" spans="1:9">
      <c r="A125" s="7">
        <f>Mel8V09!A151</f>
        <v>132</v>
      </c>
      <c r="C125" s="37">
        <f>Mel8V09!C151</f>
        <v>22.8650036991429</v>
      </c>
      <c r="E125" s="37"/>
      <c r="F125" s="37"/>
      <c r="G125">
        <f t="shared" si="1"/>
        <v>1</v>
      </c>
      <c r="I125" s="105">
        <v>108</v>
      </c>
    </row>
    <row r="126" customHeight="1" spans="1:9">
      <c r="A126" s="7">
        <f>Mel8V09!A152</f>
        <v>133</v>
      </c>
      <c r="C126" s="37">
        <f>Mel8V09!C152</f>
        <v>14.4479048001954</v>
      </c>
      <c r="E126" s="37">
        <f>Mel8V09!F152</f>
        <v>15.7754880633661</v>
      </c>
      <c r="F126" s="37"/>
      <c r="G126">
        <f t="shared" si="1"/>
        <v>0</v>
      </c>
      <c r="H126" s="37">
        <f>E126</f>
        <v>15.7754880633661</v>
      </c>
      <c r="I126" s="105">
        <f>I124+1</f>
        <v>55</v>
      </c>
    </row>
    <row r="127" hidden="1" customHeight="1" spans="1:9">
      <c r="A127" s="7">
        <f>Mel8V09!A153</f>
        <v>134</v>
      </c>
      <c r="C127" s="37">
        <f>Mel8V09!C153</f>
        <v>17.1030713265368</v>
      </c>
      <c r="E127" s="37"/>
      <c r="F127" s="37"/>
      <c r="G127">
        <f t="shared" si="1"/>
        <v>1</v>
      </c>
      <c r="I127" s="105">
        <v>110</v>
      </c>
    </row>
    <row r="128" customHeight="1" spans="1:9">
      <c r="A128" s="7">
        <f>Mel8V09!A154</f>
        <v>135</v>
      </c>
      <c r="C128" s="37" t="e">
        <f>Mel8V09!C154</f>
        <v>#NUM!</v>
      </c>
      <c r="E128" s="37" t="e">
        <f>Mel8V09!F154</f>
        <v>#NUM!</v>
      </c>
      <c r="F128" s="37"/>
      <c r="G128">
        <f t="shared" si="1"/>
        <v>0</v>
      </c>
      <c r="H128" s="37" t="e">
        <f>E128</f>
        <v>#NUM!</v>
      </c>
      <c r="I128" s="105">
        <f>I126+1</f>
        <v>56</v>
      </c>
    </row>
    <row r="129" hidden="1" customHeight="1" spans="1:9">
      <c r="A129" s="7">
        <f>Mel8V09!A155</f>
        <v>136</v>
      </c>
      <c r="C129" s="37" t="e">
        <f>Mel8V09!C155</f>
        <v>#NUM!</v>
      </c>
      <c r="E129" s="37"/>
      <c r="F129" s="37"/>
      <c r="G129">
        <f t="shared" si="1"/>
        <v>1</v>
      </c>
      <c r="I129" s="105">
        <v>112</v>
      </c>
    </row>
    <row r="130" customHeight="1" spans="1:9">
      <c r="A130" s="7">
        <f>Mel8V09!A156</f>
        <v>137</v>
      </c>
      <c r="C130" s="37">
        <f>Mel8V09!C156</f>
        <v>9.84294649998275</v>
      </c>
      <c r="E130" s="37">
        <f>Mel8V09!F156</f>
        <v>9.49566195757048</v>
      </c>
      <c r="F130" s="37"/>
      <c r="G130">
        <f t="shared" si="1"/>
        <v>0</v>
      </c>
      <c r="H130" s="37">
        <f>E130</f>
        <v>9.49566195757048</v>
      </c>
      <c r="I130" s="105">
        <f>I128+1</f>
        <v>57</v>
      </c>
    </row>
    <row r="131" hidden="1" customHeight="1" spans="1:9">
      <c r="A131" s="7">
        <f>Mel8V09!A157</f>
        <v>138</v>
      </c>
      <c r="C131" s="37">
        <f>Mel8V09!C157</f>
        <v>9.14837741515821</v>
      </c>
      <c r="E131" s="37"/>
      <c r="F131" s="37"/>
      <c r="G131">
        <f t="shared" si="1"/>
        <v>1</v>
      </c>
      <c r="I131" s="105">
        <v>114</v>
      </c>
    </row>
    <row r="132" customHeight="1" spans="1:9">
      <c r="A132" s="7">
        <f>Mel8V09!A158</f>
        <v>139</v>
      </c>
      <c r="C132" s="37">
        <f>Mel8V09!C158</f>
        <v>4.90648266320601</v>
      </c>
      <c r="E132" s="37">
        <f>Mel8V09!F158</f>
        <v>5.40996765692997</v>
      </c>
      <c r="F132" s="37"/>
      <c r="G132">
        <f t="shared" si="1"/>
        <v>0</v>
      </c>
      <c r="H132" s="37">
        <f>E132</f>
        <v>5.40996765692997</v>
      </c>
      <c r="I132" s="105">
        <f>I130+1</f>
        <v>58</v>
      </c>
    </row>
    <row r="133" hidden="1" customHeight="1" spans="1:9">
      <c r="A133" s="7">
        <f>Mel8V09!A159</f>
        <v>140</v>
      </c>
      <c r="C133" s="37">
        <f>Mel8V09!C159</f>
        <v>5.91345265065393</v>
      </c>
      <c r="E133" s="37"/>
      <c r="F133" s="37"/>
      <c r="G133">
        <f t="shared" si="1"/>
        <v>1</v>
      </c>
      <c r="I133" s="105">
        <v>116</v>
      </c>
    </row>
    <row r="134" customHeight="1" spans="1:9">
      <c r="A134" s="7">
        <f>Mel8V09!A160</f>
        <v>141</v>
      </c>
      <c r="C134" s="37">
        <f>Mel8V09!C160</f>
        <v>3.7237238641857</v>
      </c>
      <c r="E134" s="37">
        <f>Mel8V09!F160</f>
        <v>3.60059573157821</v>
      </c>
      <c r="F134" s="37"/>
      <c r="G134">
        <f t="shared" si="1"/>
        <v>0</v>
      </c>
      <c r="H134" s="37">
        <f>E134</f>
        <v>3.60059573157821</v>
      </c>
      <c r="I134" s="105">
        <f>I132+1</f>
        <v>59</v>
      </c>
    </row>
    <row r="135" hidden="1" customHeight="1" spans="1:9">
      <c r="A135" s="7">
        <f>Mel8V09!A161</f>
        <v>142</v>
      </c>
      <c r="C135" s="37">
        <f>Mel8V09!C161</f>
        <v>3.47746759897073</v>
      </c>
      <c r="E135" s="37"/>
      <c r="F135" s="37"/>
      <c r="G135">
        <f t="shared" si="1"/>
        <v>1</v>
      </c>
      <c r="I135" s="105">
        <v>118</v>
      </c>
    </row>
    <row r="136" customHeight="1" spans="1:9">
      <c r="A136" s="7">
        <f>Mel8V09!A162</f>
        <v>143</v>
      </c>
      <c r="C136" s="37">
        <f>Mel8V09!C162</f>
        <v>1.57163639687466</v>
      </c>
      <c r="E136" s="37">
        <f>Mel8V09!F162</f>
        <v>1.96990993660138</v>
      </c>
      <c r="F136" s="37"/>
      <c r="G136">
        <f t="shared" si="1"/>
        <v>0</v>
      </c>
      <c r="H136" s="37">
        <f>E136</f>
        <v>1.96990993660138</v>
      </c>
      <c r="I136" s="105">
        <f>I134+1</f>
        <v>60</v>
      </c>
    </row>
    <row r="137" hidden="1" customHeight="1" spans="1:9">
      <c r="A137" s="7">
        <f>Mel8V09!A163</f>
        <v>144</v>
      </c>
      <c r="C137" s="37">
        <f>Mel8V09!C163</f>
        <v>2.3681834763281</v>
      </c>
      <c r="E137" s="37"/>
      <c r="F137" s="37"/>
      <c r="G137">
        <f t="shared" si="1"/>
        <v>1</v>
      </c>
      <c r="I137" s="105">
        <v>120</v>
      </c>
    </row>
    <row r="138" customHeight="1" spans="1:9">
      <c r="A138" s="7">
        <f>Mel8V09!A164</f>
        <v>145</v>
      </c>
      <c r="C138" s="37">
        <f>Mel8V09!C164</f>
        <v>1.45306081698638</v>
      </c>
      <c r="E138" s="37">
        <f>Mel8V09!F164</f>
        <v>1.35190813964877</v>
      </c>
      <c r="F138" s="37"/>
      <c r="G138">
        <f t="shared" si="1"/>
        <v>0</v>
      </c>
      <c r="H138" s="37">
        <f>E138</f>
        <v>1.35190813964877</v>
      </c>
      <c r="I138" s="105">
        <f>I136+1</f>
        <v>61</v>
      </c>
    </row>
    <row r="139" hidden="1" customHeight="1" spans="1:9">
      <c r="A139" s="7">
        <f>Mel8V09!A165</f>
        <v>146</v>
      </c>
      <c r="C139" s="37">
        <f>Mel8V09!C165</f>
        <v>1.25075546231115</v>
      </c>
      <c r="E139" s="37"/>
      <c r="F139" s="37"/>
      <c r="G139">
        <f t="shared" si="1"/>
        <v>1</v>
      </c>
      <c r="I139" s="105">
        <v>122</v>
      </c>
    </row>
    <row r="140" customHeight="1" spans="1:9">
      <c r="A140" s="7">
        <f>Mel8V09!A166</f>
        <v>147</v>
      </c>
      <c r="C140" s="37">
        <f>Mel8V09!C166</f>
        <v>1.11007388641753</v>
      </c>
      <c r="E140" s="37">
        <f>Mel8V09!F166</f>
        <v>0.960430504819077</v>
      </c>
      <c r="F140" s="37"/>
      <c r="G140">
        <f t="shared" si="1"/>
        <v>0</v>
      </c>
      <c r="H140" s="37">
        <f>E140</f>
        <v>0.960430504819077</v>
      </c>
      <c r="I140" s="105">
        <f>I138+1</f>
        <v>62</v>
      </c>
    </row>
    <row r="141" hidden="1" customHeight="1" spans="1:9">
      <c r="A141" s="7">
        <f>Mel8V09!A167</f>
        <v>148</v>
      </c>
      <c r="C141" s="37">
        <f>Mel8V09!C167</f>
        <v>0.810787123220624</v>
      </c>
      <c r="E141" s="37"/>
      <c r="F141" s="37"/>
      <c r="G141">
        <f t="shared" si="1"/>
        <v>1</v>
      </c>
      <c r="I141" s="105">
        <v>124</v>
      </c>
    </row>
    <row r="142" customHeight="1" spans="1:9">
      <c r="A142" s="7">
        <f>Mel8V09!A168</f>
        <v>149</v>
      </c>
      <c r="C142" s="37">
        <f>Mel8V09!C168</f>
        <v>2.23376680934801</v>
      </c>
      <c r="E142" s="37">
        <f>Mel8V09!F168</f>
        <v>1.79966742887956</v>
      </c>
      <c r="F142" s="37"/>
      <c r="G142">
        <f t="shared" si="1"/>
        <v>0</v>
      </c>
      <c r="H142" s="37">
        <f>E142</f>
        <v>1.79966742887956</v>
      </c>
      <c r="I142" s="105">
        <f>I140+1</f>
        <v>63</v>
      </c>
    </row>
    <row r="143" hidden="1" customHeight="1" spans="1:9">
      <c r="A143" s="7">
        <f>Mel8V09!A169</f>
        <v>150</v>
      </c>
      <c r="C143" s="37">
        <f>Mel8V09!C169</f>
        <v>1.36556804841111</v>
      </c>
      <c r="E143" s="37"/>
      <c r="F143" s="37"/>
      <c r="G143">
        <f t="shared" si="1"/>
        <v>1</v>
      </c>
      <c r="I143" s="105">
        <v>126</v>
      </c>
    </row>
    <row r="144" customHeight="1" spans="1:9">
      <c r="A144" s="7">
        <f>Mel8V09!A170</f>
        <v>151</v>
      </c>
      <c r="C144" s="37">
        <f>Mel8V09!C170</f>
        <v>2.33431074093733</v>
      </c>
      <c r="E144" s="37">
        <f>Mel8V09!F170</f>
        <v>2.45480667602178</v>
      </c>
      <c r="F144" s="37"/>
      <c r="G144">
        <f t="shared" si="1"/>
        <v>0</v>
      </c>
      <c r="H144" s="37">
        <f>E144</f>
        <v>2.45480667602178</v>
      </c>
      <c r="I144" s="105">
        <f>I142+1</f>
        <v>64</v>
      </c>
    </row>
    <row r="145" hidden="1" customHeight="1" spans="1:9">
      <c r="A145" s="7">
        <f>Mel8V09!A171</f>
        <v>152</v>
      </c>
      <c r="C145" s="37">
        <f>Mel8V09!C171</f>
        <v>2.57530261110622</v>
      </c>
      <c r="E145" s="37"/>
      <c r="F145" s="37"/>
      <c r="G145">
        <f t="shared" si="1"/>
        <v>1</v>
      </c>
      <c r="I145" s="105">
        <v>128</v>
      </c>
    </row>
    <row r="146" customHeight="1" spans="1:9">
      <c r="A146" s="7">
        <f>Mel8V09!A172</f>
        <v>153</v>
      </c>
      <c r="C146" s="37">
        <f>Mel8V09!C172</f>
        <v>1.11007388641753</v>
      </c>
      <c r="E146" s="37">
        <f>Mel8V09!F172</f>
        <v>1.96790821777777</v>
      </c>
      <c r="F146" s="37"/>
      <c r="G146">
        <f t="shared" si="1"/>
        <v>0</v>
      </c>
      <c r="H146" s="37">
        <f>E146</f>
        <v>1.96790821777777</v>
      </c>
      <c r="I146" s="105">
        <f>I144+1</f>
        <v>65</v>
      </c>
    </row>
    <row r="147" hidden="1" customHeight="1" spans="1:9">
      <c r="A147" s="7">
        <f>Mel8V09!A173</f>
        <v>154</v>
      </c>
      <c r="C147" s="37">
        <f>Mel8V09!C173</f>
        <v>2.82574254913802</v>
      </c>
      <c r="E147" s="37"/>
      <c r="F147" s="37"/>
      <c r="G147">
        <f t="shared" si="1"/>
        <v>1</v>
      </c>
      <c r="I147" s="105">
        <v>130</v>
      </c>
    </row>
    <row r="148" customHeight="1" spans="1:9">
      <c r="A148" s="7">
        <f>Mel8V09!A174</f>
        <v>155</v>
      </c>
      <c r="C148" s="37">
        <f>Mel8V09!C174</f>
        <v>1.78468176485077</v>
      </c>
      <c r="E148" s="37">
        <f>Mel8V09!F174</f>
        <v>1.17990808179524</v>
      </c>
      <c r="F148" s="37"/>
      <c r="G148">
        <f t="shared" si="1"/>
        <v>0</v>
      </c>
      <c r="H148" s="37">
        <f>E148</f>
        <v>1.17990808179524</v>
      </c>
      <c r="I148" s="105">
        <f>I146+1</f>
        <v>66</v>
      </c>
    </row>
    <row r="149" hidden="1" customHeight="1" spans="1:9">
      <c r="A149" s="7">
        <f>Mel8V09!A175</f>
        <v>156</v>
      </c>
      <c r="C149" s="37">
        <f>Mel8V09!C175</f>
        <v>0.575134398739714</v>
      </c>
      <c r="E149" s="37"/>
      <c r="F149" s="37"/>
      <c r="G149">
        <f t="shared" ref="G149:G212" si="2">MOD(ROW(),2)</f>
        <v>1</v>
      </c>
      <c r="I149" s="105">
        <v>132</v>
      </c>
    </row>
    <row r="150" customHeight="1" spans="1:9">
      <c r="A150" s="7">
        <f>Mel8V09!A176</f>
        <v>157</v>
      </c>
      <c r="C150" s="37">
        <f>Mel8V09!C176</f>
        <v>0.32097809897013</v>
      </c>
      <c r="E150" s="37">
        <f>Mel8V09!F176</f>
        <v>0.270883499497563</v>
      </c>
      <c r="F150" s="37"/>
      <c r="G150">
        <f t="shared" si="2"/>
        <v>0</v>
      </c>
      <c r="H150" s="37">
        <f>E150</f>
        <v>0.270883499497563</v>
      </c>
      <c r="I150" s="105">
        <f>I148+1</f>
        <v>67</v>
      </c>
    </row>
    <row r="151" hidden="1" customHeight="1" spans="1:9">
      <c r="A151" s="7">
        <f>Mel8V09!A177</f>
        <v>158</v>
      </c>
      <c r="C151" s="37">
        <f>Mel8V09!C177</f>
        <v>0.220788900024996</v>
      </c>
      <c r="E151" s="37"/>
      <c r="F151" s="37"/>
      <c r="G151">
        <f t="shared" si="2"/>
        <v>1</v>
      </c>
      <c r="I151" s="105">
        <v>134</v>
      </c>
    </row>
    <row r="152" customHeight="1" spans="1:9">
      <c r="A152" s="7">
        <f>Mel8V09!A178</f>
        <v>159</v>
      </c>
      <c r="C152" s="37" t="e">
        <f>Mel8V09!C178</f>
        <v>#NUM!</v>
      </c>
      <c r="E152" s="37" t="e">
        <f>Mel8V09!F178</f>
        <v>#NUM!</v>
      </c>
      <c r="F152" s="37"/>
      <c r="G152">
        <f t="shared" si="2"/>
        <v>0</v>
      </c>
      <c r="H152" s="37" t="e">
        <f>E152</f>
        <v>#NUM!</v>
      </c>
      <c r="I152" s="105">
        <f>I150+1</f>
        <v>68</v>
      </c>
    </row>
    <row r="153" hidden="1" customHeight="1" spans="1:9">
      <c r="A153" s="7">
        <f>Mel8V09!A179</f>
        <v>160</v>
      </c>
      <c r="C153" s="37">
        <f>Mel8V09!C179</f>
        <v>0.498156919184081</v>
      </c>
      <c r="E153" s="37"/>
      <c r="F153" s="37"/>
      <c r="G153">
        <f t="shared" si="2"/>
        <v>1</v>
      </c>
      <c r="I153" s="105">
        <v>136</v>
      </c>
    </row>
    <row r="154" customHeight="1" spans="1:9">
      <c r="A154" s="7">
        <f>Mel8V09!A180</f>
        <v>161</v>
      </c>
      <c r="C154" s="37" t="e">
        <f>Mel8V09!C180</f>
        <v>#NUM!</v>
      </c>
      <c r="E154" s="37" t="e">
        <f>Mel8V09!F180</f>
        <v>#NUM!</v>
      </c>
      <c r="F154" s="37"/>
      <c r="G154">
        <f t="shared" si="2"/>
        <v>0</v>
      </c>
      <c r="H154" s="37" t="e">
        <f>E154</f>
        <v>#NUM!</v>
      </c>
      <c r="I154" s="105">
        <f>I152+1</f>
        <v>69</v>
      </c>
    </row>
    <row r="155" hidden="1" customHeight="1" spans="1:9">
      <c r="A155" s="7">
        <f>Mel8V09!A181</f>
        <v>162</v>
      </c>
      <c r="C155" s="37" t="e">
        <f>Mel8V09!C181</f>
        <v>#NUM!</v>
      </c>
      <c r="E155" s="37"/>
      <c r="F155" s="37"/>
      <c r="G155">
        <f t="shared" si="2"/>
        <v>1</v>
      </c>
      <c r="I155" s="105">
        <v>138</v>
      </c>
    </row>
    <row r="156" customHeight="1" spans="1:9">
      <c r="A156" s="7">
        <f>Mel8V09!A182</f>
        <v>163</v>
      </c>
      <c r="C156" s="37">
        <f>Mel8V09!C182</f>
        <v>0.346115977600878</v>
      </c>
      <c r="E156" s="37">
        <f>Mel8V09!F182</f>
        <v>0.358709848009854</v>
      </c>
      <c r="F156" s="37"/>
      <c r="G156">
        <f t="shared" si="2"/>
        <v>0</v>
      </c>
      <c r="H156" s="37">
        <f>E156</f>
        <v>0.358709848009854</v>
      </c>
      <c r="I156" s="105">
        <f>I154+1</f>
        <v>70</v>
      </c>
    </row>
    <row r="157" hidden="1" customHeight="1" spans="1:9">
      <c r="A157" s="7">
        <f>Mel8V09!A183</f>
        <v>164</v>
      </c>
      <c r="C157" s="37">
        <f>Mel8V09!C183</f>
        <v>0.371303718418829</v>
      </c>
      <c r="E157" s="37"/>
      <c r="F157" s="37"/>
      <c r="G157">
        <f t="shared" si="2"/>
        <v>1</v>
      </c>
      <c r="I157" s="105">
        <v>140</v>
      </c>
    </row>
    <row r="158" customHeight="1" spans="1:9">
      <c r="A158" s="7">
        <f>Mel8V09!A184</f>
        <v>165</v>
      </c>
      <c r="C158" s="37">
        <f>Mel8V09!C184</f>
        <v>0.421849351399317</v>
      </c>
      <c r="E158" s="37" t="e">
        <f>Mel8V09!F184</f>
        <v>#NUM!</v>
      </c>
      <c r="F158" s="37"/>
      <c r="G158">
        <f t="shared" si="2"/>
        <v>0</v>
      </c>
      <c r="H158" s="37" t="e">
        <f>E158</f>
        <v>#NUM!</v>
      </c>
      <c r="I158" s="105">
        <f>I156+1</f>
        <v>71</v>
      </c>
    </row>
    <row r="159" hidden="1" customHeight="1" spans="1:9">
      <c r="A159" s="7">
        <f>Mel8V09!A185</f>
        <v>166</v>
      </c>
      <c r="C159" s="37" t="e">
        <f>Mel8V09!C185</f>
        <v>#NUM!</v>
      </c>
      <c r="E159" s="37"/>
      <c r="F159" s="37"/>
      <c r="G159">
        <f t="shared" si="2"/>
        <v>1</v>
      </c>
      <c r="I159" s="105">
        <v>142</v>
      </c>
    </row>
    <row r="160" customHeight="1" spans="1:9">
      <c r="A160" s="7">
        <f>Mel8V09!A186</f>
        <v>167</v>
      </c>
      <c r="C160" s="37">
        <f>Mel8V09!C186</f>
        <v>0.918080137810239</v>
      </c>
      <c r="E160" s="37">
        <f>Mel8V09!F186</f>
        <v>0.594453512425823</v>
      </c>
      <c r="F160" s="37"/>
      <c r="G160">
        <f t="shared" si="2"/>
        <v>0</v>
      </c>
      <c r="H160" s="37">
        <f>E160</f>
        <v>0.594453512425823</v>
      </c>
      <c r="I160" s="105">
        <f>I158+1</f>
        <v>72</v>
      </c>
    </row>
    <row r="161" hidden="1" customHeight="1" spans="1:9">
      <c r="A161" s="7">
        <f>Mel8V09!A187</f>
        <v>168</v>
      </c>
      <c r="C161" s="37">
        <f>Mel8V09!C187</f>
        <v>0.270826887041406</v>
      </c>
      <c r="E161" s="37"/>
      <c r="F161" s="37"/>
      <c r="G161">
        <f t="shared" si="2"/>
        <v>1</v>
      </c>
      <c r="I161" s="105">
        <v>144</v>
      </c>
    </row>
    <row r="162" customHeight="1" spans="1:9">
      <c r="A162" s="7">
        <f>Mel8V09!A188</f>
        <v>169</v>
      </c>
      <c r="C162" s="37">
        <f>Mel8V09!C188</f>
        <v>2.0052145038368</v>
      </c>
      <c r="E162" s="37">
        <f>Mel8V09!F188</f>
        <v>1.51616038546823</v>
      </c>
      <c r="F162" s="37"/>
      <c r="G162">
        <f t="shared" si="2"/>
        <v>0</v>
      </c>
      <c r="H162" s="37">
        <f>E162</f>
        <v>1.51616038546823</v>
      </c>
      <c r="I162" s="105">
        <f>I160+1</f>
        <v>73</v>
      </c>
    </row>
    <row r="163" hidden="1" customHeight="1" spans="1:9">
      <c r="A163" s="7">
        <f>Mel8V09!A189</f>
        <v>170</v>
      </c>
      <c r="C163" s="37">
        <f>Mel8V09!C189</f>
        <v>1.02710626709965</v>
      </c>
      <c r="E163" s="37"/>
      <c r="F163" s="37"/>
      <c r="G163">
        <f t="shared" si="2"/>
        <v>1</v>
      </c>
      <c r="I163" s="105">
        <v>146</v>
      </c>
    </row>
    <row r="164" customHeight="1" spans="1:9">
      <c r="A164" s="7">
        <f>Mel8V09!A190</f>
        <v>171</v>
      </c>
      <c r="C164" s="37">
        <f>Mel8V09!C190</f>
        <v>0.549395813038723</v>
      </c>
      <c r="E164" s="37">
        <f>Mel8V09!F190</f>
        <v>0.80202065495528</v>
      </c>
      <c r="F164" s="37"/>
      <c r="G164">
        <f t="shared" si="2"/>
        <v>0</v>
      </c>
      <c r="H164" s="37">
        <f>E164</f>
        <v>0.80202065495528</v>
      </c>
      <c r="I164" s="105">
        <f>I162+1</f>
        <v>74</v>
      </c>
    </row>
    <row r="165" hidden="1" customHeight="1" spans="1:9">
      <c r="A165" s="7">
        <f>Mel8V09!A191</f>
        <v>172</v>
      </c>
      <c r="C165" s="37">
        <f>Mel8V09!C191</f>
        <v>1.05464549687184</v>
      </c>
      <c r="E165" s="37"/>
      <c r="F165" s="37"/>
      <c r="G165">
        <f t="shared" si="2"/>
        <v>1</v>
      </c>
      <c r="I165" s="105">
        <v>148</v>
      </c>
    </row>
    <row r="166" customHeight="1" spans="1:10">
      <c r="A166" s="7">
        <f>Mel8V09!A192</f>
        <v>173</v>
      </c>
      <c r="C166" s="37" t="e">
        <f>Mel8V09!C192</f>
        <v>#NUM!</v>
      </c>
      <c r="E166" s="37" t="e">
        <f>Mel8V09!F192</f>
        <v>#NUM!</v>
      </c>
      <c r="F166" s="37"/>
      <c r="G166">
        <f t="shared" si="2"/>
        <v>0</v>
      </c>
      <c r="H166" s="37" t="e">
        <f>E166</f>
        <v>#NUM!</v>
      </c>
      <c r="I166" s="105">
        <f>I164+1</f>
        <v>75</v>
      </c>
      <c r="J166" s="14" t="s">
        <v>7</v>
      </c>
    </row>
    <row r="167" hidden="1" customHeight="1" spans="1:9">
      <c r="A167" s="7">
        <f>Mel8V09!A193</f>
        <v>174</v>
      </c>
      <c r="C167" s="37">
        <f>Mel8V09!C193</f>
        <v>0.731390116701836</v>
      </c>
      <c r="E167" s="37"/>
      <c r="F167" s="37"/>
      <c r="G167">
        <f t="shared" si="2"/>
        <v>1</v>
      </c>
      <c r="I167" s="105">
        <v>150</v>
      </c>
    </row>
    <row r="168" customHeight="1" spans="1:9">
      <c r="A168" s="7">
        <f>Mel8V09!A194</f>
        <v>175</v>
      </c>
      <c r="C168" s="37" t="e">
        <f>Mel8V09!C194</f>
        <v>#NUM!</v>
      </c>
      <c r="E168" s="37" t="e">
        <f>Mel8V09!F194</f>
        <v>#NUM!</v>
      </c>
      <c r="F168" s="37"/>
      <c r="G168">
        <f t="shared" si="2"/>
        <v>0</v>
      </c>
      <c r="H168" s="37" t="e">
        <f>E168</f>
        <v>#NUM!</v>
      </c>
      <c r="I168" s="105">
        <f>I166+1</f>
        <v>76</v>
      </c>
    </row>
    <row r="169" hidden="1" customHeight="1" spans="1:9">
      <c r="A169" s="7">
        <f>Mel8V09!A195</f>
        <v>176</v>
      </c>
      <c r="C169" s="37" t="e">
        <f>Mel8V09!C195</f>
        <v>#NUM!</v>
      </c>
      <c r="E169" s="37"/>
      <c r="F169" s="37"/>
      <c r="G169">
        <f t="shared" si="2"/>
        <v>1</v>
      </c>
      <c r="I169" s="105">
        <v>152</v>
      </c>
    </row>
    <row r="170" customHeight="1" spans="1:9">
      <c r="A170" s="7">
        <f>Mel8V09!A196</f>
        <v>177</v>
      </c>
      <c r="C170" s="37">
        <f>Mel8V09!C196</f>
        <v>8.73966009771537</v>
      </c>
      <c r="E170" s="37">
        <f>Mel8V09!F196</f>
        <v>8.86115836980549</v>
      </c>
      <c r="F170" s="37"/>
      <c r="G170">
        <f t="shared" si="2"/>
        <v>0</v>
      </c>
      <c r="H170" s="37">
        <f>E170</f>
        <v>8.86115836980549</v>
      </c>
      <c r="I170" s="105">
        <f>I168+1</f>
        <v>77</v>
      </c>
    </row>
    <row r="171" hidden="1" customHeight="1" spans="1:9">
      <c r="A171" s="7">
        <f>Mel8V09!A197</f>
        <v>178</v>
      </c>
      <c r="C171" s="37">
        <f>Mel8V09!C197</f>
        <v>8.98265664189561</v>
      </c>
      <c r="E171" s="37"/>
      <c r="F171" s="37"/>
      <c r="G171">
        <f t="shared" si="2"/>
        <v>1</v>
      </c>
      <c r="I171" s="105">
        <v>154</v>
      </c>
    </row>
    <row r="172" customHeight="1" spans="1:9">
      <c r="A172" s="7">
        <f>Mel8V09!A198</f>
        <v>179</v>
      </c>
      <c r="C172" s="37">
        <f>Mel8V09!C198</f>
        <v>9.84294649998275</v>
      </c>
      <c r="E172" s="37">
        <f>Mel8V09!F198</f>
        <v>9.37193504300646</v>
      </c>
      <c r="F172" s="37"/>
      <c r="G172">
        <f t="shared" si="2"/>
        <v>0</v>
      </c>
      <c r="H172" s="37">
        <f>E172</f>
        <v>9.37193504300646</v>
      </c>
      <c r="I172" s="105">
        <f>I170+1</f>
        <v>78</v>
      </c>
    </row>
    <row r="173" hidden="1" customHeight="1" spans="1:9">
      <c r="A173" s="7">
        <f>Mel8V09!A199</f>
        <v>180</v>
      </c>
      <c r="C173" s="37">
        <f>Mel8V09!C199</f>
        <v>8.90092358603017</v>
      </c>
      <c r="E173" s="37"/>
      <c r="F173" s="37"/>
      <c r="G173">
        <f t="shared" si="2"/>
        <v>1</v>
      </c>
      <c r="I173" s="105">
        <v>156</v>
      </c>
    </row>
    <row r="174" customHeight="1" spans="1:9">
      <c r="A174" s="7">
        <f>Mel8V09!A200</f>
        <v>181</v>
      </c>
      <c r="C174" s="37">
        <f>Mel8V09!C200</f>
        <v>15.4719002921497</v>
      </c>
      <c r="E174" s="37">
        <f>Mel8V09!F200</f>
        <v>17.0242380636867</v>
      </c>
      <c r="F174" s="37"/>
      <c r="G174">
        <f t="shared" si="2"/>
        <v>0</v>
      </c>
      <c r="H174" s="37">
        <f>E174</f>
        <v>17.0242380636867</v>
      </c>
      <c r="I174" s="105">
        <f>I172+1</f>
        <v>79</v>
      </c>
    </row>
    <row r="175" hidden="1" customHeight="1" spans="1:9">
      <c r="A175" s="7">
        <f>Mel8V09!A201</f>
        <v>182</v>
      </c>
      <c r="C175" s="37">
        <f>Mel8V09!C201</f>
        <v>18.5765758352238</v>
      </c>
      <c r="E175" s="37"/>
      <c r="F175" s="37"/>
      <c r="G175">
        <f t="shared" si="2"/>
        <v>1</v>
      </c>
      <c r="I175" s="105">
        <v>158</v>
      </c>
    </row>
    <row r="176" customHeight="1" spans="1:9">
      <c r="A176" s="7">
        <f>Mel8V09!A202</f>
        <v>183</v>
      </c>
      <c r="C176" s="37">
        <f>Mel8V09!C202</f>
        <v>13.7680720243006</v>
      </c>
      <c r="E176" s="37">
        <f>Mel8V09!F202</f>
        <v>15.0144135681223</v>
      </c>
      <c r="F176" s="37"/>
      <c r="G176">
        <f t="shared" si="2"/>
        <v>0</v>
      </c>
      <c r="H176" s="37">
        <f>E176</f>
        <v>15.0144135681223</v>
      </c>
      <c r="I176" s="105">
        <f>I174+1</f>
        <v>80</v>
      </c>
    </row>
    <row r="177" hidden="1" customHeight="1" spans="1:9">
      <c r="A177" s="7">
        <f>Mel8V09!A203</f>
        <v>184</v>
      </c>
      <c r="C177" s="37">
        <f>Mel8V09!C203</f>
        <v>16.260755111944</v>
      </c>
      <c r="E177" s="37"/>
      <c r="F177" s="37"/>
      <c r="G177">
        <f t="shared" si="2"/>
        <v>1</v>
      </c>
      <c r="I177" s="105">
        <v>160</v>
      </c>
    </row>
    <row r="178" customHeight="1" spans="1:9">
      <c r="A178" s="7">
        <f>Mel8V09!A204</f>
        <v>185</v>
      </c>
      <c r="C178" s="37">
        <f>Mel8V09!C204</f>
        <v>10.4958776051308</v>
      </c>
      <c r="E178" s="37">
        <f>Mel8V09!F204</f>
        <v>9.86413207269266</v>
      </c>
      <c r="F178" s="37"/>
      <c r="G178">
        <f t="shared" si="2"/>
        <v>0</v>
      </c>
      <c r="H178" s="37">
        <f>E178</f>
        <v>9.86413207269266</v>
      </c>
      <c r="I178" s="105">
        <f>I176+1</f>
        <v>81</v>
      </c>
    </row>
    <row r="179" hidden="1" customHeight="1" spans="1:9">
      <c r="A179" s="7">
        <f>Mel8V09!A205</f>
        <v>186</v>
      </c>
      <c r="C179" s="37">
        <f>Mel8V09!C205</f>
        <v>9.23238654025452</v>
      </c>
      <c r="E179" s="37"/>
      <c r="F179" s="37"/>
      <c r="G179">
        <f t="shared" si="2"/>
        <v>1</v>
      </c>
      <c r="I179" s="105">
        <v>162</v>
      </c>
    </row>
    <row r="180" customHeight="1" spans="1:9">
      <c r="A180" s="7">
        <f>Mel8V09!A206</f>
        <v>187</v>
      </c>
      <c r="C180" s="37">
        <f>Mel8V09!C206</f>
        <v>7.40861626823459</v>
      </c>
      <c r="E180" s="37">
        <f>Mel8V09!F206</f>
        <v>6.57688396092829</v>
      </c>
      <c r="F180" s="37"/>
      <c r="G180">
        <f t="shared" si="2"/>
        <v>0</v>
      </c>
      <c r="H180" s="37">
        <f>E180</f>
        <v>6.57688396092829</v>
      </c>
      <c r="I180" s="105">
        <f>I178+1</f>
        <v>82</v>
      </c>
    </row>
    <row r="181" hidden="1" customHeight="1" spans="1:9">
      <c r="A181" s="7">
        <f>Mel8V09!A207</f>
        <v>188</v>
      </c>
      <c r="C181" s="37">
        <f>Mel8V09!C207</f>
        <v>5.74515165362199</v>
      </c>
      <c r="E181" s="37"/>
      <c r="F181" s="37"/>
      <c r="G181">
        <f t="shared" si="2"/>
        <v>1</v>
      </c>
      <c r="I181" s="105">
        <v>164</v>
      </c>
    </row>
    <row r="182" customHeight="1" spans="1:9">
      <c r="A182" s="7">
        <f>Mel8V09!A208</f>
        <v>189</v>
      </c>
      <c r="C182" s="37">
        <f>Mel8V09!C208</f>
        <v>3.47746759897073</v>
      </c>
      <c r="E182" s="37">
        <f>Mel8V09!F208</f>
        <v>3.15160507405437</v>
      </c>
      <c r="F182" s="37"/>
      <c r="G182">
        <f t="shared" si="2"/>
        <v>0</v>
      </c>
      <c r="H182" s="37">
        <f>E182</f>
        <v>3.15160507405437</v>
      </c>
      <c r="I182" s="105">
        <f>I180+1</f>
        <v>83</v>
      </c>
    </row>
    <row r="183" hidden="1" customHeight="1" spans="1:9">
      <c r="A183" s="7">
        <f>Mel8V09!A209</f>
        <v>190</v>
      </c>
      <c r="C183" s="37">
        <f>Mel8V09!C209</f>
        <v>2.82574254913802</v>
      </c>
      <c r="E183" s="37"/>
      <c r="F183" s="37"/>
      <c r="G183">
        <f t="shared" si="2"/>
        <v>1</v>
      </c>
      <c r="I183" s="105">
        <v>166</v>
      </c>
    </row>
    <row r="184" customHeight="1" spans="1:9">
      <c r="A184" s="7">
        <f>Mel8V09!A210</f>
        <v>191</v>
      </c>
      <c r="C184" s="37">
        <f>Mel8V09!C210</f>
        <v>3.93603415066596</v>
      </c>
      <c r="E184" s="37">
        <f>Mel8V09!F210</f>
        <v>4.75827344442782</v>
      </c>
      <c r="F184" s="37"/>
      <c r="G184">
        <f t="shared" si="2"/>
        <v>0</v>
      </c>
      <c r="H184" s="37">
        <f>E184</f>
        <v>4.75827344442782</v>
      </c>
      <c r="I184" s="105">
        <f>I182+1</f>
        <v>84</v>
      </c>
    </row>
    <row r="185" hidden="1" customHeight="1" spans="1:9">
      <c r="A185" s="7">
        <f>Mel8V09!A211</f>
        <v>192</v>
      </c>
      <c r="C185" s="37">
        <f>Mel8V09!C211</f>
        <v>5.58051273818969</v>
      </c>
      <c r="E185" s="37"/>
      <c r="F185" s="37"/>
      <c r="G185">
        <f t="shared" si="2"/>
        <v>1</v>
      </c>
      <c r="I185" s="105">
        <v>168</v>
      </c>
    </row>
    <row r="186" customHeight="1" spans="1:9">
      <c r="A186" s="7">
        <f>Mel8V09!A212</f>
        <v>193</v>
      </c>
      <c r="C186" s="37">
        <f>Mel8V09!C212</f>
        <v>8.98265664189561</v>
      </c>
      <c r="E186" s="37">
        <f>Mel8V09!F212</f>
        <v>8.44231726786362</v>
      </c>
      <c r="F186" s="37"/>
      <c r="G186">
        <f t="shared" si="2"/>
        <v>0</v>
      </c>
      <c r="H186" s="37">
        <f>E186</f>
        <v>8.44231726786362</v>
      </c>
      <c r="I186" s="105">
        <f>I184+1</f>
        <v>85</v>
      </c>
    </row>
    <row r="187" hidden="1" customHeight="1" spans="1:9">
      <c r="A187" s="7">
        <f>Mel8V09!A213</f>
        <v>194</v>
      </c>
      <c r="C187" s="37">
        <f>Mel8V09!C213</f>
        <v>7.90197789383164</v>
      </c>
      <c r="E187" s="37"/>
      <c r="F187" s="37"/>
      <c r="G187">
        <f t="shared" si="2"/>
        <v>1</v>
      </c>
      <c r="I187" s="105">
        <v>170</v>
      </c>
    </row>
    <row r="188" customHeight="1" spans="1:9">
      <c r="A188" s="7">
        <f>Mel8V09!A214</f>
        <v>195</v>
      </c>
      <c r="C188" s="37">
        <f>Mel8V09!C214</f>
        <v>9.75323090888855</v>
      </c>
      <c r="E188" s="37">
        <f>Mel8V09!F214</f>
        <v>8.72010798879033</v>
      </c>
      <c r="F188" s="37"/>
      <c r="G188">
        <f t="shared" si="2"/>
        <v>0</v>
      </c>
      <c r="H188" s="37">
        <f>E188</f>
        <v>8.72010798879033</v>
      </c>
      <c r="I188" s="105">
        <f>I186+1</f>
        <v>86</v>
      </c>
    </row>
    <row r="189" hidden="1" customHeight="1" spans="1:9">
      <c r="A189" s="7">
        <f>Mel8V09!A215</f>
        <v>196</v>
      </c>
      <c r="C189" s="37">
        <f>Mel8V09!C215</f>
        <v>7.68698506869211</v>
      </c>
      <c r="E189" s="37"/>
      <c r="F189" s="37"/>
      <c r="G189">
        <f t="shared" si="2"/>
        <v>1</v>
      </c>
      <c r="I189" s="105">
        <v>172</v>
      </c>
    </row>
    <row r="190" customHeight="1" spans="1:9">
      <c r="A190" s="7">
        <f>Mel8V09!A216</f>
        <v>197</v>
      </c>
      <c r="C190" s="37">
        <f>Mel8V09!C216</f>
        <v>6.0855452532575</v>
      </c>
      <c r="E190" s="37">
        <f>Mel8V09!F216</f>
        <v>6.17355516414884</v>
      </c>
      <c r="F190" s="37"/>
      <c r="G190">
        <f t="shared" si="2"/>
        <v>0</v>
      </c>
      <c r="H190" s="37">
        <f>E190</f>
        <v>6.17355516414884</v>
      </c>
      <c r="I190" s="105">
        <f>I188+1</f>
        <v>87</v>
      </c>
    </row>
    <row r="191" hidden="1" customHeight="1" spans="1:9">
      <c r="A191" s="7">
        <f>Mel8V09!A217</f>
        <v>198</v>
      </c>
      <c r="C191" s="37">
        <f>Mel8V09!C217</f>
        <v>6.26156507504017</v>
      </c>
      <c r="E191" s="37"/>
      <c r="F191" s="37"/>
      <c r="G191">
        <f t="shared" si="2"/>
        <v>1</v>
      </c>
      <c r="I191" s="105">
        <v>174</v>
      </c>
    </row>
    <row r="192" customHeight="1" spans="1:9">
      <c r="A192" s="7">
        <f>Mel8V09!A218</f>
        <v>199</v>
      </c>
      <c r="C192" s="37">
        <f>Mel8V09!C218</f>
        <v>8.42566407624039</v>
      </c>
      <c r="E192" s="37">
        <f>Mel8V09!F218</f>
        <v>7.95150366725682</v>
      </c>
      <c r="F192" s="37"/>
      <c r="G192">
        <f t="shared" si="2"/>
        <v>0</v>
      </c>
      <c r="H192" s="37">
        <f>E192</f>
        <v>7.95150366725682</v>
      </c>
      <c r="I192" s="105">
        <f>I190+1</f>
        <v>88</v>
      </c>
    </row>
    <row r="193" hidden="1" customHeight="1" spans="1:9">
      <c r="A193" s="7">
        <f>Mel8V09!A219</f>
        <v>200</v>
      </c>
      <c r="C193" s="37">
        <f>Mel8V09!C219</f>
        <v>7.47734325827325</v>
      </c>
      <c r="E193" s="37"/>
      <c r="F193" s="37"/>
      <c r="G193">
        <f t="shared" si="2"/>
        <v>1</v>
      </c>
      <c r="I193" s="105">
        <v>176</v>
      </c>
    </row>
    <row r="194" customHeight="1" spans="1:9">
      <c r="A194" s="7">
        <f>Mel8V09!A220</f>
        <v>201</v>
      </c>
      <c r="C194" s="37">
        <f>Mel8V09!C220</f>
        <v>9.66436643353492</v>
      </c>
      <c r="E194" s="37">
        <f>Mel8V09!F220</f>
        <v>9.04501525488766</v>
      </c>
      <c r="F194" s="37"/>
      <c r="G194">
        <f t="shared" si="2"/>
        <v>0</v>
      </c>
      <c r="H194" s="37">
        <f>E194</f>
        <v>9.04501525488766</v>
      </c>
      <c r="I194" s="105">
        <f>I192+1</f>
        <v>89</v>
      </c>
    </row>
    <row r="195" hidden="1" customHeight="1" spans="1:9">
      <c r="A195" s="7">
        <f>Mel8V09!A221</f>
        <v>202</v>
      </c>
      <c r="C195" s="37">
        <f>Mel8V09!C221</f>
        <v>8.42566407624039</v>
      </c>
      <c r="E195" s="37"/>
      <c r="F195" s="37"/>
      <c r="G195">
        <f t="shared" si="2"/>
        <v>1</v>
      </c>
      <c r="I195" s="105">
        <v>178</v>
      </c>
    </row>
    <row r="196" customHeight="1" spans="1:9">
      <c r="A196" s="7">
        <f>Mel8V09!A222</f>
        <v>203</v>
      </c>
      <c r="C196" s="37">
        <f>Mel8V09!C222</f>
        <v>5.85693754693802</v>
      </c>
      <c r="E196" s="37">
        <f>Mel8V09!F222</f>
        <v>5.71872514256385</v>
      </c>
      <c r="F196" s="37"/>
      <c r="G196">
        <f t="shared" si="2"/>
        <v>0</v>
      </c>
      <c r="H196" s="37">
        <f>E196</f>
        <v>5.71872514256385</v>
      </c>
      <c r="I196" s="105">
        <f>I194+1</f>
        <v>90</v>
      </c>
    </row>
    <row r="197" hidden="1" customHeight="1" spans="1:9">
      <c r="A197" s="7">
        <f>Mel8V09!A223</f>
        <v>204</v>
      </c>
      <c r="C197" s="37">
        <f>Mel8V09!C223</f>
        <v>5.58051273818969</v>
      </c>
      <c r="E197" s="37"/>
      <c r="F197" s="37"/>
      <c r="G197">
        <f t="shared" si="2"/>
        <v>1</v>
      </c>
      <c r="I197" s="105">
        <v>180</v>
      </c>
    </row>
    <row r="198" customHeight="1" spans="1:9">
      <c r="A198" s="7">
        <f>Mel8V09!A224</f>
        <v>205</v>
      </c>
      <c r="C198" s="37">
        <f>Mel8V09!C224</f>
        <v>10.024981680085</v>
      </c>
      <c r="E198" s="37">
        <f>Mel8V09!F224</f>
        <v>9.5866795476216</v>
      </c>
      <c r="F198" s="37"/>
      <c r="G198">
        <f t="shared" si="2"/>
        <v>0</v>
      </c>
      <c r="H198" s="37">
        <f>E198</f>
        <v>9.5866795476216</v>
      </c>
      <c r="I198" s="105">
        <f>I196+1</f>
        <v>91</v>
      </c>
    </row>
    <row r="199" hidden="1" customHeight="1" spans="1:7">
      <c r="A199" s="7">
        <f>Mel8V09!A225</f>
        <v>206</v>
      </c>
      <c r="C199" s="37">
        <f>Mel8V09!C225</f>
        <v>9.14837741515821</v>
      </c>
      <c r="E199" s="37"/>
      <c r="F199" s="37"/>
      <c r="G199">
        <f t="shared" si="2"/>
        <v>1</v>
      </c>
    </row>
    <row r="200" customHeight="1" spans="1:9">
      <c r="A200" s="7">
        <f>Mel8V09!A226</f>
        <v>207</v>
      </c>
      <c r="C200" s="37">
        <f>Mel8V09!C226</f>
        <v>10.3998369465547</v>
      </c>
      <c r="E200" s="37">
        <f>Mel8V09!F226</f>
        <v>9.52997318494005</v>
      </c>
      <c r="F200" s="37"/>
      <c r="G200">
        <f t="shared" si="2"/>
        <v>0</v>
      </c>
      <c r="H200" s="37">
        <f>E200</f>
        <v>9.52997318494005</v>
      </c>
      <c r="I200" s="105">
        <f>I198+1</f>
        <v>92</v>
      </c>
    </row>
    <row r="201" hidden="1" customHeight="1" spans="1:7">
      <c r="A201" s="7">
        <f>Mel8V09!A227</f>
        <v>208</v>
      </c>
      <c r="C201" s="37">
        <f>Mel8V09!C227</f>
        <v>8.66010942332543</v>
      </c>
      <c r="E201" s="37"/>
      <c r="F201" s="37"/>
      <c r="G201">
        <f t="shared" si="2"/>
        <v>1</v>
      </c>
    </row>
    <row r="202" customHeight="1" spans="1:9">
      <c r="A202" s="7">
        <f>Mel8V09!A228</f>
        <v>209</v>
      </c>
      <c r="C202" s="37">
        <f>Mel8V09!C228</f>
        <v>7.90197789383164</v>
      </c>
      <c r="E202" s="37">
        <f>Mel8V09!F228</f>
        <v>8.91775185040305</v>
      </c>
      <c r="F202" s="37"/>
      <c r="G202">
        <f t="shared" si="2"/>
        <v>0</v>
      </c>
      <c r="H202" s="37">
        <f>E202</f>
        <v>8.91775185040305</v>
      </c>
      <c r="I202" s="105">
        <f>I200+1</f>
        <v>93</v>
      </c>
    </row>
    <row r="203" hidden="1" customHeight="1" spans="1:7">
      <c r="A203" s="7">
        <f>Mel8V09!A229</f>
        <v>210</v>
      </c>
      <c r="C203" s="37">
        <f>Mel8V09!C229</f>
        <v>9.93352580697446</v>
      </c>
      <c r="E203" s="37"/>
      <c r="F203" s="37"/>
      <c r="G203">
        <f t="shared" si="2"/>
        <v>1</v>
      </c>
    </row>
    <row r="204" customHeight="1" spans="1:9">
      <c r="A204" s="7">
        <f>Mel8V09!A230</f>
        <v>211</v>
      </c>
      <c r="C204" s="37">
        <f>Mel8V09!C230</f>
        <v>9.40275732483439</v>
      </c>
      <c r="E204" s="37">
        <f>Mel8V09!F230</f>
        <v>9.23394752101288</v>
      </c>
      <c r="F204" s="37"/>
      <c r="G204">
        <f t="shared" si="2"/>
        <v>0</v>
      </c>
      <c r="H204" s="37">
        <f>E204</f>
        <v>9.23394752101288</v>
      </c>
      <c r="I204" s="105">
        <f>I202+1</f>
        <v>94</v>
      </c>
    </row>
    <row r="205" hidden="1" customHeight="1" spans="1:7">
      <c r="A205" s="7">
        <f>Mel8V09!A231</f>
        <v>212</v>
      </c>
      <c r="C205" s="37">
        <f>Mel8V09!C231</f>
        <v>9.06513771719136</v>
      </c>
      <c r="E205" s="37"/>
      <c r="F205" s="37"/>
      <c r="G205">
        <f t="shared" si="2"/>
        <v>1</v>
      </c>
    </row>
    <row r="206" customHeight="1" spans="1:9">
      <c r="A206" s="7">
        <f>Mel8V09!A232</f>
        <v>213</v>
      </c>
      <c r="C206" s="37">
        <f>Mel8V09!C232</f>
        <v>6.56404756511784</v>
      </c>
      <c r="E206" s="37">
        <f>Mel8V09!F232</f>
        <v>6.12695945493733</v>
      </c>
      <c r="F206" s="37"/>
      <c r="G206">
        <f t="shared" si="2"/>
        <v>0</v>
      </c>
      <c r="H206" s="37">
        <f>E206</f>
        <v>6.12695945493733</v>
      </c>
      <c r="I206" s="105">
        <f>I204+1</f>
        <v>95</v>
      </c>
    </row>
    <row r="207" hidden="1" customHeight="1" spans="1:7">
      <c r="A207" s="7">
        <f>Mel8V09!A233</f>
        <v>214</v>
      </c>
      <c r="C207" s="37">
        <f>Mel8V09!C233</f>
        <v>5.68987134475681</v>
      </c>
      <c r="E207" s="37"/>
      <c r="F207" s="37"/>
      <c r="G207">
        <f t="shared" si="2"/>
        <v>1</v>
      </c>
    </row>
    <row r="208" customHeight="1" spans="1:9">
      <c r="A208" s="7">
        <f>Mel8V09!A234</f>
        <v>215</v>
      </c>
      <c r="C208" s="37">
        <f>Mel8V09!C234</f>
        <v>4.75941072093581</v>
      </c>
      <c r="E208" s="37">
        <f>Mel8V09!F234</f>
        <v>4.80826711791538</v>
      </c>
      <c r="F208" s="37"/>
      <c r="G208">
        <f t="shared" si="2"/>
        <v>0</v>
      </c>
      <c r="H208" s="37">
        <f>E208</f>
        <v>4.80826711791538</v>
      </c>
      <c r="I208" s="105">
        <f>I206+1</f>
        <v>96</v>
      </c>
    </row>
    <row r="209" hidden="1" customHeight="1" spans="1:7">
      <c r="A209" s="7">
        <f>Mel8V09!A235</f>
        <v>216</v>
      </c>
      <c r="C209" s="37">
        <f>Mel8V09!C235</f>
        <v>4.85712351489494</v>
      </c>
      <c r="E209" s="37"/>
      <c r="F209" s="37"/>
      <c r="G209">
        <f t="shared" si="2"/>
        <v>1</v>
      </c>
    </row>
    <row r="210" customHeight="1" spans="1:9">
      <c r="A210" s="7">
        <f>Mel8V09!A236</f>
        <v>217</v>
      </c>
      <c r="C210" s="37">
        <f>Mel8V09!C236</f>
        <v>4.11076959907747</v>
      </c>
      <c r="E210" s="37">
        <f>Mel8V09!F236</f>
        <v>3.54205749477934</v>
      </c>
      <c r="F210" s="37"/>
      <c r="G210">
        <f t="shared" si="2"/>
        <v>0</v>
      </c>
      <c r="H210" s="37">
        <f>E210</f>
        <v>3.54205749477934</v>
      </c>
      <c r="I210" s="105">
        <f>I208+1</f>
        <v>97</v>
      </c>
    </row>
    <row r="211" hidden="1" customHeight="1" spans="1:7">
      <c r="A211" s="7">
        <f>Mel8V09!A237</f>
        <v>218</v>
      </c>
      <c r="C211" s="37">
        <f>Mel8V09!C237</f>
        <v>2.97334539048121</v>
      </c>
      <c r="E211" s="37"/>
      <c r="F211" s="37"/>
      <c r="G211">
        <f t="shared" si="2"/>
        <v>1</v>
      </c>
    </row>
    <row r="212" customHeight="1" spans="1:9">
      <c r="A212" s="7">
        <f>Mel8V09!A238</f>
        <v>219</v>
      </c>
      <c r="C212" s="37">
        <f>Mel8V09!C238</f>
        <v>4.33559908696547</v>
      </c>
      <c r="E212" s="37">
        <f>Mel8V09!F238</f>
        <v>3.58067081805174</v>
      </c>
      <c r="F212" s="37"/>
      <c r="G212">
        <f t="shared" si="2"/>
        <v>0</v>
      </c>
      <c r="H212" s="37">
        <f>E212</f>
        <v>3.58067081805174</v>
      </c>
      <c r="I212" s="105">
        <f>I210+1</f>
        <v>98</v>
      </c>
    </row>
    <row r="213" hidden="1" customHeight="1" spans="1:7">
      <c r="A213" s="7">
        <f>Mel8V09!A239</f>
        <v>220</v>
      </c>
      <c r="C213" s="37">
        <f>Mel8V09!C239</f>
        <v>2.82574254913802</v>
      </c>
      <c r="E213" s="37"/>
      <c r="F213" s="37"/>
      <c r="G213">
        <f t="shared" ref="G213:G276" si="3">MOD(ROW(),2)</f>
        <v>1</v>
      </c>
    </row>
    <row r="214" customHeight="1" spans="1:9">
      <c r="A214" s="7">
        <f>Mel8V09!A240</f>
        <v>221</v>
      </c>
      <c r="C214" s="37">
        <f>Mel8V09!C240</f>
        <v>10.3998369465547</v>
      </c>
      <c r="E214" s="37">
        <f>Mel8V09!F240</f>
        <v>10.5948258406935</v>
      </c>
      <c r="F214" s="37"/>
      <c r="G214">
        <f t="shared" si="3"/>
        <v>0</v>
      </c>
      <c r="H214" s="37">
        <f>E214</f>
        <v>10.5948258406935</v>
      </c>
      <c r="I214" s="105">
        <f>I212+1</f>
        <v>99</v>
      </c>
    </row>
    <row r="215" hidden="1" customHeight="1" spans="1:7">
      <c r="A215" s="7">
        <f>Mel8V09!A241</f>
        <v>222</v>
      </c>
      <c r="C215" s="37">
        <f>Mel8V09!C241</f>
        <v>10.7898147348323</v>
      </c>
      <c r="E215" s="37"/>
      <c r="F215" s="37"/>
      <c r="G215">
        <f t="shared" si="3"/>
        <v>1</v>
      </c>
    </row>
    <row r="216" customHeight="1" spans="1:10">
      <c r="A216" s="7">
        <f>Mel8V09!A242</f>
        <v>223</v>
      </c>
      <c r="C216" s="37">
        <f>Mel8V09!C242</f>
        <v>11.8374064236775</v>
      </c>
      <c r="E216" s="37">
        <f>Mel8V09!F242</f>
        <v>11.5687125918507</v>
      </c>
      <c r="F216" s="37"/>
      <c r="G216">
        <f t="shared" si="3"/>
        <v>0</v>
      </c>
      <c r="H216" s="37">
        <f>E216</f>
        <v>11.5687125918507</v>
      </c>
      <c r="I216" s="105">
        <f>I214+1</f>
        <v>100</v>
      </c>
      <c r="J216" s="14" t="s">
        <v>8</v>
      </c>
    </row>
    <row r="217" hidden="1" customHeight="1" spans="1:7">
      <c r="A217" s="7">
        <f>Mel8V09!A243</f>
        <v>224</v>
      </c>
      <c r="C217" s="37">
        <f>Mel8V09!C243</f>
        <v>11.3000187600238</v>
      </c>
      <c r="E217" s="37"/>
      <c r="F217" s="37"/>
      <c r="G217">
        <f t="shared" si="3"/>
        <v>1</v>
      </c>
    </row>
    <row r="218" customHeight="1" spans="1:9">
      <c r="A218" s="7">
        <f>Mel8V09!A244</f>
        <v>225</v>
      </c>
      <c r="C218" s="37">
        <f>Mel8V09!C244</f>
        <v>7.68698506869211</v>
      </c>
      <c r="E218" s="37">
        <f>Mel8V09!F244</f>
        <v>7.38014661838591</v>
      </c>
      <c r="F218" s="37"/>
      <c r="G218">
        <f t="shared" si="3"/>
        <v>0</v>
      </c>
      <c r="H218" s="37">
        <f>E218</f>
        <v>7.38014661838591</v>
      </c>
      <c r="I218" s="105">
        <f>I216+1</f>
        <v>101</v>
      </c>
    </row>
    <row r="219" hidden="1" customHeight="1" spans="1:7">
      <c r="A219" s="7">
        <f>Mel8V09!A245</f>
        <v>226</v>
      </c>
      <c r="C219" s="37">
        <f>Mel8V09!C245</f>
        <v>7.07330816807971</v>
      </c>
      <c r="E219" s="37"/>
      <c r="F219" s="37"/>
      <c r="G219">
        <f t="shared" si="3"/>
        <v>1</v>
      </c>
    </row>
    <row r="220" customHeight="1" spans="1:9">
      <c r="A220" s="7">
        <f>Mel8V09!A246</f>
        <v>227</v>
      </c>
      <c r="C220" s="37">
        <f>Mel8V09!C246</f>
        <v>11.1958720926336</v>
      </c>
      <c r="E220" s="37">
        <f>Mel8V09!F246</f>
        <v>10.4745515007611</v>
      </c>
      <c r="F220" s="37"/>
      <c r="G220">
        <f t="shared" si="3"/>
        <v>0</v>
      </c>
      <c r="H220" s="37">
        <f>E220</f>
        <v>10.4745515007611</v>
      </c>
      <c r="I220" s="105">
        <f>I218+1</f>
        <v>102</v>
      </c>
    </row>
    <row r="221" hidden="1" customHeight="1" spans="1:7">
      <c r="A221" s="7">
        <f>Mel8V09!A247</f>
        <v>228</v>
      </c>
      <c r="C221" s="37">
        <f>Mel8V09!C247</f>
        <v>9.75323090888855</v>
      </c>
      <c r="E221" s="37"/>
      <c r="F221" s="37"/>
      <c r="G221">
        <f t="shared" si="3"/>
        <v>1</v>
      </c>
    </row>
    <row r="222" customHeight="1" spans="1:9">
      <c r="A222" s="7">
        <f>Mel8V09!A248</f>
        <v>229</v>
      </c>
      <c r="C222" s="37">
        <f>Mel8V09!C248</f>
        <v>11.3000187600238</v>
      </c>
      <c r="E222" s="37">
        <f>Mel8V09!F248</f>
        <v>10.9954351595958</v>
      </c>
      <c r="F222" s="37"/>
      <c r="G222">
        <f t="shared" si="3"/>
        <v>0</v>
      </c>
      <c r="H222" s="37">
        <f>E222</f>
        <v>10.9954351595958</v>
      </c>
      <c r="I222" s="105">
        <f>I220+1</f>
        <v>103</v>
      </c>
    </row>
    <row r="223" hidden="1" customHeight="1" spans="1:7">
      <c r="A223" s="7">
        <f>Mel8V09!A249</f>
        <v>230</v>
      </c>
      <c r="C223" s="37">
        <f>Mel8V09!C249</f>
        <v>10.6908515591679</v>
      </c>
      <c r="E223" s="37"/>
      <c r="F223" s="37"/>
      <c r="G223">
        <f t="shared" si="3"/>
        <v>1</v>
      </c>
    </row>
    <row r="224" customHeight="1" spans="1:9">
      <c r="A224" s="7">
        <f>Mel8V09!A250</f>
        <v>231</v>
      </c>
      <c r="C224" s="37">
        <f>Mel8V09!C250</f>
        <v>9.40275732483439</v>
      </c>
      <c r="E224" s="37">
        <f>Mel8V09!F250</f>
        <v>8.6888126789848</v>
      </c>
      <c r="F224" s="37"/>
      <c r="G224">
        <f t="shared" si="3"/>
        <v>0</v>
      </c>
      <c r="H224" s="37">
        <f>E224</f>
        <v>8.6888126789848</v>
      </c>
      <c r="I224" s="105">
        <f>I222+1</f>
        <v>104</v>
      </c>
    </row>
    <row r="225" hidden="1" customHeight="1" spans="1:7">
      <c r="A225" s="7">
        <f>Mel8V09!A251</f>
        <v>232</v>
      </c>
      <c r="C225" s="37">
        <f>Mel8V09!C251</f>
        <v>7.97486803313521</v>
      </c>
      <c r="E225" s="37"/>
      <c r="F225" s="37"/>
      <c r="G225">
        <f t="shared" si="3"/>
        <v>1</v>
      </c>
    </row>
    <row r="226" customHeight="1" spans="1:9">
      <c r="A226" s="7">
        <f>Mel8V09!A252</f>
        <v>233</v>
      </c>
      <c r="C226" s="37">
        <f>Mel8V09!C252</f>
        <v>4.95618187352537</v>
      </c>
      <c r="E226" s="37">
        <f>Mel8V09!F252</f>
        <v>5.24130360802715</v>
      </c>
      <c r="F226" s="37"/>
      <c r="G226">
        <f t="shared" si="3"/>
        <v>0</v>
      </c>
      <c r="H226" s="37">
        <f>E226</f>
        <v>5.24130360802715</v>
      </c>
      <c r="I226" s="105">
        <f>I224+1</f>
        <v>105</v>
      </c>
    </row>
    <row r="227" hidden="1" customHeight="1" spans="1:7">
      <c r="A227" s="7">
        <f>Mel8V09!A253</f>
        <v>234</v>
      </c>
      <c r="C227" s="37">
        <f>Mel8V09!C253</f>
        <v>5.52642534252892</v>
      </c>
      <c r="E227" s="37"/>
      <c r="F227" s="37"/>
      <c r="G227">
        <f t="shared" si="3"/>
        <v>1</v>
      </c>
    </row>
    <row r="228" customHeight="1" spans="1:9">
      <c r="A228" s="7">
        <f>Mel8V09!A254</f>
        <v>235</v>
      </c>
      <c r="C228" s="37">
        <f>Mel8V09!C254</f>
        <v>5.00622488202222</v>
      </c>
      <c r="E228" s="37">
        <f>Mel8V09!F254</f>
        <v>5.21281850369995</v>
      </c>
      <c r="F228" s="37"/>
      <c r="G228">
        <f t="shared" si="3"/>
        <v>0</v>
      </c>
      <c r="H228" s="37">
        <f>E228</f>
        <v>5.21281850369995</v>
      </c>
      <c r="I228" s="105">
        <f>I226+1</f>
        <v>106</v>
      </c>
    </row>
    <row r="229" hidden="1" customHeight="1" spans="1:7">
      <c r="A229" s="7">
        <f>Mel8V09!A255</f>
        <v>236</v>
      </c>
      <c r="C229" s="37">
        <f>Mel8V09!C255</f>
        <v>5.41941212537767</v>
      </c>
      <c r="E229" s="37"/>
      <c r="F229" s="37"/>
      <c r="G229">
        <f t="shared" si="3"/>
        <v>1</v>
      </c>
    </row>
    <row r="230" customHeight="1" spans="1:9">
      <c r="A230" s="7">
        <f>Mel8V09!A256</f>
        <v>237</v>
      </c>
      <c r="C230" s="37">
        <f>Mel8V09!C256</f>
        <v>7.90197789383164</v>
      </c>
      <c r="E230" s="37">
        <f>Mel8V09!F256</f>
        <v>8.04965455116123</v>
      </c>
      <c r="F230" s="37"/>
      <c r="G230">
        <f t="shared" si="3"/>
        <v>0</v>
      </c>
      <c r="H230" s="37">
        <f>E230</f>
        <v>8.04965455116123</v>
      </c>
      <c r="I230" s="105">
        <f>I228+1</f>
        <v>107</v>
      </c>
    </row>
    <row r="231" hidden="1" customHeight="1" spans="1:7">
      <c r="A231" s="7">
        <f>Mel8V09!A257</f>
        <v>238</v>
      </c>
      <c r="C231" s="37">
        <f>Mel8V09!C257</f>
        <v>8.19733120849082</v>
      </c>
      <c r="E231" s="37"/>
      <c r="F231" s="37"/>
      <c r="G231">
        <f t="shared" si="3"/>
        <v>1</v>
      </c>
    </row>
    <row r="232" customHeight="1" spans="1:9">
      <c r="A232" s="7">
        <f>Mel8V09!A258</f>
        <v>239</v>
      </c>
      <c r="C232" s="37">
        <f>Mel8V09!C258</f>
        <v>11.0927949304743</v>
      </c>
      <c r="E232" s="37">
        <f>Mel8V09!F258</f>
        <v>11.6333107795307</v>
      </c>
      <c r="F232" s="37"/>
      <c r="G232">
        <f t="shared" si="3"/>
        <v>0</v>
      </c>
      <c r="H232" s="37">
        <f>E232</f>
        <v>11.6333107795307</v>
      </c>
      <c r="I232" s="105">
        <f>I230+1</f>
        <v>108</v>
      </c>
    </row>
    <row r="233" hidden="1" customHeight="1" spans="1:7">
      <c r="A233" s="7">
        <f>Mel8V09!A259</f>
        <v>240</v>
      </c>
      <c r="C233" s="37">
        <f>Mel8V09!C259</f>
        <v>12.1738266285871</v>
      </c>
      <c r="E233" s="37"/>
      <c r="F233" s="37"/>
      <c r="G233">
        <f t="shared" si="3"/>
        <v>1</v>
      </c>
    </row>
    <row r="234" customHeight="1" spans="1:9">
      <c r="A234" s="7">
        <f>Mel8V09!A260</f>
        <v>241</v>
      </c>
      <c r="C234" s="37">
        <f>Mel8V09!C260</f>
        <v>14.7315006797991</v>
      </c>
      <c r="E234" s="37">
        <f>Mel8V09!F260</f>
        <v>14.4512978543613</v>
      </c>
      <c r="F234" s="37"/>
      <c r="G234">
        <f t="shared" si="3"/>
        <v>0</v>
      </c>
      <c r="H234" s="37">
        <f>E234</f>
        <v>14.4512978543613</v>
      </c>
      <c r="I234" s="105">
        <f>I232+1</f>
        <v>109</v>
      </c>
    </row>
    <row r="235" hidden="1" customHeight="1" spans="1:7">
      <c r="A235" s="7">
        <f>Mel8V09!A261</f>
        <v>242</v>
      </c>
      <c r="C235" s="37">
        <f>Mel8V09!C261</f>
        <v>14.1710950289235</v>
      </c>
      <c r="E235" s="37"/>
      <c r="F235" s="37"/>
      <c r="G235">
        <f t="shared" si="3"/>
        <v>1</v>
      </c>
    </row>
    <row r="236" customHeight="1" spans="1:9">
      <c r="A236" s="7">
        <f>Mel8V09!A262</f>
        <v>243</v>
      </c>
      <c r="C236" s="37">
        <f>Mel8V09!C262</f>
        <v>13.7680720243006</v>
      </c>
      <c r="E236" s="37">
        <f>Mel8V09!F262</f>
        <v>16.4709469694819</v>
      </c>
      <c r="F236" s="37"/>
      <c r="G236">
        <f t="shared" si="3"/>
        <v>0</v>
      </c>
      <c r="H236" s="37">
        <f>E236</f>
        <v>16.4709469694819</v>
      </c>
      <c r="I236" s="105">
        <f>I234+1</f>
        <v>110</v>
      </c>
    </row>
    <row r="237" hidden="1" customHeight="1" spans="1:7">
      <c r="A237" s="7">
        <f>Mel8V09!A263</f>
        <v>244</v>
      </c>
      <c r="C237" s="37">
        <f>Mel8V09!C263</f>
        <v>19.1738219146632</v>
      </c>
      <c r="E237" s="37"/>
      <c r="F237" s="37"/>
      <c r="G237">
        <f t="shared" si="3"/>
        <v>1</v>
      </c>
    </row>
    <row r="238" customHeight="1" spans="1:9">
      <c r="A238" s="7">
        <f>Mel8V09!A264</f>
        <v>245</v>
      </c>
      <c r="C238" s="37">
        <f>Mel8V09!C264</f>
        <v>14.1710950289235</v>
      </c>
      <c r="E238" s="37">
        <f>Mel8V09!F264</f>
        <v>15.2159250704338</v>
      </c>
      <c r="F238" s="37"/>
      <c r="G238">
        <f t="shared" si="3"/>
        <v>0</v>
      </c>
      <c r="H238" s="37">
        <f>E238</f>
        <v>15.2159250704338</v>
      </c>
      <c r="I238" s="105">
        <f>I236+1</f>
        <v>111</v>
      </c>
    </row>
    <row r="239" hidden="1" customHeight="1" spans="1:7">
      <c r="A239" s="7">
        <f>Mel8V09!A265</f>
        <v>246</v>
      </c>
      <c r="C239" s="37">
        <f>Mel8V09!C265</f>
        <v>16.260755111944</v>
      </c>
      <c r="E239" s="37"/>
      <c r="F239" s="37"/>
      <c r="G239">
        <f t="shared" si="3"/>
        <v>1</v>
      </c>
    </row>
    <row r="240" customHeight="1" spans="1:9">
      <c r="A240" s="7">
        <f>Mel8V09!A266</f>
        <v>247</v>
      </c>
      <c r="C240" s="37">
        <f>Mel8V09!C266</f>
        <v>5.10735750635717</v>
      </c>
      <c r="E240" s="37">
        <f>Mel8V09!F266</f>
        <v>5.0567911941897</v>
      </c>
      <c r="F240" s="37"/>
      <c r="G240">
        <f t="shared" si="3"/>
        <v>0</v>
      </c>
      <c r="H240" s="37">
        <f>E240</f>
        <v>5.0567911941897</v>
      </c>
      <c r="I240" s="105">
        <f>I238+1</f>
        <v>112</v>
      </c>
    </row>
    <row r="241" hidden="1" customHeight="1" spans="1:7">
      <c r="A241" s="7">
        <f>Mel8V09!A267</f>
        <v>248</v>
      </c>
      <c r="C241" s="37">
        <f>Mel8V09!C267</f>
        <v>5.00622488202222</v>
      </c>
      <c r="E241" s="37"/>
      <c r="F241" s="37"/>
      <c r="G241">
        <f t="shared" si="3"/>
        <v>1</v>
      </c>
    </row>
    <row r="242" customHeight="1" spans="1:9">
      <c r="A242" s="7">
        <f>Mel8V09!A268</f>
        <v>249</v>
      </c>
      <c r="C242" s="37">
        <f>Mel8V09!C268</f>
        <v>3.47746759897073</v>
      </c>
      <c r="E242" s="37">
        <f>Mel8V09!F268</f>
        <v>3.49767709716903</v>
      </c>
      <c r="F242" s="37"/>
      <c r="G242">
        <f t="shared" si="3"/>
        <v>0</v>
      </c>
      <c r="H242" s="37">
        <f>E242</f>
        <v>3.49767709716903</v>
      </c>
      <c r="I242" s="105">
        <f>I240+1</f>
        <v>113</v>
      </c>
    </row>
    <row r="243" hidden="1" customHeight="1" spans="1:7">
      <c r="A243" s="7">
        <f>Mel8V09!A269</f>
        <v>250</v>
      </c>
      <c r="C243" s="37">
        <f>Mel8V09!C269</f>
        <v>3.51788659536734</v>
      </c>
      <c r="E243" s="37"/>
      <c r="F243" s="37"/>
      <c r="G243">
        <f t="shared" si="3"/>
        <v>1</v>
      </c>
    </row>
    <row r="244" customHeight="1" spans="1:9">
      <c r="A244" s="7">
        <f>Mel8V09!A270</f>
        <v>251</v>
      </c>
      <c r="C244" s="37">
        <f>Mel8V09!C270</f>
        <v>2.71721296490508</v>
      </c>
      <c r="E244" s="37">
        <f>Mel8V09!F270</f>
        <v>2.55972555513033</v>
      </c>
      <c r="F244" s="37"/>
      <c r="G244">
        <f t="shared" si="3"/>
        <v>0</v>
      </c>
      <c r="H244" s="37">
        <f>E244</f>
        <v>2.55972555513033</v>
      </c>
      <c r="I244" s="105">
        <f>I242+1</f>
        <v>114</v>
      </c>
    </row>
    <row r="245" hidden="1" customHeight="1" spans="1:7">
      <c r="A245" s="7">
        <f>Mel8V09!A271</f>
        <v>252</v>
      </c>
      <c r="C245" s="37">
        <f>Mel8V09!C271</f>
        <v>2.40223814535558</v>
      </c>
      <c r="E245" s="37"/>
      <c r="F245" s="37"/>
      <c r="G245">
        <f t="shared" si="3"/>
        <v>1</v>
      </c>
    </row>
    <row r="246" customHeight="1" spans="1:9">
      <c r="A246" s="7">
        <f>Mel8V09!A272</f>
        <v>253</v>
      </c>
      <c r="C246" s="37">
        <f>Mel8V09!C272</f>
        <v>8.90092358603017</v>
      </c>
      <c r="E246" s="37">
        <f>Mel8V09!F272</f>
        <v>8.90092358603017</v>
      </c>
      <c r="F246" s="37"/>
      <c r="G246">
        <f t="shared" si="3"/>
        <v>0</v>
      </c>
      <c r="H246" s="37">
        <f>E246</f>
        <v>8.90092358603017</v>
      </c>
      <c r="I246" s="105">
        <f>I244+1</f>
        <v>115</v>
      </c>
    </row>
    <row r="247" hidden="1" customHeight="1" spans="1:7">
      <c r="A247" s="7">
        <f>Mel8V09!A273</f>
        <v>254</v>
      </c>
      <c r="C247" s="37">
        <f>Mel8V09!C273</f>
        <v>8.90092358603017</v>
      </c>
      <c r="E247" s="37"/>
      <c r="F247" s="37"/>
      <c r="G247">
        <f t="shared" si="3"/>
        <v>1</v>
      </c>
    </row>
    <row r="248" customHeight="1" spans="1:9">
      <c r="A248" s="7">
        <f>Mel8V09!A274</f>
        <v>255</v>
      </c>
      <c r="C248" s="37">
        <f>Mel8V09!C274</f>
        <v>13.1269918715781</v>
      </c>
      <c r="E248" s="37">
        <f>Mel8V09!F274</f>
        <v>12.7077033527641</v>
      </c>
      <c r="F248" s="37"/>
      <c r="G248">
        <f t="shared" si="3"/>
        <v>0</v>
      </c>
      <c r="H248" s="37">
        <f>E248</f>
        <v>12.7077033527641</v>
      </c>
      <c r="I248" s="105">
        <f>I246+1</f>
        <v>116</v>
      </c>
    </row>
    <row r="249" hidden="1" customHeight="1" spans="1:7">
      <c r="A249" s="7">
        <f>Mel8V09!A275</f>
        <v>256</v>
      </c>
      <c r="C249" s="37">
        <f>Mel8V09!C275</f>
        <v>12.28841483395</v>
      </c>
      <c r="E249" s="37"/>
      <c r="F249" s="37"/>
      <c r="G249">
        <f t="shared" si="3"/>
        <v>1</v>
      </c>
    </row>
    <row r="250" customHeight="1" spans="1:9">
      <c r="A250" s="7">
        <f>Mel8V09!A276</f>
        <v>257</v>
      </c>
      <c r="C250" s="37">
        <f>Mel8V09!C276</f>
        <v>14.4479048001954</v>
      </c>
      <c r="E250" s="37">
        <f>Mel8V09!F276</f>
        <v>16.7098680369716</v>
      </c>
      <c r="F250" s="37"/>
      <c r="G250">
        <f t="shared" si="3"/>
        <v>0</v>
      </c>
      <c r="H250" s="37">
        <f>E250</f>
        <v>16.7098680369716</v>
      </c>
      <c r="I250" s="105">
        <f>I248+1</f>
        <v>117</v>
      </c>
    </row>
    <row r="251" hidden="1" customHeight="1" spans="1:7">
      <c r="A251" s="7">
        <f>Mel8V09!A277</f>
        <v>258</v>
      </c>
      <c r="C251" s="37">
        <f>Mel8V09!C277</f>
        <v>18.9718312737479</v>
      </c>
      <c r="E251" s="37"/>
      <c r="F251" s="37"/>
      <c r="G251">
        <f t="shared" si="3"/>
        <v>1</v>
      </c>
    </row>
    <row r="252" customHeight="1" spans="1:9">
      <c r="A252" s="7">
        <f>Mel8V09!A278</f>
        <v>259</v>
      </c>
      <c r="C252" s="37">
        <f>Mel8V09!C278</f>
        <v>19.1738219146632</v>
      </c>
      <c r="E252" s="37">
        <f>Mel8V09!F278</f>
        <v>17.7992956533897</v>
      </c>
      <c r="F252" s="37"/>
      <c r="G252">
        <f t="shared" si="3"/>
        <v>0</v>
      </c>
      <c r="H252" s="37">
        <f>E252</f>
        <v>17.7992956533897</v>
      </c>
      <c r="I252" s="105">
        <f>I250+1</f>
        <v>118</v>
      </c>
    </row>
    <row r="253" hidden="1" customHeight="1" spans="1:7">
      <c r="A253" s="7">
        <f>Mel8V09!A279</f>
        <v>260</v>
      </c>
      <c r="C253" s="37">
        <f>Mel8V09!C279</f>
        <v>16.4247693921162</v>
      </c>
      <c r="E253" s="37"/>
      <c r="F253" s="37"/>
      <c r="G253">
        <f t="shared" si="3"/>
        <v>1</v>
      </c>
    </row>
    <row r="254" customHeight="1" spans="1:9">
      <c r="A254" s="7">
        <f>Mel8V09!A280</f>
        <v>261</v>
      </c>
      <c r="C254" s="37">
        <f>Mel8V09!C280</f>
        <v>14.1710950289235</v>
      </c>
      <c r="E254" s="37">
        <f>Mel8V09!F280</f>
        <v>15.9037823866564</v>
      </c>
      <c r="F254" s="37"/>
      <c r="G254">
        <f t="shared" si="3"/>
        <v>0</v>
      </c>
      <c r="H254" s="37">
        <f>E254</f>
        <v>15.9037823866564</v>
      </c>
      <c r="I254" s="105">
        <f>I252+1</f>
        <v>119</v>
      </c>
    </row>
    <row r="255" hidden="1" customHeight="1" spans="1:7">
      <c r="A255" s="7">
        <f>Mel8V09!A281</f>
        <v>262</v>
      </c>
      <c r="C255" s="37">
        <f>Mel8V09!C281</f>
        <v>17.6364697443893</v>
      </c>
      <c r="E255" s="37"/>
      <c r="F255" s="37"/>
      <c r="G255">
        <f t="shared" si="3"/>
        <v>1</v>
      </c>
    </row>
    <row r="256" customHeight="1" spans="1:9">
      <c r="A256" s="7">
        <f>Mel8V09!A282</f>
        <v>263</v>
      </c>
      <c r="C256" s="37">
        <f>Mel8V09!C282</f>
        <v>14.875923283669</v>
      </c>
      <c r="E256" s="37">
        <f>Mel8V09!F282</f>
        <v>13.9395272072332</v>
      </c>
      <c r="F256" s="37"/>
      <c r="G256">
        <f t="shared" si="3"/>
        <v>0</v>
      </c>
      <c r="H256" s="37">
        <f>E256</f>
        <v>13.9395272072332</v>
      </c>
      <c r="I256" s="105">
        <f>I254+1</f>
        <v>120</v>
      </c>
    </row>
    <row r="257" hidden="1" customHeight="1" spans="1:7">
      <c r="A257" s="7">
        <f>Mel8V09!A283</f>
        <v>264</v>
      </c>
      <c r="C257" s="37">
        <f>Mel8V09!C283</f>
        <v>13.0031311307974</v>
      </c>
      <c r="E257" s="37"/>
      <c r="F257" s="37"/>
      <c r="G257">
        <f t="shared" si="3"/>
        <v>1</v>
      </c>
    </row>
    <row r="258" customHeight="1" spans="1:9">
      <c r="A258" s="7">
        <f>Mel8V09!A284</f>
        <v>265</v>
      </c>
      <c r="C258" s="37">
        <f>Mel8V09!C284</f>
        <v>16.4247693921162</v>
      </c>
      <c r="E258" s="37">
        <f>Mel8V09!F284</f>
        <v>14.5921678565731</v>
      </c>
      <c r="F258" s="37"/>
      <c r="G258">
        <f t="shared" si="3"/>
        <v>0</v>
      </c>
      <c r="H258" s="37">
        <f>E258</f>
        <v>14.5921678565731</v>
      </c>
      <c r="I258" s="105">
        <f>I256+1</f>
        <v>121</v>
      </c>
    </row>
    <row r="259" hidden="1" customHeight="1" spans="1:7">
      <c r="A259" s="7">
        <f>Mel8V09!A285</f>
        <v>266</v>
      </c>
      <c r="C259" s="37">
        <f>Mel8V09!C285</f>
        <v>12.75956632103</v>
      </c>
      <c r="E259" s="37"/>
      <c r="F259" s="37"/>
      <c r="G259">
        <f t="shared" si="3"/>
        <v>1</v>
      </c>
    </row>
    <row r="260" customHeight="1" spans="1:9">
      <c r="A260" s="7">
        <f>Mel8V09!A286</f>
        <v>267</v>
      </c>
      <c r="C260" s="37">
        <f>Mel8V09!C286</f>
        <v>11.3000187600238</v>
      </c>
      <c r="E260" s="37">
        <f>Mel8V09!F286</f>
        <v>10.7086729929441</v>
      </c>
      <c r="F260" s="37"/>
      <c r="G260">
        <f t="shared" si="3"/>
        <v>0</v>
      </c>
      <c r="H260" s="37">
        <f>E260</f>
        <v>10.7086729929441</v>
      </c>
      <c r="I260" s="105">
        <f>I258+1</f>
        <v>122</v>
      </c>
    </row>
    <row r="261" hidden="1" customHeight="1" spans="1:7">
      <c r="A261" s="7">
        <f>Mel8V09!A287</f>
        <v>268</v>
      </c>
      <c r="C261" s="37">
        <f>Mel8V09!C287</f>
        <v>10.1173272258644</v>
      </c>
      <c r="E261" s="37"/>
      <c r="F261" s="37"/>
      <c r="G261">
        <f t="shared" si="3"/>
        <v>1</v>
      </c>
    </row>
    <row r="262" customHeight="1" spans="1:9">
      <c r="A262" s="7">
        <f>Mel8V09!A288</f>
        <v>269</v>
      </c>
      <c r="C262" s="37">
        <f>Mel8V09!C288</f>
        <v>14.4479048001954</v>
      </c>
      <c r="E262" s="37">
        <f>Mel8V09!F288</f>
        <v>15.2733909017758</v>
      </c>
      <c r="F262" s="37"/>
      <c r="G262">
        <f t="shared" si="3"/>
        <v>0</v>
      </c>
      <c r="H262" s="37">
        <f>E262</f>
        <v>15.2733909017758</v>
      </c>
      <c r="I262" s="105">
        <f>I260+1</f>
        <v>123</v>
      </c>
    </row>
    <row r="263" hidden="1" customHeight="1" spans="1:7">
      <c r="A263" s="7">
        <f>Mel8V09!A289</f>
        <v>270</v>
      </c>
      <c r="C263" s="37">
        <f>Mel8V09!C289</f>
        <v>16.0988770033563</v>
      </c>
      <c r="E263" s="37"/>
      <c r="F263" s="37"/>
      <c r="G263">
        <f t="shared" si="3"/>
        <v>1</v>
      </c>
    </row>
    <row r="264" customHeight="1" spans="1:9">
      <c r="A264" s="7">
        <f>Mel8V09!A290</f>
        <v>271</v>
      </c>
      <c r="C264" s="37">
        <f>Mel8V09!C290</f>
        <v>18.3831845361577</v>
      </c>
      <c r="E264" s="37">
        <f>Mel8V09!F290</f>
        <v>17.7431279313473</v>
      </c>
      <c r="F264" s="37"/>
      <c r="G264">
        <f t="shared" si="3"/>
        <v>0</v>
      </c>
      <c r="H264" s="37">
        <f>E264</f>
        <v>17.7431279313473</v>
      </c>
      <c r="I264" s="105">
        <f>I262+1</f>
        <v>124</v>
      </c>
    </row>
    <row r="265" hidden="1" customHeight="1" spans="1:7">
      <c r="A265" s="7">
        <f>Mel8V09!A291</f>
        <v>272</v>
      </c>
      <c r="C265" s="37">
        <f>Mel8V09!C291</f>
        <v>17.1030713265368</v>
      </c>
      <c r="E265" s="37"/>
      <c r="F265" s="37"/>
      <c r="G265">
        <f t="shared" si="3"/>
        <v>1</v>
      </c>
    </row>
    <row r="266" customHeight="1" spans="1:11">
      <c r="A266" s="7">
        <f>Mel8V09!A292</f>
        <v>273</v>
      </c>
      <c r="C266" s="37">
        <f>Mel8V09!C292</f>
        <v>15.7813619382128</v>
      </c>
      <c r="E266" s="37">
        <f>Mel8V09!F292</f>
        <v>13.7545050464449</v>
      </c>
      <c r="F266" s="37"/>
      <c r="G266">
        <f t="shared" si="3"/>
        <v>0</v>
      </c>
      <c r="H266" s="37">
        <f>E266</f>
        <v>13.7545050464449</v>
      </c>
      <c r="I266" s="105">
        <f>I264+1</f>
        <v>125</v>
      </c>
      <c r="J266" s="14" t="s">
        <v>9</v>
      </c>
      <c r="K266">
        <v>1</v>
      </c>
    </row>
    <row r="267" hidden="1" customHeight="1" spans="1:7">
      <c r="A267" s="7">
        <f>Mel8V09!A293</f>
        <v>274</v>
      </c>
      <c r="C267" s="37">
        <f>Mel8V09!C293</f>
        <v>11.7276481546769</v>
      </c>
      <c r="E267" s="37"/>
      <c r="F267" s="37"/>
      <c r="G267">
        <f t="shared" si="3"/>
        <v>1</v>
      </c>
    </row>
    <row r="268" customHeight="1" spans="1:11">
      <c r="A268" s="7">
        <f>Mel8V09!A294</f>
        <v>275</v>
      </c>
      <c r="C268" s="37">
        <f>Mel8V09!C294</f>
        <v>12.8806638900311</v>
      </c>
      <c r="E268" s="37">
        <f>Mel8V09!F294</f>
        <v>12.7010257339288</v>
      </c>
      <c r="F268" s="37"/>
      <c r="G268">
        <f t="shared" si="3"/>
        <v>0</v>
      </c>
      <c r="H268" s="37">
        <f>E268</f>
        <v>12.7010257339288</v>
      </c>
      <c r="I268" s="105">
        <f>I266+1</f>
        <v>126</v>
      </c>
      <c r="K268">
        <v>1</v>
      </c>
    </row>
    <row r="269" hidden="1" customHeight="1" spans="1:7">
      <c r="A269" s="7">
        <f>Mel8V09!A295</f>
        <v>276</v>
      </c>
      <c r="C269" s="37">
        <f>Mel8V09!C295</f>
        <v>12.5213875778266</v>
      </c>
      <c r="E269" s="37"/>
      <c r="F269" s="37"/>
      <c r="G269">
        <f t="shared" si="3"/>
        <v>1</v>
      </c>
    </row>
    <row r="270" customHeight="1" spans="1:11">
      <c r="A270" s="7">
        <f>Mel8V09!A296</f>
        <v>277</v>
      </c>
      <c r="C270" s="37">
        <f>Mel8V09!C296</f>
        <v>14.0351579682785</v>
      </c>
      <c r="E270" s="37">
        <f>Mel8V09!F296</f>
        <v>13.8360121143535</v>
      </c>
      <c r="F270" s="37"/>
      <c r="G270">
        <f t="shared" si="3"/>
        <v>0</v>
      </c>
      <c r="H270" s="37">
        <f>E270</f>
        <v>13.8360121143535</v>
      </c>
      <c r="I270" s="105">
        <f>I268+1</f>
        <v>127</v>
      </c>
      <c r="K270">
        <v>1</v>
      </c>
    </row>
    <row r="271" hidden="1" customHeight="1" spans="1:7">
      <c r="A271" s="7">
        <f>Mel8V09!A297</f>
        <v>278</v>
      </c>
      <c r="C271" s="37">
        <f>Mel8V09!C297</f>
        <v>13.6368662604284</v>
      </c>
      <c r="E271" s="37"/>
      <c r="F271" s="37"/>
      <c r="G271">
        <f t="shared" si="3"/>
        <v>1</v>
      </c>
    </row>
    <row r="272" customHeight="1" spans="1:11">
      <c r="A272" s="7">
        <f>Mel8V09!A298</f>
        <v>279</v>
      </c>
      <c r="C272" s="37">
        <f>Mel8V09!C298</f>
        <v>10.6908515591679</v>
      </c>
      <c r="E272" s="37">
        <f>Mel8V09!F298</f>
        <v>9.96161904971121</v>
      </c>
      <c r="F272" s="37"/>
      <c r="G272">
        <f t="shared" si="3"/>
        <v>0</v>
      </c>
      <c r="H272" s="37">
        <f>E272</f>
        <v>9.96161904971121</v>
      </c>
      <c r="I272" s="105">
        <f>I270+1</f>
        <v>128</v>
      </c>
      <c r="K272">
        <v>1</v>
      </c>
    </row>
    <row r="273" hidden="1" customHeight="1" spans="1:7">
      <c r="A273" s="7">
        <f>Mel8V09!A299</f>
        <v>280</v>
      </c>
      <c r="C273" s="37">
        <f>Mel8V09!C299</f>
        <v>9.23238654025452</v>
      </c>
      <c r="E273" s="37"/>
      <c r="F273" s="37"/>
      <c r="G273">
        <f t="shared" si="3"/>
        <v>1</v>
      </c>
    </row>
    <row r="274" customHeight="1" spans="1:11">
      <c r="A274" s="7">
        <f>Mel8V09!A300</f>
        <v>281</v>
      </c>
      <c r="C274" s="37">
        <f>Mel8V09!C300</f>
        <v>6.02775152091568</v>
      </c>
      <c r="E274" s="37">
        <f>Mel8V09!F300</f>
        <v>6.38950244000215</v>
      </c>
      <c r="F274" s="37"/>
      <c r="G274">
        <f t="shared" si="3"/>
        <v>0</v>
      </c>
      <c r="H274" s="37">
        <f>E274</f>
        <v>6.38950244000215</v>
      </c>
      <c r="I274" s="105">
        <f>I272+1</f>
        <v>129</v>
      </c>
      <c r="K274">
        <v>1</v>
      </c>
    </row>
    <row r="275" hidden="1" customHeight="1" spans="1:7">
      <c r="A275" s="7">
        <f>Mel8V09!A301</f>
        <v>282</v>
      </c>
      <c r="C275" s="37">
        <f>Mel8V09!C301</f>
        <v>6.75125335908863</v>
      </c>
      <c r="E275" s="37"/>
      <c r="F275" s="37"/>
      <c r="G275">
        <f t="shared" si="3"/>
        <v>1</v>
      </c>
    </row>
    <row r="276" customHeight="1" spans="1:11">
      <c r="A276" s="7">
        <f>Mel8V09!A302</f>
        <v>283</v>
      </c>
      <c r="C276" s="37">
        <f>Mel8V09!C302</f>
        <v>3.5994655177183</v>
      </c>
      <c r="E276" s="37">
        <f>Mel8V09!F302</f>
        <v>4.30284519987026</v>
      </c>
      <c r="F276" s="37"/>
      <c r="G276">
        <f t="shared" si="3"/>
        <v>0</v>
      </c>
      <c r="H276" s="37">
        <f>E276</f>
        <v>4.30284519987026</v>
      </c>
      <c r="I276" s="105">
        <f>I274+1</f>
        <v>130</v>
      </c>
      <c r="K276">
        <v>1</v>
      </c>
    </row>
    <row r="277" hidden="1" customHeight="1" spans="1:7">
      <c r="A277" s="7">
        <f>Mel8V09!A303</f>
        <v>284</v>
      </c>
      <c r="C277" s="37">
        <f>Mel8V09!C303</f>
        <v>5.00622488202222</v>
      </c>
      <c r="E277" s="37"/>
      <c r="F277" s="37"/>
      <c r="G277">
        <f t="shared" ref="G277:G340" si="4">MOD(ROW(),2)</f>
        <v>1</v>
      </c>
    </row>
    <row r="278" customHeight="1" spans="1:11">
      <c r="A278" s="7">
        <f>Mel8V09!A304</f>
        <v>285</v>
      </c>
      <c r="C278" s="37">
        <f>Mel8V09!C304</f>
        <v>2.03736109120991</v>
      </c>
      <c r="E278" s="37">
        <f>Mel8V09!F304</f>
        <v>2.41336176718135</v>
      </c>
      <c r="F278" s="37"/>
      <c r="G278">
        <f t="shared" si="4"/>
        <v>0</v>
      </c>
      <c r="H278" s="37">
        <f>E278</f>
        <v>2.41336176718135</v>
      </c>
      <c r="I278" s="105">
        <f>I276+1</f>
        <v>131</v>
      </c>
      <c r="K278">
        <v>1</v>
      </c>
    </row>
    <row r="279" hidden="1" customHeight="1" spans="1:7">
      <c r="A279" s="7">
        <f>Mel8V09!A305</f>
        <v>286</v>
      </c>
      <c r="C279" s="37">
        <f>Mel8V09!C305</f>
        <v>2.78936244315279</v>
      </c>
      <c r="E279" s="37"/>
      <c r="F279" s="37"/>
      <c r="G279">
        <f t="shared" si="4"/>
        <v>1</v>
      </c>
    </row>
    <row r="280" customHeight="1" spans="1:11">
      <c r="A280" s="7">
        <f>Mel8V09!A306</f>
        <v>287</v>
      </c>
      <c r="C280" s="37">
        <f>Mel8V09!C306</f>
        <v>9.31717610297923</v>
      </c>
      <c r="E280" s="37">
        <f>Mel8V09!F306</f>
        <v>9.31717610297923</v>
      </c>
      <c r="F280" s="37"/>
      <c r="G280">
        <f t="shared" si="4"/>
        <v>0</v>
      </c>
      <c r="H280" s="37">
        <f>E280</f>
        <v>9.31717610297923</v>
      </c>
      <c r="I280" s="105">
        <f>I278+1</f>
        <v>132</v>
      </c>
      <c r="K280">
        <v>1</v>
      </c>
    </row>
    <row r="281" hidden="1" customHeight="1" spans="1:7">
      <c r="A281" s="7">
        <f>Mel8V09!A307</f>
        <v>288</v>
      </c>
      <c r="C281" s="37">
        <f>Mel8V09!C307</f>
        <v>9.31717610297923</v>
      </c>
      <c r="E281" s="37"/>
      <c r="F281" s="37"/>
      <c r="G281">
        <f t="shared" si="4"/>
        <v>1</v>
      </c>
    </row>
    <row r="282" customHeight="1" spans="1:11">
      <c r="A282" s="7">
        <f>Mel8V09!A308</f>
        <v>289</v>
      </c>
      <c r="C282" s="37">
        <f>Mel8V09!C308</f>
        <v>17.4562220274238</v>
      </c>
      <c r="E282" s="37">
        <f>Mel8V09!F308</f>
        <v>15.8824446303231</v>
      </c>
      <c r="F282" s="37"/>
      <c r="G282">
        <f t="shared" si="4"/>
        <v>0</v>
      </c>
      <c r="H282" s="37">
        <f>E282</f>
        <v>15.8824446303231</v>
      </c>
      <c r="I282" s="105">
        <f>I280+1</f>
        <v>133</v>
      </c>
      <c r="K282">
        <v>1</v>
      </c>
    </row>
    <row r="283" hidden="1" customHeight="1" spans="1:7">
      <c r="A283" s="7">
        <f>Mel8V09!A309</f>
        <v>290</v>
      </c>
      <c r="C283" s="37">
        <f>Mel8V09!C309</f>
        <v>14.3086672332223</v>
      </c>
      <c r="E283" s="37"/>
      <c r="F283" s="37"/>
      <c r="G283">
        <f t="shared" si="4"/>
        <v>1</v>
      </c>
    </row>
    <row r="284" customHeight="1" spans="1:11">
      <c r="A284" s="7">
        <f>Mel8V09!A310</f>
        <v>291</v>
      </c>
      <c r="C284" s="37">
        <f>Mel8V09!C310</f>
        <v>20.0124376823268</v>
      </c>
      <c r="E284" s="37">
        <f>Mel8V09!F310</f>
        <v>18.5577545044318</v>
      </c>
      <c r="F284" s="37"/>
      <c r="G284">
        <f t="shared" si="4"/>
        <v>0</v>
      </c>
      <c r="H284" s="37">
        <f>E284</f>
        <v>18.5577545044318</v>
      </c>
      <c r="I284" s="105">
        <f>I282+1</f>
        <v>134</v>
      </c>
      <c r="K284">
        <v>1</v>
      </c>
    </row>
    <row r="285" hidden="1" customHeight="1" spans="1:7">
      <c r="A285" s="7">
        <f>Mel8V09!A311</f>
        <v>292</v>
      </c>
      <c r="C285" s="37">
        <f>Mel8V09!C311</f>
        <v>17.1030713265368</v>
      </c>
      <c r="E285" s="37"/>
      <c r="F285" s="37"/>
      <c r="G285">
        <f t="shared" si="4"/>
        <v>1</v>
      </c>
    </row>
    <row r="286" customHeight="1" spans="1:11">
      <c r="A286" s="7">
        <f>Mel8V09!A312</f>
        <v>293</v>
      </c>
      <c r="C286" s="37">
        <f>Mel8V09!C312</f>
        <v>16.4247693921162</v>
      </c>
      <c r="E286" s="37">
        <f>Mel8V09!F312</f>
        <v>18.2186035372215</v>
      </c>
      <c r="F286" s="37"/>
      <c r="G286">
        <f t="shared" si="4"/>
        <v>0</v>
      </c>
      <c r="H286" s="37">
        <f>E286</f>
        <v>18.2186035372215</v>
      </c>
      <c r="I286" s="105">
        <f>I284+1</f>
        <v>135</v>
      </c>
      <c r="K286">
        <v>1</v>
      </c>
    </row>
    <row r="287" hidden="1" customHeight="1" spans="1:7">
      <c r="A287" s="7">
        <f>Mel8V09!A313</f>
        <v>294</v>
      </c>
      <c r="C287" s="37">
        <f>Mel8V09!C313</f>
        <v>20.0124376823268</v>
      </c>
      <c r="E287" s="37"/>
      <c r="F287" s="37"/>
      <c r="G287">
        <f t="shared" si="4"/>
        <v>1</v>
      </c>
    </row>
    <row r="288" customHeight="1" spans="1:11">
      <c r="A288" s="7">
        <f>Mel8V09!A314</f>
        <v>295</v>
      </c>
      <c r="C288" s="37">
        <f>Mel8V09!C314</f>
        <v>10.2105758136452</v>
      </c>
      <c r="E288" s="37">
        <f>Mel8V09!F314</f>
        <v>9.16655602946714</v>
      </c>
      <c r="F288" s="37"/>
      <c r="G288">
        <f t="shared" si="4"/>
        <v>0</v>
      </c>
      <c r="H288" s="37">
        <f>E288</f>
        <v>9.16655602946714</v>
      </c>
      <c r="I288" s="105">
        <f>I286+1</f>
        <v>136</v>
      </c>
      <c r="K288">
        <v>1</v>
      </c>
    </row>
    <row r="289" hidden="1" customHeight="1" spans="1:7">
      <c r="A289" s="7">
        <f>Mel8V09!A315</f>
        <v>296</v>
      </c>
      <c r="C289" s="37">
        <f>Mel8V09!C315</f>
        <v>8.12253624528908</v>
      </c>
      <c r="E289" s="37"/>
      <c r="F289" s="37"/>
      <c r="G289">
        <f t="shared" si="4"/>
        <v>1</v>
      </c>
    </row>
    <row r="290" customHeight="1" spans="1:11">
      <c r="A290" s="7">
        <f>Mel8V09!A316</f>
        <v>297</v>
      </c>
      <c r="C290" s="37">
        <f>Mel8V09!C316</f>
        <v>8.73966009771537</v>
      </c>
      <c r="E290" s="37">
        <f>Mel8V09!F316</f>
        <v>8.04005696632</v>
      </c>
      <c r="F290" s="37"/>
      <c r="G290">
        <f t="shared" si="4"/>
        <v>0</v>
      </c>
      <c r="H290" s="37">
        <f>E290</f>
        <v>8.04005696632</v>
      </c>
      <c r="I290" s="105">
        <f>I288+1</f>
        <v>137</v>
      </c>
      <c r="K290">
        <v>1</v>
      </c>
    </row>
    <row r="291" hidden="1" customHeight="1" spans="1:7">
      <c r="A291" s="7">
        <f>Mel8V09!A317</f>
        <v>298</v>
      </c>
      <c r="C291" s="37">
        <f>Mel8V09!C317</f>
        <v>7.34045383492463</v>
      </c>
      <c r="E291" s="37"/>
      <c r="F291" s="37"/>
      <c r="G291">
        <f t="shared" si="4"/>
        <v>1</v>
      </c>
    </row>
    <row r="292" customHeight="1" spans="1:11">
      <c r="A292" s="7">
        <f>Mel8V09!A318</f>
        <v>299</v>
      </c>
      <c r="C292" s="37">
        <f>Mel8V09!C318</f>
        <v>6.32113542657829</v>
      </c>
      <c r="E292" s="37">
        <f>Mel8V09!F318</f>
        <v>5.95082408238399</v>
      </c>
      <c r="F292" s="37"/>
      <c r="G292">
        <f t="shared" si="4"/>
        <v>0</v>
      </c>
      <c r="H292" s="37">
        <f>E292</f>
        <v>5.95082408238399</v>
      </c>
      <c r="I292" s="105">
        <f>I290+1</f>
        <v>138</v>
      </c>
      <c r="K292">
        <v>1</v>
      </c>
    </row>
    <row r="293" hidden="1" customHeight="1" spans="1:7">
      <c r="A293" s="7">
        <f>Mel8V09!A319</f>
        <v>300</v>
      </c>
      <c r="C293" s="37">
        <f>Mel8V09!C319</f>
        <v>5.58051273818969</v>
      </c>
      <c r="E293" s="37"/>
      <c r="F293" s="37"/>
      <c r="G293">
        <f t="shared" si="4"/>
        <v>1</v>
      </c>
    </row>
    <row r="294" customHeight="1" spans="1:11">
      <c r="A294" s="7">
        <f>Mel8V09!A320</f>
        <v>301</v>
      </c>
      <c r="C294" s="37">
        <f>Mel8V09!C320</f>
        <v>3.80785274936403</v>
      </c>
      <c r="E294" s="37">
        <f>Mel8V09!F320</f>
        <v>2.70474265753649</v>
      </c>
      <c r="F294" s="37"/>
      <c r="G294">
        <f t="shared" si="4"/>
        <v>0</v>
      </c>
      <c r="H294" s="37">
        <f>E294</f>
        <v>2.70474265753649</v>
      </c>
      <c r="I294" s="105">
        <f>I292+1</f>
        <v>139</v>
      </c>
      <c r="K294">
        <v>1</v>
      </c>
    </row>
    <row r="295" hidden="1" customHeight="1" spans="1:7">
      <c r="A295" s="7">
        <f>Mel8V09!A321</f>
        <v>302</v>
      </c>
      <c r="C295" s="37">
        <f>Mel8V09!C321</f>
        <v>1.60163256570894</v>
      </c>
      <c r="E295" s="37"/>
      <c r="F295" s="37"/>
      <c r="G295">
        <f t="shared" si="4"/>
        <v>1</v>
      </c>
    </row>
    <row r="296" customHeight="1" spans="1:11">
      <c r="A296" s="7">
        <f>Mel8V09!A322</f>
        <v>303</v>
      </c>
      <c r="C296" s="37">
        <f>Mel8V09!C322</f>
        <v>3.6820490224963</v>
      </c>
      <c r="E296" s="37">
        <f>Mel8V09!F322</f>
        <v>3.62030038233477</v>
      </c>
      <c r="F296" s="37"/>
      <c r="G296">
        <f t="shared" si="4"/>
        <v>0</v>
      </c>
      <c r="H296" s="37">
        <f>E296</f>
        <v>3.62030038233477</v>
      </c>
      <c r="I296" s="105">
        <f>I294+1</f>
        <v>140</v>
      </c>
      <c r="K296">
        <v>1</v>
      </c>
    </row>
    <row r="297" hidden="1" customHeight="1" spans="1:7">
      <c r="A297" s="7">
        <f>Mel8V09!A323</f>
        <v>304</v>
      </c>
      <c r="C297" s="37">
        <f>Mel8V09!C323</f>
        <v>3.55855174217324</v>
      </c>
      <c r="E297" s="37"/>
      <c r="F297" s="37"/>
      <c r="G297">
        <f t="shared" si="4"/>
        <v>1</v>
      </c>
    </row>
    <row r="298" customHeight="1" spans="1:11">
      <c r="A298" s="7">
        <f>Mel8V09!A324</f>
        <v>305</v>
      </c>
      <c r="C298" s="37">
        <f>Mel8V09!C324</f>
        <v>15.1701846985141</v>
      </c>
      <c r="E298" s="37">
        <f>Mel8V09!F324</f>
        <v>15.6345308509352</v>
      </c>
      <c r="F298" s="37"/>
      <c r="G298">
        <f t="shared" si="4"/>
        <v>0</v>
      </c>
      <c r="H298" s="37">
        <f>E298</f>
        <v>15.6345308509352</v>
      </c>
      <c r="I298" s="105">
        <f>I296+1</f>
        <v>141</v>
      </c>
      <c r="K298">
        <v>1</v>
      </c>
    </row>
    <row r="299" hidden="1" customHeight="1" spans="1:7">
      <c r="A299" s="7">
        <f>Mel8V09!A325</f>
        <v>306</v>
      </c>
      <c r="C299" s="37">
        <f>Mel8V09!C325</f>
        <v>16.0988770033563</v>
      </c>
      <c r="E299" s="37"/>
      <c r="F299" s="37"/>
      <c r="G299">
        <f t="shared" si="4"/>
        <v>1</v>
      </c>
    </row>
    <row r="300" customHeight="1" spans="1:11">
      <c r="A300" s="7">
        <f>Mel8V09!A326</f>
        <v>307</v>
      </c>
      <c r="C300" s="37">
        <f>Mel8V09!C326</f>
        <v>11.8374064236775</v>
      </c>
      <c r="E300" s="37">
        <f>Mel8V09!F326</f>
        <v>10.2885332606965</v>
      </c>
      <c r="F300" s="37"/>
      <c r="G300">
        <f t="shared" si="4"/>
        <v>0</v>
      </c>
      <c r="H300" s="37">
        <f>E300</f>
        <v>10.2885332606965</v>
      </c>
      <c r="I300" s="105">
        <f>I298+1</f>
        <v>142</v>
      </c>
      <c r="K300">
        <v>1</v>
      </c>
    </row>
    <row r="301" hidden="1" customHeight="1" spans="1:7">
      <c r="A301" s="7">
        <f>Mel8V09!A327</f>
        <v>308</v>
      </c>
      <c r="C301" s="37">
        <f>Mel8V09!C327</f>
        <v>8.73966009771537</v>
      </c>
      <c r="E301" s="37"/>
      <c r="F301" s="37"/>
      <c r="G301">
        <f t="shared" si="4"/>
        <v>1</v>
      </c>
    </row>
    <row r="302" customHeight="1" spans="1:11">
      <c r="A302" s="7">
        <f>Mel8V09!A328</f>
        <v>309</v>
      </c>
      <c r="C302" s="37">
        <f>Mel8V09!C328</f>
        <v>9.75323090888855</v>
      </c>
      <c r="E302" s="37">
        <f>Mel8V09!F328</f>
        <v>9.6211862761601</v>
      </c>
      <c r="F302" s="37"/>
      <c r="G302">
        <f t="shared" si="4"/>
        <v>0</v>
      </c>
      <c r="H302" s="37">
        <f>E302</f>
        <v>9.6211862761601</v>
      </c>
      <c r="I302" s="105">
        <f>I300+1</f>
        <v>143</v>
      </c>
      <c r="K302">
        <v>1</v>
      </c>
    </row>
    <row r="303" hidden="1" customHeight="1" spans="1:7">
      <c r="A303" s="7">
        <f>Mel8V09!A329</f>
        <v>310</v>
      </c>
      <c r="C303" s="37">
        <f>Mel8V09!C329</f>
        <v>9.48914164343165</v>
      </c>
      <c r="E303" s="37"/>
      <c r="F303" s="37"/>
      <c r="G303">
        <f t="shared" si="4"/>
        <v>1</v>
      </c>
    </row>
    <row r="304" customHeight="1" spans="1:11">
      <c r="A304" s="7">
        <f>Mel8V09!A330</f>
        <v>311</v>
      </c>
      <c r="C304" s="37">
        <f>Mel8V09!C330</f>
        <v>5.97038899378367</v>
      </c>
      <c r="E304" s="37">
        <f>Mel8V09!F330</f>
        <v>5.56442192972728</v>
      </c>
      <c r="F304" s="37"/>
      <c r="G304">
        <f t="shared" si="4"/>
        <v>0</v>
      </c>
      <c r="H304" s="37">
        <f>E304</f>
        <v>5.56442192972728</v>
      </c>
      <c r="I304" s="105">
        <f>I302+1</f>
        <v>144</v>
      </c>
      <c r="K304">
        <v>1</v>
      </c>
    </row>
    <row r="305" hidden="1" customHeight="1" spans="1:7">
      <c r="A305" s="7">
        <f>Mel8V09!A331</f>
        <v>312</v>
      </c>
      <c r="C305" s="37">
        <f>Mel8V09!C331</f>
        <v>5.1584548656709</v>
      </c>
      <c r="E305" s="37"/>
      <c r="F305" s="37"/>
      <c r="G305">
        <f t="shared" si="4"/>
        <v>1</v>
      </c>
    </row>
    <row r="306" customHeight="1" spans="1:11">
      <c r="A306" s="7">
        <f>Mel8V09!A332</f>
        <v>313</v>
      </c>
      <c r="C306" s="37">
        <f>Mel8V09!C332</f>
        <v>5.05661547829325</v>
      </c>
      <c r="E306" s="37">
        <f>Mel8V09!F332</f>
        <v>5.40088356595762</v>
      </c>
      <c r="F306" s="37"/>
      <c r="G306">
        <f t="shared" si="4"/>
        <v>0</v>
      </c>
      <c r="H306" s="37">
        <f>E306</f>
        <v>5.40088356595762</v>
      </c>
      <c r="I306" s="105">
        <f>I304+1</f>
        <v>145</v>
      </c>
      <c r="K306">
        <v>1</v>
      </c>
    </row>
    <row r="307" hidden="1" customHeight="1" spans="1:7">
      <c r="A307" s="7">
        <f>Mel8V09!A333</f>
        <v>314</v>
      </c>
      <c r="C307" s="37">
        <f>Mel8V09!C333</f>
        <v>5.74515165362199</v>
      </c>
      <c r="E307" s="37"/>
      <c r="F307" s="37"/>
      <c r="G307">
        <f t="shared" si="4"/>
        <v>1</v>
      </c>
    </row>
    <row r="308" customHeight="1" spans="1:11">
      <c r="A308" s="7">
        <f>Mel8V09!A334</f>
        <v>315</v>
      </c>
      <c r="C308" s="37">
        <f>Mel8V09!C334</f>
        <v>2.47090033125653</v>
      </c>
      <c r="E308" s="37">
        <f>Mel8V09!F334</f>
        <v>2.99439346331194</v>
      </c>
      <c r="F308" s="37"/>
      <c r="G308">
        <f t="shared" si="4"/>
        <v>0</v>
      </c>
      <c r="H308" s="37">
        <f>E308</f>
        <v>2.99439346331194</v>
      </c>
      <c r="I308" s="105">
        <f>I306+1</f>
        <v>146</v>
      </c>
      <c r="K308">
        <v>1</v>
      </c>
    </row>
    <row r="309" hidden="1" customHeight="1" spans="1:7">
      <c r="A309" s="7">
        <f>Mel8V09!A335</f>
        <v>316</v>
      </c>
      <c r="C309" s="37">
        <f>Mel8V09!C335</f>
        <v>3.51788659536734</v>
      </c>
      <c r="E309" s="37"/>
      <c r="F309" s="37"/>
      <c r="G309">
        <f t="shared" si="4"/>
        <v>1</v>
      </c>
    </row>
    <row r="310" customHeight="1" spans="1:11">
      <c r="A310" s="7">
        <f>Mel8V09!A336</f>
        <v>317</v>
      </c>
      <c r="C310" s="37">
        <f>Mel8V09!C336</f>
        <v>1.97323153184847</v>
      </c>
      <c r="E310" s="37">
        <f>Mel8V09!F336</f>
        <v>1.8025020489728</v>
      </c>
      <c r="F310" s="37"/>
      <c r="G310">
        <f t="shared" si="4"/>
        <v>0</v>
      </c>
      <c r="H310" s="37">
        <f>E310</f>
        <v>1.8025020489728</v>
      </c>
      <c r="I310" s="105">
        <f>I308+1</f>
        <v>147</v>
      </c>
      <c r="K310">
        <v>1</v>
      </c>
    </row>
    <row r="311" hidden="1" customHeight="1" spans="1:7">
      <c r="A311" s="7">
        <f>Mel8V09!A337</f>
        <v>318</v>
      </c>
      <c r="C311" s="37">
        <f>Mel8V09!C337</f>
        <v>1.63177256609713</v>
      </c>
      <c r="E311" s="37"/>
      <c r="F311" s="37"/>
      <c r="G311">
        <f t="shared" si="4"/>
        <v>1</v>
      </c>
    </row>
    <row r="312" customHeight="1" spans="1:11">
      <c r="A312" s="7">
        <f>Mel8V09!A338</f>
        <v>319</v>
      </c>
      <c r="C312" s="37">
        <f>Mel8V09!C338</f>
        <v>3.20122486356265</v>
      </c>
      <c r="E312" s="37">
        <f>Mel8V09!F338</f>
        <v>2.80173150445912</v>
      </c>
      <c r="F312" s="37"/>
      <c r="G312">
        <f t="shared" si="4"/>
        <v>0</v>
      </c>
      <c r="H312" s="37">
        <f>E312</f>
        <v>2.80173150445912</v>
      </c>
      <c r="I312" s="105">
        <f>I310+1</f>
        <v>148</v>
      </c>
      <c r="K312">
        <v>1</v>
      </c>
    </row>
    <row r="313" hidden="1" customHeight="1" spans="1:7">
      <c r="A313" s="7">
        <f>Mel8V09!A339</f>
        <v>320</v>
      </c>
      <c r="C313" s="37">
        <f>Mel8V09!C339</f>
        <v>2.40223814535558</v>
      </c>
      <c r="E313" s="37"/>
      <c r="F313" s="37"/>
      <c r="G313">
        <f t="shared" si="4"/>
        <v>1</v>
      </c>
    </row>
    <row r="314" customHeight="1" spans="1:11">
      <c r="A314" s="7">
        <f>Mel8V09!A340</f>
        <v>321</v>
      </c>
      <c r="C314" s="37">
        <f>Mel8V09!C340</f>
        <v>7.47734325827325</v>
      </c>
      <c r="E314" s="37">
        <f>Mel8V09!F340</f>
        <v>7.83733723338204</v>
      </c>
      <c r="F314" s="37"/>
      <c r="G314">
        <f t="shared" si="4"/>
        <v>0</v>
      </c>
      <c r="H314" s="37">
        <f>E314</f>
        <v>7.83733723338204</v>
      </c>
      <c r="I314" s="105">
        <f>I312+1</f>
        <v>149</v>
      </c>
      <c r="K314">
        <v>1</v>
      </c>
    </row>
    <row r="315" hidden="1" customHeight="1" spans="1:7">
      <c r="A315" s="7">
        <f>Mel8V09!A341</f>
        <v>322</v>
      </c>
      <c r="C315" s="37">
        <f>Mel8V09!C341</f>
        <v>8.19733120849082</v>
      </c>
      <c r="E315" s="37"/>
      <c r="F315" s="37"/>
      <c r="G315">
        <f t="shared" si="4"/>
        <v>1</v>
      </c>
    </row>
    <row r="316" customHeight="1" spans="1:9">
      <c r="A316" s="7">
        <f>Mel8V09!A342</f>
        <v>323</v>
      </c>
      <c r="C316" s="37">
        <f>Mel8V09!C342</f>
        <v>12.6398151371144</v>
      </c>
      <c r="E316" s="37">
        <f>Mel8V09!F342</f>
        <v>11.6163463420309</v>
      </c>
      <c r="F316" s="37"/>
      <c r="G316">
        <f t="shared" si="4"/>
        <v>0</v>
      </c>
      <c r="H316" s="37">
        <f>E316</f>
        <v>11.6163463420309</v>
      </c>
      <c r="I316" s="105">
        <f>I314+1</f>
        <v>150</v>
      </c>
    </row>
    <row r="317" hidden="1" customHeight="1" spans="1:7">
      <c r="A317" s="7">
        <f>Mel8V09!A343</f>
        <v>324</v>
      </c>
      <c r="C317" s="37">
        <f>Mel8V09!C343</f>
        <v>10.5928775469475</v>
      </c>
      <c r="E317" s="37"/>
      <c r="F317" s="37"/>
      <c r="G317">
        <f t="shared" si="4"/>
        <v>1</v>
      </c>
    </row>
    <row r="318" customHeight="1" spans="1:10">
      <c r="A318" s="7">
        <f>Mel8V09!A344</f>
        <v>325</v>
      </c>
      <c r="C318" s="37">
        <f>Mel8V09!C344</f>
        <v>11.7276481546769</v>
      </c>
      <c r="E318" s="37">
        <f>Mel8V09!F344</f>
        <v>12.7478600894888</v>
      </c>
      <c r="F318" s="37"/>
      <c r="G318">
        <f t="shared" si="4"/>
        <v>0</v>
      </c>
      <c r="H318" s="37">
        <f>E318</f>
        <v>12.7478600894888</v>
      </c>
      <c r="I318" s="105">
        <f>I316+1</f>
        <v>151</v>
      </c>
      <c r="J318" s="14" t="s">
        <v>10</v>
      </c>
    </row>
    <row r="319" hidden="1" customHeight="1" spans="1:7">
      <c r="A319" s="7">
        <f>Mel8V09!A345</f>
        <v>326</v>
      </c>
      <c r="C319" s="37">
        <f>Mel8V09!C345</f>
        <v>13.7680720243006</v>
      </c>
      <c r="E319" s="37"/>
      <c r="F319" s="37"/>
      <c r="G319">
        <f t="shared" si="4"/>
        <v>1</v>
      </c>
    </row>
    <row r="320" customHeight="1" spans="1:9">
      <c r="A320" s="7">
        <f>Mel8V09!A346</f>
        <v>327</v>
      </c>
      <c r="C320" s="37">
        <f>Mel8V09!C346</f>
        <v>8.66010942332543</v>
      </c>
      <c r="E320" s="37">
        <f>Mel8V09!F346</f>
        <v>8.06872634079934</v>
      </c>
      <c r="F320" s="37"/>
      <c r="G320">
        <f t="shared" si="4"/>
        <v>0</v>
      </c>
      <c r="H320" s="37">
        <f>E320</f>
        <v>8.06872634079934</v>
      </c>
      <c r="I320" s="105">
        <f>I318+1</f>
        <v>152</v>
      </c>
    </row>
    <row r="321" hidden="1" customHeight="1" spans="1:7">
      <c r="A321" s="7">
        <f>Mel8V09!A347</f>
        <v>328</v>
      </c>
      <c r="C321" s="37">
        <f>Mel8V09!C347</f>
        <v>7.47734325827325</v>
      </c>
      <c r="E321" s="37"/>
      <c r="F321" s="37"/>
      <c r="G321">
        <f t="shared" si="4"/>
        <v>1</v>
      </c>
    </row>
    <row r="322" customHeight="1" spans="1:9">
      <c r="A322" s="7">
        <f>Mel8V09!A348</f>
        <v>329</v>
      </c>
      <c r="C322" s="37">
        <f>Mel8V09!C348</f>
        <v>5.26173145931775</v>
      </c>
      <c r="E322" s="37">
        <f>Mel8V09!F348</f>
        <v>4.70844364390587</v>
      </c>
      <c r="F322" s="37"/>
      <c r="G322">
        <f t="shared" si="4"/>
        <v>0</v>
      </c>
      <c r="H322" s="37">
        <f>E322</f>
        <v>4.70844364390587</v>
      </c>
      <c r="I322" s="105">
        <f>I320+1</f>
        <v>153</v>
      </c>
    </row>
    <row r="323" hidden="1" customHeight="1" spans="1:7">
      <c r="A323" s="7">
        <f>Mel8V09!A349</f>
        <v>330</v>
      </c>
      <c r="C323" s="37">
        <f>Mel8V09!C349</f>
        <v>4.15515582849398</v>
      </c>
      <c r="E323" s="37"/>
      <c r="F323" s="37"/>
      <c r="G323">
        <f t="shared" si="4"/>
        <v>1</v>
      </c>
    </row>
    <row r="324" customHeight="1" spans="1:9">
      <c r="A324" s="7">
        <f>Mel8V09!A350</f>
        <v>331</v>
      </c>
      <c r="C324" s="37">
        <f>Mel8V09!C350</f>
        <v>2.82574254913802</v>
      </c>
      <c r="E324" s="37">
        <f>Mel8V09!F350</f>
        <v>2.82574254913802</v>
      </c>
      <c r="F324" s="37"/>
      <c r="G324">
        <f t="shared" si="4"/>
        <v>0</v>
      </c>
      <c r="H324" s="37">
        <f>E324</f>
        <v>2.82574254913802</v>
      </c>
      <c r="I324" s="105">
        <f>I322+1</f>
        <v>154</v>
      </c>
    </row>
    <row r="325" hidden="1" customHeight="1" spans="1:7">
      <c r="A325" s="7">
        <f>Mel8V09!A351</f>
        <v>332</v>
      </c>
      <c r="C325" s="37">
        <f>Mel8V09!C351</f>
        <v>2.82574254913802</v>
      </c>
      <c r="E325" s="37"/>
      <c r="F325" s="37"/>
      <c r="G325">
        <f t="shared" si="4"/>
        <v>1</v>
      </c>
    </row>
    <row r="326" customHeight="1" spans="1:9">
      <c r="A326" s="7">
        <f>Mel8V09!A352</f>
        <v>333</v>
      </c>
      <c r="C326" s="37">
        <f>Mel8V09!C352</f>
        <v>1.87824853384736</v>
      </c>
      <c r="E326" s="37">
        <f>Mel8V09!F352</f>
        <v>2.02293211750967</v>
      </c>
      <c r="F326" s="37"/>
      <c r="G326">
        <f t="shared" si="4"/>
        <v>0</v>
      </c>
      <c r="H326" s="37">
        <f>E326</f>
        <v>2.02293211750967</v>
      </c>
      <c r="I326" s="105">
        <f>I324+1</f>
        <v>155</v>
      </c>
    </row>
    <row r="327" hidden="1" customHeight="1" spans="1:7">
      <c r="A327" s="7">
        <f>Mel8V09!A353</f>
        <v>334</v>
      </c>
      <c r="C327" s="37">
        <f>Mel8V09!C353</f>
        <v>2.16761570117198</v>
      </c>
      <c r="E327" s="37"/>
      <c r="F327" s="37"/>
      <c r="G327">
        <f t="shared" si="4"/>
        <v>1</v>
      </c>
    </row>
    <row r="328" customHeight="1" spans="1:9">
      <c r="A328" s="7">
        <f>Mel8V09!A354</f>
        <v>335</v>
      </c>
      <c r="C328" s="37">
        <f>Mel8V09!C354</f>
        <v>2.40223814535558</v>
      </c>
      <c r="E328" s="37">
        <f>Mel8V09!F354</f>
        <v>1.9720103700404</v>
      </c>
      <c r="F328" s="37"/>
      <c r="G328">
        <f t="shared" si="4"/>
        <v>0</v>
      </c>
      <c r="H328" s="37">
        <f>E328</f>
        <v>1.9720103700404</v>
      </c>
      <c r="I328" s="105">
        <f>I326+1</f>
        <v>156</v>
      </c>
    </row>
    <row r="329" hidden="1" customHeight="1" spans="1:7">
      <c r="A329" s="7">
        <f>Mel8V09!A355</f>
        <v>336</v>
      </c>
      <c r="C329" s="37">
        <f>Mel8V09!C355</f>
        <v>1.54178259472522</v>
      </c>
      <c r="E329" s="37"/>
      <c r="F329" s="37"/>
      <c r="G329">
        <f t="shared" si="4"/>
        <v>1</v>
      </c>
    </row>
    <row r="330" customHeight="1" spans="1:9">
      <c r="A330" s="7">
        <f>Mel8V09!A356</f>
        <v>337</v>
      </c>
      <c r="C330" s="37">
        <f>Mel8V09!C356</f>
        <v>1.90975011255737</v>
      </c>
      <c r="E330" s="37">
        <f>Mel8V09!F356</f>
        <v>1.45471588703601</v>
      </c>
      <c r="F330" s="37"/>
      <c r="G330">
        <f t="shared" si="4"/>
        <v>0</v>
      </c>
      <c r="H330" s="37">
        <f>E330</f>
        <v>1.45471588703601</v>
      </c>
      <c r="I330" s="105">
        <f>I328+1</f>
        <v>157</v>
      </c>
    </row>
    <row r="331" hidden="1" customHeight="1" spans="1:7">
      <c r="A331" s="7">
        <f>Mel8V09!A357</f>
        <v>338</v>
      </c>
      <c r="C331" s="37">
        <f>Mel8V09!C357</f>
        <v>0.999681661514655</v>
      </c>
      <c r="E331" s="37"/>
      <c r="F331" s="37"/>
      <c r="G331">
        <f t="shared" si="4"/>
        <v>1</v>
      </c>
    </row>
    <row r="332" customHeight="1" spans="1:9">
      <c r="A332" s="7">
        <f>Mel8V09!A358</f>
        <v>339</v>
      </c>
      <c r="C332" s="37">
        <f>Mel8V09!C358</f>
        <v>0.498156919184081</v>
      </c>
      <c r="E332" s="37">
        <f>Mel8V09!F358</f>
        <v>0.460003135291699</v>
      </c>
      <c r="F332" s="37"/>
      <c r="G332">
        <f t="shared" si="4"/>
        <v>0</v>
      </c>
      <c r="H332" s="37">
        <f>E332</f>
        <v>0.460003135291699</v>
      </c>
      <c r="I332" s="105">
        <f>I330+1</f>
        <v>158</v>
      </c>
    </row>
    <row r="333" hidden="1" customHeight="1" spans="1:7">
      <c r="A333" s="7">
        <f>Mel8V09!A359</f>
        <v>340</v>
      </c>
      <c r="C333" s="37">
        <f>Mel8V09!C359</f>
        <v>0.421849351399317</v>
      </c>
      <c r="E333" s="37"/>
      <c r="F333" s="37"/>
      <c r="G333">
        <f t="shared" si="4"/>
        <v>1</v>
      </c>
    </row>
    <row r="334" customHeight="1" spans="1:9">
      <c r="A334" s="7">
        <f>Mel8V09!A360</f>
        <v>341</v>
      </c>
      <c r="C334" s="37">
        <f>Mel8V09!C360</f>
        <v>0.652857647077424</v>
      </c>
      <c r="E334" s="37">
        <f>Mel8V09!F360</f>
        <v>1.23428677015956</v>
      </c>
      <c r="F334" s="37"/>
      <c r="G334">
        <f t="shared" si="4"/>
        <v>0</v>
      </c>
      <c r="H334" s="37">
        <f>E334</f>
        <v>1.23428677015956</v>
      </c>
      <c r="I334" s="105">
        <f>I332+1</f>
        <v>159</v>
      </c>
    </row>
    <row r="335" hidden="1" customHeight="1" spans="1:7">
      <c r="A335" s="7">
        <f>Mel8V09!A361</f>
        <v>342</v>
      </c>
      <c r="C335" s="37">
        <f>Mel8V09!C361</f>
        <v>1.8157158932417</v>
      </c>
      <c r="E335" s="37"/>
      <c r="F335" s="37"/>
      <c r="G335">
        <f t="shared" si="4"/>
        <v>1</v>
      </c>
    </row>
    <row r="336" customHeight="1" spans="1:9">
      <c r="A336" s="7">
        <f>Mel8V09!A362</f>
        <v>343</v>
      </c>
      <c r="C336" s="37">
        <f>Mel8V09!C362</f>
        <v>2.89912343386249</v>
      </c>
      <c r="E336" s="37">
        <f>Mel8V09!F362</f>
        <v>4.61012943022039</v>
      </c>
      <c r="F336" s="37"/>
      <c r="G336">
        <f t="shared" si="4"/>
        <v>0</v>
      </c>
      <c r="H336" s="37">
        <f>E336</f>
        <v>4.61012943022039</v>
      </c>
      <c r="I336" s="105">
        <f>I334+1</f>
        <v>160</v>
      </c>
    </row>
    <row r="337" hidden="1" customHeight="1" spans="1:7">
      <c r="A337" s="7">
        <f>Mel8V09!A363</f>
        <v>344</v>
      </c>
      <c r="C337" s="37">
        <f>Mel8V09!C363</f>
        <v>6.32113542657829</v>
      </c>
      <c r="E337" s="37"/>
      <c r="F337" s="37"/>
      <c r="G337">
        <f t="shared" si="4"/>
        <v>1</v>
      </c>
    </row>
    <row r="338" customHeight="1" spans="1:9">
      <c r="A338" s="7">
        <f>Mel8V09!A364</f>
        <v>345</v>
      </c>
      <c r="C338" s="37">
        <f>Mel8V09!C364</f>
        <v>6.26156507504017</v>
      </c>
      <c r="E338" s="37">
        <f>Mel8V09!F364</f>
        <v>6.35160963181685</v>
      </c>
      <c r="F338" s="37"/>
      <c r="G338">
        <f t="shared" si="4"/>
        <v>0</v>
      </c>
      <c r="H338" s="37">
        <f>E338</f>
        <v>6.35160963181685</v>
      </c>
      <c r="I338" s="105">
        <f>I336+1</f>
        <v>161</v>
      </c>
    </row>
    <row r="339" hidden="1" customHeight="1" spans="1:7">
      <c r="A339" s="7">
        <f>Mel8V09!A365</f>
        <v>346</v>
      </c>
      <c r="C339" s="37">
        <f>Mel8V09!C365</f>
        <v>6.44165418859353</v>
      </c>
      <c r="E339" s="37"/>
      <c r="F339" s="37"/>
      <c r="G339">
        <f t="shared" si="4"/>
        <v>1</v>
      </c>
    </row>
    <row r="340" customHeight="1" spans="1:9">
      <c r="A340" s="7">
        <f>Mel8V09!A366</f>
        <v>347</v>
      </c>
      <c r="C340" s="37">
        <f>Mel8V09!C366</f>
        <v>5.00622488202222</v>
      </c>
      <c r="E340" s="37">
        <f>Mel8V09!F366</f>
        <v>5.0567911941897</v>
      </c>
      <c r="F340" s="37"/>
      <c r="G340">
        <f t="shared" si="4"/>
        <v>0</v>
      </c>
      <c r="H340" s="37">
        <f>E340</f>
        <v>5.0567911941897</v>
      </c>
      <c r="I340" s="105">
        <f>I338+1</f>
        <v>162</v>
      </c>
    </row>
    <row r="341" hidden="1" customHeight="1" spans="1:7">
      <c r="A341" s="7">
        <f>Mel8V09!A367</f>
        <v>348</v>
      </c>
      <c r="C341" s="37">
        <f>Mel8V09!C367</f>
        <v>5.10735750635717</v>
      </c>
      <c r="E341" s="37"/>
      <c r="F341" s="37"/>
      <c r="G341">
        <f t="shared" ref="G341:G377" si="5">MOD(ROW(),2)</f>
        <v>1</v>
      </c>
    </row>
    <row r="342" customHeight="1" spans="1:9">
      <c r="A342" s="7">
        <f>Mel8V09!A368</f>
        <v>349</v>
      </c>
      <c r="C342" s="37">
        <f>Mel8V09!C368</f>
        <v>4.80810074487662</v>
      </c>
      <c r="E342" s="37">
        <f>Mel8V09!F368</f>
        <v>4.59477527023117</v>
      </c>
      <c r="F342" s="37"/>
      <c r="G342">
        <f t="shared" si="5"/>
        <v>0</v>
      </c>
      <c r="H342" s="37">
        <f>E342</f>
        <v>4.59477527023117</v>
      </c>
      <c r="I342" s="105">
        <f>I340+1</f>
        <v>163</v>
      </c>
    </row>
    <row r="343" hidden="1" customHeight="1" spans="1:7">
      <c r="A343" s="7">
        <f>Mel8V09!A369</f>
        <v>350</v>
      </c>
      <c r="C343" s="37">
        <f>Mel8V09!C369</f>
        <v>4.38144979558572</v>
      </c>
      <c r="E343" s="37"/>
      <c r="F343" s="37"/>
      <c r="G343">
        <f t="shared" si="5"/>
        <v>1</v>
      </c>
    </row>
    <row r="344" customHeight="1" spans="1:9">
      <c r="A344" s="7">
        <f>Mel8V09!A370</f>
        <v>351</v>
      </c>
      <c r="C344" s="37">
        <f>Mel8V09!C370</f>
        <v>1.87824853384736</v>
      </c>
      <c r="E344" s="37">
        <f>Mel8V09!F370</f>
        <v>1.62190829112924</v>
      </c>
      <c r="F344" s="37"/>
      <c r="G344">
        <f t="shared" si="5"/>
        <v>0</v>
      </c>
      <c r="H344" s="37">
        <f>E344</f>
        <v>1.62190829112924</v>
      </c>
      <c r="I344" s="105">
        <f>I342+1</f>
        <v>164</v>
      </c>
    </row>
    <row r="345" hidden="1" customHeight="1" spans="1:7">
      <c r="A345" s="7">
        <f>Mel8V09!A371</f>
        <v>352</v>
      </c>
      <c r="C345" s="37">
        <f>Mel8V09!C371</f>
        <v>1.36556804841111</v>
      </c>
      <c r="E345" s="37"/>
      <c r="F345" s="37"/>
      <c r="G345">
        <f t="shared" si="5"/>
        <v>1</v>
      </c>
    </row>
    <row r="346" customHeight="1" spans="1:9">
      <c r="A346" s="7">
        <f>Mel8V09!A372</f>
        <v>353</v>
      </c>
      <c r="C346" s="37">
        <f>Mel8V09!C372</f>
        <v>1.13796603965564</v>
      </c>
      <c r="E346" s="37">
        <f>Mel8V09!F372</f>
        <v>1.1519724237473</v>
      </c>
      <c r="F346" s="37"/>
      <c r="G346">
        <f t="shared" si="5"/>
        <v>0</v>
      </c>
      <c r="H346" s="37">
        <f>E346</f>
        <v>1.1519724237473</v>
      </c>
      <c r="I346" s="105">
        <f>I344+1</f>
        <v>165</v>
      </c>
    </row>
    <row r="347" hidden="1" customHeight="1" spans="1:7">
      <c r="A347" s="7">
        <f>Mel8V09!A373</f>
        <v>354</v>
      </c>
      <c r="C347" s="37">
        <f>Mel8V09!C373</f>
        <v>1.16597880783896</v>
      </c>
      <c r="E347" s="37"/>
      <c r="F347" s="37"/>
      <c r="G347">
        <f t="shared" si="5"/>
        <v>1</v>
      </c>
    </row>
    <row r="348" customHeight="1" spans="1:9">
      <c r="A348" s="7">
        <f>Mel8V09!A374</f>
        <v>355</v>
      </c>
      <c r="C348" s="37" t="e">
        <f>Mel8V09!C374</f>
        <v>#NUM!</v>
      </c>
      <c r="E348" s="37" t="e">
        <f>Mel8V09!F374</f>
        <v>#NUM!</v>
      </c>
      <c r="F348" s="37"/>
      <c r="G348">
        <f t="shared" si="5"/>
        <v>0</v>
      </c>
      <c r="H348" s="37" t="e">
        <f>E348</f>
        <v>#NUM!</v>
      </c>
      <c r="I348" s="105">
        <f>I346+1</f>
        <v>166</v>
      </c>
    </row>
    <row r="349" hidden="1" customHeight="1" spans="1:7">
      <c r="A349" s="7">
        <f>Mel8V09!A375</f>
        <v>356</v>
      </c>
      <c r="C349" s="37">
        <f>Mel8V09!C375</f>
        <v>0.0954627078500841</v>
      </c>
      <c r="E349" s="37"/>
      <c r="F349" s="37"/>
      <c r="G349">
        <f t="shared" si="5"/>
        <v>1</v>
      </c>
    </row>
    <row r="350" customHeight="1" spans="1:9">
      <c r="A350" s="7">
        <f>Mel8V09!A376</f>
        <v>357</v>
      </c>
      <c r="C350" s="37" t="e">
        <f>Mel8V09!C376</f>
        <v>#NUM!</v>
      </c>
      <c r="E350" s="37" t="e">
        <f>Mel8V09!F376</f>
        <v>#NUM!</v>
      </c>
      <c r="F350" s="37"/>
      <c r="G350">
        <f t="shared" si="5"/>
        <v>0</v>
      </c>
      <c r="H350" s="37" t="e">
        <f>E350</f>
        <v>#NUM!</v>
      </c>
      <c r="I350" s="105">
        <f>I348+1</f>
        <v>167</v>
      </c>
    </row>
    <row r="351" hidden="1" customHeight="1" spans="1:7">
      <c r="A351" s="7">
        <f>Mel8V09!A377</f>
        <v>358</v>
      </c>
      <c r="C351" s="37" t="e">
        <f>Mel8V09!C377</f>
        <v>#NUM!</v>
      </c>
      <c r="E351" s="37"/>
      <c r="F351" s="37"/>
      <c r="G351">
        <f t="shared" si="5"/>
        <v>1</v>
      </c>
    </row>
    <row r="352" customHeight="1" spans="1:9">
      <c r="A352" s="7">
        <f>Mel8V09!A378</f>
        <v>359</v>
      </c>
      <c r="C352" s="37" t="e">
        <f>Mel8V09!C378</f>
        <v>#NUM!</v>
      </c>
      <c r="E352" s="37" t="e">
        <f>Mel8V09!F378</f>
        <v>#NUM!</v>
      </c>
      <c r="F352" s="37"/>
      <c r="G352">
        <f t="shared" si="5"/>
        <v>0</v>
      </c>
      <c r="H352" s="37" t="e">
        <f>E352</f>
        <v>#NUM!</v>
      </c>
      <c r="I352" s="105">
        <f>I350+1</f>
        <v>168</v>
      </c>
    </row>
    <row r="353" hidden="1" customHeight="1" spans="1:7">
      <c r="A353" s="7">
        <f>Mel8V09!A379</f>
        <v>360</v>
      </c>
      <c r="C353" s="37" t="e">
        <f>Mel8V09!C379</f>
        <v>#NUM!</v>
      </c>
      <c r="E353" s="37"/>
      <c r="F353" s="37"/>
      <c r="G353">
        <f t="shared" si="5"/>
        <v>1</v>
      </c>
    </row>
    <row r="354" customHeight="1" spans="1:9">
      <c r="A354" s="7">
        <f>Mel8V09!A380</f>
        <v>361</v>
      </c>
      <c r="C354" s="37" t="e">
        <f>Mel8V09!C380</f>
        <v>#NUM!</v>
      </c>
      <c r="E354" s="37" t="e">
        <f>Mel8V09!F380</f>
        <v>#NUM!</v>
      </c>
      <c r="F354" s="37"/>
      <c r="G354">
        <f t="shared" si="5"/>
        <v>0</v>
      </c>
      <c r="H354" s="37" t="e">
        <f>E354</f>
        <v>#NUM!</v>
      </c>
      <c r="I354" s="105">
        <f>I352+1</f>
        <v>169</v>
      </c>
    </row>
    <row r="355" hidden="1" customHeight="1" spans="1:7">
      <c r="A355" s="7">
        <f>Mel8V09!A381</f>
        <v>362</v>
      </c>
      <c r="C355" s="37">
        <f>Mel8V09!C381</f>
        <v>0.0954627078500841</v>
      </c>
      <c r="E355" s="37"/>
      <c r="F355" s="37"/>
      <c r="G355">
        <f t="shared" si="5"/>
        <v>1</v>
      </c>
    </row>
    <row r="356" customHeight="1" spans="1:9">
      <c r="A356" s="7">
        <f>Mel8V09!A382</f>
        <v>363</v>
      </c>
      <c r="C356" s="37" t="e">
        <f>Mel8V09!C382</f>
        <v>#NUM!</v>
      </c>
      <c r="E356" s="37" t="e">
        <f>Mel8V09!F382</f>
        <v>#NUM!</v>
      </c>
      <c r="F356" s="37"/>
      <c r="G356">
        <f t="shared" si="5"/>
        <v>0</v>
      </c>
      <c r="H356" s="37" t="e">
        <f>E356</f>
        <v>#NUM!</v>
      </c>
      <c r="I356" s="105">
        <f>I354+1</f>
        <v>170</v>
      </c>
    </row>
    <row r="357" hidden="1" customHeight="1" spans="1:7">
      <c r="A357" s="7">
        <f>Mel8V09!A383</f>
        <v>364</v>
      </c>
      <c r="C357" s="37" t="e">
        <f>Mel8V09!C383</f>
        <v>#NUM!</v>
      </c>
      <c r="E357" s="37"/>
      <c r="F357" s="37"/>
      <c r="G357">
        <f t="shared" si="5"/>
        <v>1</v>
      </c>
    </row>
    <row r="358" customHeight="1" spans="1:9">
      <c r="A358" s="7">
        <f>Mel8V09!A384</f>
        <v>365</v>
      </c>
      <c r="C358" s="37" t="e">
        <f>Mel8V09!C384</f>
        <v>#NUM!</v>
      </c>
      <c r="E358" s="37" t="e">
        <f>Mel8V09!F384</f>
        <v>#NUM!</v>
      </c>
      <c r="F358" s="37"/>
      <c r="G358">
        <f t="shared" si="5"/>
        <v>0</v>
      </c>
      <c r="H358" s="37" t="e">
        <f>E358</f>
        <v>#NUM!</v>
      </c>
      <c r="I358" s="105">
        <f>I356+1</f>
        <v>171</v>
      </c>
    </row>
    <row r="359" hidden="1" customHeight="1" spans="1:7">
      <c r="A359" s="7">
        <f>Mel8V09!A385</f>
        <v>366</v>
      </c>
      <c r="C359" s="37">
        <f>Mel8V09!C385</f>
        <v>0.600955946628321</v>
      </c>
      <c r="E359" s="37"/>
      <c r="F359" s="37"/>
      <c r="G359">
        <f t="shared" si="5"/>
        <v>1</v>
      </c>
    </row>
    <row r="360" customHeight="1" spans="1:9">
      <c r="A360" s="7">
        <f>Mel8V09!A386</f>
        <v>367</v>
      </c>
      <c r="C360" s="37">
        <f>Mel8V09!C386</f>
        <v>3.39735829448193</v>
      </c>
      <c r="E360" s="37">
        <f>Mel8V09!F386</f>
        <v>3.09336036881736</v>
      </c>
      <c r="F360" s="37"/>
      <c r="G360">
        <f t="shared" si="5"/>
        <v>0</v>
      </c>
      <c r="H360" s="37">
        <f>E360</f>
        <v>3.09336036881736</v>
      </c>
      <c r="I360" s="105">
        <f>I358+1</f>
        <v>172</v>
      </c>
    </row>
    <row r="361" hidden="1" customHeight="1" spans="1:7">
      <c r="A361" s="7">
        <f>Mel8V09!A387</f>
        <v>368</v>
      </c>
      <c r="C361" s="37">
        <f>Mel8V09!C387</f>
        <v>2.78936244315279</v>
      </c>
      <c r="E361" s="37"/>
      <c r="F361" s="37"/>
      <c r="G361">
        <f t="shared" si="5"/>
        <v>1</v>
      </c>
    </row>
    <row r="362" customHeight="1" spans="1:9">
      <c r="A362" s="7">
        <f>Mel8V09!A388</f>
        <v>369</v>
      </c>
      <c r="C362" s="37">
        <f>Mel8V09!C388</f>
        <v>0.945170162659435</v>
      </c>
      <c r="E362" s="37">
        <f>Mel8V09!F388</f>
        <v>0.812056258669532</v>
      </c>
      <c r="F362" s="37"/>
      <c r="G362">
        <f t="shared" si="5"/>
        <v>0</v>
      </c>
      <c r="H362" s="37">
        <f>E362</f>
        <v>0.812056258669532</v>
      </c>
      <c r="I362" s="105">
        <f>I360+1</f>
        <v>173</v>
      </c>
    </row>
    <row r="363" hidden="1" customHeight="1" spans="1:7">
      <c r="A363" s="7">
        <f>Mel8V09!A389</f>
        <v>370</v>
      </c>
      <c r="C363" s="37">
        <f>Mel8V09!C389</f>
        <v>0.678942354679629</v>
      </c>
      <c r="E363" s="37"/>
      <c r="F363" s="37"/>
      <c r="G363">
        <f t="shared" si="5"/>
        <v>1</v>
      </c>
    </row>
    <row r="364" customHeight="1" spans="1:9">
      <c r="A364" s="7">
        <f>Mel8V09!A390</f>
        <v>371</v>
      </c>
      <c r="C364" s="37">
        <f>Mel8V09!C390</f>
        <v>0.421849351399317</v>
      </c>
      <c r="E364" s="37" t="e">
        <f>Mel8V09!F390</f>
        <v>#NUM!</v>
      </c>
      <c r="F364" s="37"/>
      <c r="G364">
        <f t="shared" si="5"/>
        <v>0</v>
      </c>
      <c r="H364" s="37" t="e">
        <f>E364</f>
        <v>#NUM!</v>
      </c>
      <c r="I364" s="105">
        <f>I362+1</f>
        <v>174</v>
      </c>
    </row>
    <row r="365" hidden="1" customHeight="1" spans="1:7">
      <c r="A365" s="7">
        <f>Mel8V09!A391</f>
        <v>372</v>
      </c>
      <c r="C365" s="37" t="e">
        <f>Mel8V09!C391</f>
        <v>#NUM!</v>
      </c>
      <c r="E365" s="37"/>
      <c r="F365" s="37"/>
      <c r="G365">
        <f t="shared" si="5"/>
        <v>1</v>
      </c>
    </row>
    <row r="366" customHeight="1" spans="1:9">
      <c r="A366" s="7">
        <f>Mel8V09!A392</f>
        <v>373</v>
      </c>
      <c r="C366" s="37" t="e">
        <f>Mel8V09!C392</f>
        <v>#NUM!</v>
      </c>
      <c r="E366" s="37" t="e">
        <f>Mel8V09!F392</f>
        <v>#NUM!</v>
      </c>
      <c r="F366" s="37"/>
      <c r="G366">
        <f t="shared" si="5"/>
        <v>0</v>
      </c>
      <c r="H366" s="37" t="e">
        <f>E366</f>
        <v>#NUM!</v>
      </c>
      <c r="I366" s="105">
        <f>I364+1</f>
        <v>175</v>
      </c>
    </row>
    <row r="367" hidden="1" customHeight="1" spans="1:7">
      <c r="A367" s="7">
        <f>Mel8V09!A393</f>
        <v>374</v>
      </c>
      <c r="C367" s="37" t="e">
        <f>Mel8V09!C393</f>
        <v>#NUM!</v>
      </c>
      <c r="E367" s="37"/>
      <c r="F367" s="37"/>
      <c r="G367">
        <f t="shared" si="5"/>
        <v>1</v>
      </c>
    </row>
    <row r="368" customHeight="1" spans="1:9">
      <c r="A368" s="7">
        <f>Mel8V09!A394</f>
        <v>0</v>
      </c>
      <c r="C368" s="37">
        <f>Mel8V09!C394</f>
        <v>0</v>
      </c>
      <c r="E368" s="37">
        <f>Mel8V09!F394</f>
        <v>0</v>
      </c>
      <c r="F368" s="37"/>
      <c r="G368">
        <f t="shared" si="5"/>
        <v>0</v>
      </c>
      <c r="H368" s="37">
        <f>E368</f>
        <v>0</v>
      </c>
      <c r="I368" s="105">
        <f>I366+1</f>
        <v>176</v>
      </c>
    </row>
    <row r="369" hidden="1" customHeight="1" spans="1:7">
      <c r="A369" s="7">
        <f>Mel8V09!A395</f>
        <v>0</v>
      </c>
      <c r="C369" s="37">
        <f>Mel8V09!C395</f>
        <v>0</v>
      </c>
      <c r="E369" s="37"/>
      <c r="F369" s="37"/>
      <c r="G369">
        <f t="shared" si="5"/>
        <v>1</v>
      </c>
    </row>
    <row r="370" customHeight="1" spans="1:9">
      <c r="A370" s="7">
        <f>Mel8V09!A396</f>
        <v>0</v>
      </c>
      <c r="C370" s="37">
        <f>Mel8V09!C396</f>
        <v>0</v>
      </c>
      <c r="E370" s="37">
        <f>Mel8V09!F396</f>
        <v>0</v>
      </c>
      <c r="F370" s="37"/>
      <c r="G370">
        <f t="shared" si="5"/>
        <v>0</v>
      </c>
      <c r="H370" s="37">
        <f>E370</f>
        <v>0</v>
      </c>
      <c r="I370" s="105">
        <f>I368+1</f>
        <v>177</v>
      </c>
    </row>
    <row r="371" hidden="1" customHeight="1" spans="1:7">
      <c r="A371" s="7">
        <f>Mel8V09!A397</f>
        <v>0</v>
      </c>
      <c r="C371" s="37">
        <f>Mel8V09!C397</f>
        <v>0</v>
      </c>
      <c r="E371" s="37"/>
      <c r="F371" s="37"/>
      <c r="G371">
        <f t="shared" si="5"/>
        <v>1</v>
      </c>
    </row>
    <row r="372" customHeight="1" spans="1:9">
      <c r="A372" s="7">
        <f>Mel8V09!A398</f>
        <v>0</v>
      </c>
      <c r="C372" s="37">
        <f>Mel8V09!C398</f>
        <v>0</v>
      </c>
      <c r="E372" s="37">
        <f>Mel8V09!F398</f>
        <v>0</v>
      </c>
      <c r="F372" s="37"/>
      <c r="G372">
        <f t="shared" si="5"/>
        <v>0</v>
      </c>
      <c r="H372" s="37">
        <f>E372</f>
        <v>0</v>
      </c>
      <c r="I372" s="105">
        <f>I370+1</f>
        <v>178</v>
      </c>
    </row>
    <row r="373" hidden="1" customHeight="1" spans="1:7">
      <c r="A373" s="7">
        <f>Mel8V09!A399</f>
        <v>0</v>
      </c>
      <c r="C373" s="37">
        <f>Mel8V09!C399</f>
        <v>0</v>
      </c>
      <c r="E373" s="37"/>
      <c r="F373" s="37"/>
      <c r="G373">
        <f t="shared" si="5"/>
        <v>1</v>
      </c>
    </row>
    <row r="374" customHeight="1" spans="1:9">
      <c r="A374" s="7">
        <f>Mel8V09!A400</f>
        <v>0</v>
      </c>
      <c r="C374" s="37">
        <f>Mel8V09!C400</f>
        <v>0</v>
      </c>
      <c r="E374" s="37">
        <f>Mel8V09!F400</f>
        <v>0</v>
      </c>
      <c r="F374" s="37"/>
      <c r="G374">
        <f t="shared" si="5"/>
        <v>0</v>
      </c>
      <c r="H374" s="37">
        <f>E374</f>
        <v>0</v>
      </c>
      <c r="I374" s="105">
        <f>I372+1</f>
        <v>179</v>
      </c>
    </row>
    <row r="375" hidden="1" customHeight="1" spans="1:7">
      <c r="A375" s="7">
        <f>Mel8V09!A401</f>
        <v>0</v>
      </c>
      <c r="C375" s="37">
        <f>Mel8V09!C401</f>
        <v>0</v>
      </c>
      <c r="E375" s="37"/>
      <c r="F375" s="37"/>
      <c r="G375">
        <f t="shared" si="5"/>
        <v>1</v>
      </c>
    </row>
    <row r="376" customHeight="1" spans="1:9">
      <c r="A376" s="7">
        <f>Mel8V09!A402</f>
        <v>0</v>
      </c>
      <c r="C376" s="37">
        <f>Mel8V09!C402</f>
        <v>0</v>
      </c>
      <c r="E376" s="37">
        <f>Mel8V09!F402</f>
        <v>0</v>
      </c>
      <c r="F376" s="37"/>
      <c r="G376">
        <f t="shared" si="5"/>
        <v>0</v>
      </c>
      <c r="H376" s="37">
        <f>E376</f>
        <v>0</v>
      </c>
      <c r="I376" s="105">
        <f>I374+1</f>
        <v>180</v>
      </c>
    </row>
    <row r="377" hidden="1" customHeight="1" spans="1:7">
      <c r="A377" s="7">
        <f>Mel8V09!A403</f>
        <v>0</v>
      </c>
      <c r="C377" s="37">
        <f>Mel8V09!C403</f>
        <v>0</v>
      </c>
      <c r="E377" s="37"/>
      <c r="F377" s="37"/>
      <c r="G377">
        <f t="shared" si="5"/>
        <v>1</v>
      </c>
    </row>
    <row r="378" customHeight="1" spans="5:6">
      <c r="E378" s="37"/>
      <c r="F378" s="37"/>
    </row>
    <row r="379" hidden="1" customHeight="1" spans="5:7">
      <c r="E379" s="37"/>
      <c r="F379" s="37"/>
      <c r="G379">
        <f>MOD(ROW(),2)</f>
        <v>1</v>
      </c>
    </row>
    <row r="380" customHeight="1" spans="5:6">
      <c r="E380" s="37"/>
      <c r="F380" s="37"/>
    </row>
    <row r="381" hidden="1" customHeight="1" spans="5:7">
      <c r="E381" s="37"/>
      <c r="F381" s="37"/>
      <c r="G381">
        <f>MOD(ROW(),2)</f>
        <v>1</v>
      </c>
    </row>
    <row r="382" customHeight="1" spans="5:6">
      <c r="E382" s="37"/>
      <c r="F382" s="37"/>
    </row>
    <row r="383" hidden="1" customHeight="1" spans="5:7">
      <c r="E383" s="37"/>
      <c r="F383" s="37"/>
      <c r="G383">
        <f>MOD(ROW(),2)</f>
        <v>1</v>
      </c>
    </row>
    <row r="384" customHeight="1" spans="5:6">
      <c r="E384" s="37"/>
      <c r="F384" s="37"/>
    </row>
    <row r="385" customHeight="1" spans="5:6">
      <c r="E385" s="37"/>
      <c r="F385" s="37"/>
    </row>
    <row r="386" customHeight="1" spans="5:6">
      <c r="E386" s="37"/>
      <c r="F386" s="37"/>
    </row>
    <row r="387" customHeight="1" spans="5:6">
      <c r="E387" s="37"/>
      <c r="F387" s="37"/>
    </row>
    <row r="388" customHeight="1" spans="5:6">
      <c r="E388" s="37"/>
      <c r="F388" s="37"/>
    </row>
    <row r="389" customHeight="1" spans="5:6">
      <c r="E389" s="37"/>
      <c r="F389" s="37"/>
    </row>
    <row r="390" customHeight="1" spans="5:6">
      <c r="E390" s="37"/>
      <c r="F390" s="37"/>
    </row>
    <row r="391" customHeight="1" spans="5:6">
      <c r="E391" s="37"/>
      <c r="F391" s="37"/>
    </row>
    <row r="392" customHeight="1" spans="5:6">
      <c r="E392" s="37"/>
      <c r="F392" s="37"/>
    </row>
    <row r="393" customHeight="1" spans="5:6">
      <c r="E393" s="37"/>
      <c r="F393" s="37"/>
    </row>
    <row r="394" customHeight="1" spans="5:6">
      <c r="E394" s="37"/>
      <c r="F394" s="37"/>
    </row>
    <row r="395" customHeight="1" spans="5:6">
      <c r="E395" s="37"/>
      <c r="F395" s="37"/>
    </row>
    <row r="396" customHeight="1" spans="5:6">
      <c r="E396" s="37"/>
      <c r="F396" s="37"/>
    </row>
    <row r="397" customHeight="1" spans="5:6">
      <c r="E397" s="37"/>
      <c r="F397" s="37"/>
    </row>
    <row r="398" customHeight="1" spans="5:6">
      <c r="E398" s="37"/>
      <c r="F398" s="37"/>
    </row>
    <row r="399" customHeight="1" spans="5:6">
      <c r="E399" s="37"/>
      <c r="F399" s="37"/>
    </row>
    <row r="400" customHeight="1" spans="5:6">
      <c r="E400" s="37"/>
      <c r="F400" s="37"/>
    </row>
    <row r="401" customHeight="1" spans="5:6">
      <c r="E401" s="37"/>
      <c r="F401" s="37"/>
    </row>
    <row r="402" customHeight="1" spans="5:6">
      <c r="E402" s="37"/>
      <c r="F402" s="37"/>
    </row>
    <row r="403" customHeight="1" spans="5:6">
      <c r="E403" s="37"/>
      <c r="F403" s="37"/>
    </row>
    <row r="404" customHeight="1" spans="5:6">
      <c r="E404" s="37"/>
      <c r="F404" s="37"/>
    </row>
    <row r="405" customHeight="1" spans="5:6">
      <c r="E405" s="37"/>
      <c r="F405" s="37"/>
    </row>
    <row r="406" customHeight="1" spans="5:6">
      <c r="E406" s="37"/>
      <c r="F406" s="37"/>
    </row>
    <row r="407" customHeight="1" spans="5:6">
      <c r="E407" s="37"/>
      <c r="F407" s="37"/>
    </row>
    <row r="408" customHeight="1" spans="5:6">
      <c r="E408" s="37"/>
      <c r="F408" s="37"/>
    </row>
    <row r="409" customHeight="1" spans="5:6">
      <c r="E409" s="37"/>
      <c r="F409" s="37"/>
    </row>
    <row r="410" customHeight="1" spans="5:6">
      <c r="E410" s="37"/>
      <c r="F410" s="37"/>
    </row>
    <row r="411" customHeight="1" spans="5:6">
      <c r="E411" s="37"/>
      <c r="F411" s="37"/>
    </row>
    <row r="412" customHeight="1" spans="5:6">
      <c r="E412" s="37"/>
      <c r="F412" s="37"/>
    </row>
    <row r="413" customHeight="1" spans="5:6">
      <c r="E413" s="37"/>
      <c r="F413" s="37"/>
    </row>
    <row r="414" customHeight="1" spans="5:6">
      <c r="E414" s="37"/>
      <c r="F414" s="37"/>
    </row>
    <row r="415" customHeight="1" spans="5:6">
      <c r="E415" s="37"/>
      <c r="F415" s="37"/>
    </row>
    <row r="416" customHeight="1" spans="5:6">
      <c r="E416" s="37"/>
      <c r="F416" s="37"/>
    </row>
    <row r="417" customHeight="1" spans="5:6">
      <c r="E417" s="37"/>
      <c r="F417" s="37"/>
    </row>
    <row r="418" customHeight="1" spans="5:6">
      <c r="E418" s="37"/>
      <c r="F418" s="37"/>
    </row>
    <row r="419" customHeight="1" spans="5:6">
      <c r="E419" s="37"/>
      <c r="F419" s="37"/>
    </row>
    <row r="420" customHeight="1" spans="5:6">
      <c r="E420" s="37"/>
      <c r="F420" s="37"/>
    </row>
    <row r="421" customHeight="1" spans="5:6">
      <c r="E421" s="37"/>
      <c r="F421" s="37"/>
    </row>
    <row r="422" customHeight="1" spans="5:6">
      <c r="E422" s="37"/>
      <c r="F422" s="37"/>
    </row>
    <row r="423" customHeight="1" spans="5:6">
      <c r="E423" s="37"/>
      <c r="F423" s="37"/>
    </row>
    <row r="424" customHeight="1" spans="5:6">
      <c r="E424" s="37"/>
      <c r="F424" s="37"/>
    </row>
    <row r="425" customHeight="1" spans="5:6">
      <c r="E425" s="37"/>
      <c r="F425" s="37"/>
    </row>
    <row r="426" customHeight="1" spans="5:6">
      <c r="E426" s="37"/>
      <c r="F426" s="37"/>
    </row>
    <row r="427" customHeight="1" spans="5:6">
      <c r="E427" s="37"/>
      <c r="F427" s="37"/>
    </row>
    <row r="428" customHeight="1" spans="5:6">
      <c r="E428" s="37"/>
      <c r="F428" s="37"/>
    </row>
    <row r="429" customHeight="1" spans="5:6">
      <c r="E429" s="37"/>
      <c r="F429" s="37"/>
    </row>
    <row r="430" customHeight="1" spans="5:6">
      <c r="E430" s="37"/>
      <c r="F430" s="37"/>
    </row>
    <row r="431" customHeight="1" spans="5:6">
      <c r="E431" s="37"/>
      <c r="F431" s="37"/>
    </row>
    <row r="432" customHeight="1" spans="5:6">
      <c r="E432" s="37"/>
      <c r="F432" s="37"/>
    </row>
    <row r="433" customHeight="1" spans="5:6">
      <c r="E433" s="37"/>
      <c r="F433" s="37"/>
    </row>
    <row r="434" customHeight="1" spans="5:6">
      <c r="E434" s="37"/>
      <c r="F434" s="37"/>
    </row>
    <row r="435" customHeight="1" spans="5:6">
      <c r="E435" s="37"/>
      <c r="F435" s="37"/>
    </row>
    <row r="436" customHeight="1" spans="5:6">
      <c r="E436" s="37"/>
      <c r="F436" s="37"/>
    </row>
    <row r="437" customHeight="1" spans="5:6">
      <c r="E437" s="37"/>
      <c r="F437" s="37"/>
    </row>
    <row r="438" customHeight="1" spans="5:6">
      <c r="E438" s="37"/>
      <c r="F438" s="37"/>
    </row>
    <row r="439" customHeight="1" spans="5:6">
      <c r="E439" s="37"/>
      <c r="F439" s="37"/>
    </row>
    <row r="440" customHeight="1" spans="5:6">
      <c r="E440" s="37"/>
      <c r="F440" s="37"/>
    </row>
    <row r="441" customHeight="1" spans="5:6">
      <c r="E441" s="37"/>
      <c r="F441" s="37"/>
    </row>
    <row r="442" customHeight="1" spans="5:6">
      <c r="E442" s="37"/>
      <c r="F442" s="37"/>
    </row>
    <row r="443" customHeight="1" spans="5:6">
      <c r="E443" s="37"/>
      <c r="F443" s="37"/>
    </row>
    <row r="444" customHeight="1" spans="5:6">
      <c r="E444" s="37"/>
      <c r="F444" s="37"/>
    </row>
    <row r="445" customHeight="1" spans="5:6">
      <c r="E445" s="37"/>
      <c r="F445" s="37"/>
    </row>
    <row r="446" customHeight="1" spans="5:6">
      <c r="E446" s="37"/>
      <c r="F446" s="37"/>
    </row>
    <row r="447" customHeight="1" spans="5:6">
      <c r="E447" s="37"/>
      <c r="F447" s="37"/>
    </row>
    <row r="448" customHeight="1" spans="5:6">
      <c r="E448" s="37"/>
      <c r="F448" s="37"/>
    </row>
    <row r="449" customHeight="1" spans="5:6">
      <c r="E449" s="37"/>
      <c r="F449" s="37"/>
    </row>
    <row r="450" customHeight="1" spans="5:6">
      <c r="E450" s="37"/>
      <c r="F450" s="37"/>
    </row>
    <row r="451" customHeight="1" spans="5:6">
      <c r="E451" s="37"/>
      <c r="F451" s="37"/>
    </row>
    <row r="452" customHeight="1" spans="5:6">
      <c r="E452" s="37"/>
      <c r="F452" s="37"/>
    </row>
    <row r="453" customHeight="1" spans="5:6">
      <c r="E453" s="37"/>
      <c r="F453" s="37"/>
    </row>
    <row r="454" customHeight="1" spans="5:6">
      <c r="E454" s="37"/>
      <c r="F454" s="37"/>
    </row>
    <row r="455" customHeight="1" spans="5:6">
      <c r="E455" s="37"/>
      <c r="F455" s="37"/>
    </row>
    <row r="456" customHeight="1" spans="5:6">
      <c r="E456" s="37"/>
      <c r="F456" s="37"/>
    </row>
    <row r="457" customHeight="1" spans="5:6">
      <c r="E457" s="37"/>
      <c r="F457" s="37"/>
    </row>
    <row r="458" customHeight="1" spans="5:6">
      <c r="E458" s="37"/>
      <c r="F458" s="37"/>
    </row>
    <row r="459" customHeight="1" spans="5:6">
      <c r="E459" s="37"/>
      <c r="F459" s="37"/>
    </row>
    <row r="460" customHeight="1" spans="5:6">
      <c r="E460" s="37"/>
      <c r="F460" s="37"/>
    </row>
    <row r="461" customHeight="1" spans="5:6">
      <c r="E461" s="37"/>
      <c r="F461" s="37"/>
    </row>
    <row r="462" customHeight="1" spans="5:6">
      <c r="E462" s="37"/>
      <c r="F462" s="37"/>
    </row>
    <row r="463" customHeight="1" spans="5:6">
      <c r="E463" s="37"/>
      <c r="F463" s="37"/>
    </row>
    <row r="464" customHeight="1" spans="5:6">
      <c r="E464" s="37"/>
      <c r="F464" s="37"/>
    </row>
    <row r="465" customHeight="1" spans="5:6">
      <c r="E465" s="37"/>
      <c r="F465" s="37"/>
    </row>
    <row r="466" customHeight="1" spans="5:6">
      <c r="E466" s="37"/>
      <c r="F466" s="37"/>
    </row>
    <row r="467" customHeight="1" spans="5:6">
      <c r="E467" s="37"/>
      <c r="F467" s="37"/>
    </row>
    <row r="468" customHeight="1" spans="5:6">
      <c r="E468" s="37"/>
      <c r="F468" s="37"/>
    </row>
    <row r="469" customHeight="1" spans="5:6">
      <c r="E469" s="37"/>
      <c r="F469" s="37"/>
    </row>
    <row r="470" customHeight="1" spans="5:6">
      <c r="E470" s="37"/>
      <c r="F470" s="37"/>
    </row>
    <row r="471" customHeight="1" spans="5:6">
      <c r="E471" s="37"/>
      <c r="F471" s="37"/>
    </row>
    <row r="472" customHeight="1" spans="5:6">
      <c r="E472" s="37"/>
      <c r="F472" s="37"/>
    </row>
    <row r="473" customHeight="1" spans="5:6">
      <c r="E473" s="37"/>
      <c r="F473" s="37"/>
    </row>
    <row r="474" customHeight="1" spans="5:6">
      <c r="E474" s="37"/>
      <c r="F474" s="37"/>
    </row>
    <row r="475" customHeight="1" spans="5:6">
      <c r="E475" s="37"/>
      <c r="F475" s="37"/>
    </row>
    <row r="476" customHeight="1" spans="5:6">
      <c r="E476" s="37"/>
      <c r="F476" s="37"/>
    </row>
    <row r="477" customHeight="1" spans="5:6">
      <c r="E477" s="37"/>
      <c r="F477" s="37"/>
    </row>
    <row r="478" customHeight="1" spans="5:6">
      <c r="E478" s="37"/>
      <c r="F478" s="37"/>
    </row>
    <row r="479" customHeight="1" spans="5:6">
      <c r="E479" s="37"/>
      <c r="F479" s="37"/>
    </row>
    <row r="480" customHeight="1" spans="5:6">
      <c r="E480" s="37"/>
      <c r="F480" s="37"/>
    </row>
    <row r="481" customHeight="1" spans="5:6">
      <c r="E481" s="37"/>
      <c r="F481" s="37"/>
    </row>
    <row r="482" customHeight="1" spans="5:6">
      <c r="E482" s="37"/>
      <c r="F482" s="37"/>
    </row>
    <row r="483" customHeight="1" spans="5:6">
      <c r="E483" s="37"/>
      <c r="F483" s="37"/>
    </row>
    <row r="484" customHeight="1" spans="5:6">
      <c r="E484" s="37"/>
      <c r="F484" s="37"/>
    </row>
    <row r="485" customHeight="1" spans="5:6">
      <c r="E485" s="37"/>
      <c r="F485" s="37"/>
    </row>
    <row r="486" customHeight="1" spans="5:6">
      <c r="E486" s="37"/>
      <c r="F486" s="37"/>
    </row>
    <row r="487" customHeight="1" spans="5:6">
      <c r="E487" s="37"/>
      <c r="F487" s="37"/>
    </row>
    <row r="488" customHeight="1" spans="5:6">
      <c r="E488" s="37"/>
      <c r="F488" s="37"/>
    </row>
    <row r="489" customHeight="1" spans="5:6">
      <c r="E489" s="37"/>
      <c r="F489" s="37"/>
    </row>
    <row r="490" customHeight="1" spans="5:6">
      <c r="E490" s="37"/>
      <c r="F490" s="37"/>
    </row>
    <row r="491" customHeight="1" spans="5:6">
      <c r="E491" s="37"/>
      <c r="F491" s="37"/>
    </row>
    <row r="492" customHeight="1" spans="5:6">
      <c r="E492" s="37"/>
      <c r="F492" s="37"/>
    </row>
    <row r="493" customHeight="1" spans="5:6">
      <c r="E493" s="37"/>
      <c r="F493" s="37"/>
    </row>
    <row r="494" customHeight="1" spans="5:6">
      <c r="E494" s="37"/>
      <c r="F494" s="37"/>
    </row>
    <row r="495" customHeight="1" spans="5:6">
      <c r="E495" s="37"/>
      <c r="F495" s="37"/>
    </row>
    <row r="496" customHeight="1" spans="5:6">
      <c r="E496" s="37"/>
      <c r="F496" s="37"/>
    </row>
    <row r="497" customHeight="1" spans="5:6">
      <c r="E497" s="37"/>
      <c r="F497" s="37"/>
    </row>
    <row r="498" customHeight="1" spans="5:6">
      <c r="E498" s="37"/>
      <c r="F498" s="37"/>
    </row>
    <row r="499" customHeight="1" spans="5:6">
      <c r="E499" s="37"/>
      <c r="F499" s="37"/>
    </row>
    <row r="500" customHeight="1" spans="5:6">
      <c r="E500" s="37"/>
      <c r="F500" s="37"/>
    </row>
    <row r="501" customHeight="1" spans="5:6">
      <c r="E501" s="37"/>
      <c r="F501" s="37"/>
    </row>
    <row r="502" customHeight="1" spans="5:6">
      <c r="E502" s="37"/>
      <c r="F502" s="37"/>
    </row>
    <row r="503" customHeight="1" spans="5:6">
      <c r="E503" s="37"/>
      <c r="F503" s="37"/>
    </row>
    <row r="504" customHeight="1" spans="5:6">
      <c r="E504" s="37"/>
      <c r="F504" s="37"/>
    </row>
    <row r="505" customHeight="1" spans="5:6">
      <c r="E505" s="37"/>
      <c r="F505" s="37"/>
    </row>
    <row r="506" customHeight="1" spans="5:6">
      <c r="E506" s="37"/>
      <c r="F506" s="37"/>
    </row>
    <row r="507" customHeight="1" spans="5:6">
      <c r="E507" s="37"/>
      <c r="F507" s="37"/>
    </row>
    <row r="508" customHeight="1" spans="5:6">
      <c r="E508" s="37"/>
      <c r="F508" s="37"/>
    </row>
    <row r="509" customHeight="1" spans="5:6">
      <c r="E509" s="37"/>
      <c r="F509" s="37"/>
    </row>
    <row r="510" customHeight="1" spans="5:6">
      <c r="E510" s="37"/>
      <c r="F510" s="37"/>
    </row>
    <row r="511" customHeight="1" spans="5:6">
      <c r="E511" s="37"/>
      <c r="F511" s="37"/>
    </row>
    <row r="512" customHeight="1" spans="5:6">
      <c r="E512" s="37"/>
      <c r="F512" s="37"/>
    </row>
    <row r="513" customHeight="1" spans="5:6">
      <c r="E513" s="37"/>
      <c r="F513" s="37"/>
    </row>
    <row r="514" customHeight="1" spans="5:6">
      <c r="E514" s="37"/>
      <c r="F514" s="37"/>
    </row>
    <row r="515" customHeight="1" spans="5:6">
      <c r="E515" s="37"/>
      <c r="F515" s="37"/>
    </row>
    <row r="516" customHeight="1" spans="5:6">
      <c r="E516" s="37"/>
      <c r="F516" s="37"/>
    </row>
    <row r="517" customHeight="1" spans="5:6">
      <c r="E517" s="37"/>
      <c r="F517" s="37"/>
    </row>
    <row r="518" customHeight="1" spans="5:6">
      <c r="E518" s="37"/>
      <c r="F518" s="37"/>
    </row>
    <row r="519" customHeight="1" spans="5:6">
      <c r="E519" s="37"/>
      <c r="F519" s="37"/>
    </row>
    <row r="520" customHeight="1" spans="5:6">
      <c r="E520" s="37"/>
      <c r="F520" s="37"/>
    </row>
    <row r="521" customHeight="1" spans="5:6">
      <c r="E521" s="37"/>
      <c r="F521" s="37"/>
    </row>
    <row r="522" customHeight="1" spans="5:6">
      <c r="E522" s="37"/>
      <c r="F522" s="37"/>
    </row>
    <row r="523" customHeight="1" spans="5:6">
      <c r="E523" s="37"/>
      <c r="F523" s="37"/>
    </row>
    <row r="524" customHeight="1" spans="5:6">
      <c r="E524" s="37"/>
      <c r="F524" s="37"/>
    </row>
    <row r="525" customHeight="1" spans="5:6">
      <c r="E525" s="37"/>
      <c r="F525" s="37"/>
    </row>
    <row r="526" customHeight="1" spans="5:6">
      <c r="E526" s="37"/>
      <c r="F526" s="37"/>
    </row>
    <row r="527" customHeight="1" spans="5:6">
      <c r="E527" s="37"/>
      <c r="F527" s="37"/>
    </row>
    <row r="528" customHeight="1" spans="5:6">
      <c r="E528" s="37"/>
      <c r="F528" s="37"/>
    </row>
    <row r="529" customHeight="1" spans="5:6">
      <c r="E529" s="37"/>
      <c r="F529" s="37"/>
    </row>
    <row r="530" customHeight="1" spans="5:6">
      <c r="E530" s="37"/>
      <c r="F530" s="37"/>
    </row>
    <row r="531" customHeight="1" spans="5:6">
      <c r="E531" s="37"/>
      <c r="F531" s="37"/>
    </row>
    <row r="532" customHeight="1" spans="5:6">
      <c r="E532" s="37"/>
      <c r="F532" s="37"/>
    </row>
    <row r="533" customHeight="1" spans="5:6">
      <c r="E533" s="37"/>
      <c r="F533" s="37"/>
    </row>
    <row r="534" customHeight="1" spans="5:6">
      <c r="E534" s="37"/>
      <c r="F534" s="37"/>
    </row>
    <row r="535" customHeight="1" spans="5:6">
      <c r="E535" s="37"/>
      <c r="F535" s="37"/>
    </row>
    <row r="536" customHeight="1" spans="5:6">
      <c r="E536" s="37"/>
      <c r="F536" s="37"/>
    </row>
    <row r="537" customHeight="1" spans="5:6">
      <c r="E537" s="37"/>
      <c r="F537" s="37"/>
    </row>
    <row r="538" customHeight="1" spans="5:6">
      <c r="E538" s="37"/>
      <c r="F538" s="37"/>
    </row>
    <row r="539" customHeight="1" spans="5:6">
      <c r="E539" s="37"/>
      <c r="F539" s="37"/>
    </row>
    <row r="540" customHeight="1" spans="5:6">
      <c r="E540" s="37"/>
      <c r="F540" s="37"/>
    </row>
    <row r="541" customHeight="1" spans="5:6">
      <c r="E541" s="37"/>
      <c r="F541" s="37"/>
    </row>
    <row r="542" customHeight="1" spans="5:6">
      <c r="E542" s="37"/>
      <c r="F542" s="37"/>
    </row>
    <row r="543" customHeight="1" spans="5:6">
      <c r="E543" s="37"/>
      <c r="F543" s="37"/>
    </row>
    <row r="544" customHeight="1" spans="5:6">
      <c r="E544" s="37"/>
      <c r="F544" s="37"/>
    </row>
    <row r="545" customHeight="1" spans="5:6">
      <c r="E545" s="37"/>
      <c r="F545" s="37"/>
    </row>
    <row r="546" customHeight="1" spans="5:6">
      <c r="E546" s="37"/>
      <c r="F546" s="37"/>
    </row>
    <row r="547" customHeight="1" spans="5:6">
      <c r="E547" s="37"/>
      <c r="F547" s="37"/>
    </row>
    <row r="548" customHeight="1" spans="5:6">
      <c r="E548" s="37"/>
      <c r="F548" s="37"/>
    </row>
    <row r="549" customHeight="1" spans="5:6">
      <c r="E549" s="37"/>
      <c r="F549" s="37"/>
    </row>
    <row r="550" customHeight="1" spans="5:6">
      <c r="E550" s="37"/>
      <c r="F550" s="37"/>
    </row>
    <row r="551" customHeight="1" spans="5:6">
      <c r="E551" s="37"/>
      <c r="F551" s="37"/>
    </row>
    <row r="552" customHeight="1" spans="5:6">
      <c r="E552" s="37"/>
      <c r="F552" s="37"/>
    </row>
    <row r="553" customHeight="1" spans="5:6">
      <c r="E553" s="37"/>
      <c r="F553" s="37"/>
    </row>
    <row r="554" customHeight="1" spans="5:6">
      <c r="E554" s="37"/>
      <c r="F554" s="37"/>
    </row>
    <row r="555" customHeight="1" spans="5:6">
      <c r="E555" s="37"/>
      <c r="F555" s="37"/>
    </row>
    <row r="556" customHeight="1" spans="5:6">
      <c r="E556" s="37"/>
      <c r="F556" s="37"/>
    </row>
    <row r="557" customHeight="1" spans="5:6">
      <c r="E557" s="37"/>
      <c r="F557" s="37"/>
    </row>
    <row r="558" customHeight="1" spans="5:6">
      <c r="E558" s="37"/>
      <c r="F558" s="37"/>
    </row>
    <row r="559" customHeight="1" spans="5:6">
      <c r="E559" s="37"/>
      <c r="F559" s="37"/>
    </row>
    <row r="560" customHeight="1" spans="5:6">
      <c r="E560" s="37"/>
      <c r="F560" s="37"/>
    </row>
    <row r="561" customHeight="1" spans="5:6">
      <c r="E561" s="37"/>
      <c r="F561" s="37"/>
    </row>
    <row r="562" customHeight="1" spans="5:6">
      <c r="E562" s="37"/>
      <c r="F562" s="37"/>
    </row>
    <row r="563" customHeight="1" spans="5:6">
      <c r="E563" s="37"/>
      <c r="F563" s="37"/>
    </row>
    <row r="564" customHeight="1" spans="5:6">
      <c r="E564" s="37"/>
      <c r="F564" s="37"/>
    </row>
    <row r="565" customHeight="1" spans="5:6">
      <c r="E565" s="37"/>
      <c r="F565" s="37"/>
    </row>
    <row r="566" customHeight="1" spans="5:6">
      <c r="E566" s="37"/>
      <c r="F566" s="37"/>
    </row>
    <row r="567" customHeight="1" spans="5:6">
      <c r="E567" s="37"/>
      <c r="F567" s="37"/>
    </row>
    <row r="568" customHeight="1" spans="5:6">
      <c r="E568" s="37"/>
      <c r="F568" s="37"/>
    </row>
    <row r="569" customHeight="1" spans="5:6">
      <c r="E569" s="37"/>
      <c r="F569" s="37"/>
    </row>
    <row r="570" customHeight="1" spans="5:6">
      <c r="E570" s="37"/>
      <c r="F570" s="37"/>
    </row>
    <row r="571" customHeight="1" spans="5:6">
      <c r="E571" s="37"/>
      <c r="F571" s="37"/>
    </row>
    <row r="572" customHeight="1" spans="5:6">
      <c r="E572" s="37"/>
      <c r="F572" s="37"/>
    </row>
    <row r="573" customHeight="1" spans="5:6">
      <c r="E573" s="37"/>
      <c r="F573" s="37"/>
    </row>
    <row r="574" customHeight="1" spans="5:6">
      <c r="E574" s="37"/>
      <c r="F574" s="37"/>
    </row>
    <row r="575" customHeight="1" spans="5:6">
      <c r="E575" s="37"/>
      <c r="F575" s="37"/>
    </row>
    <row r="576" customHeight="1" spans="5:6">
      <c r="E576" s="37"/>
      <c r="F576" s="37"/>
    </row>
    <row r="577" customHeight="1" spans="5:6">
      <c r="E577" s="37"/>
      <c r="F577" s="37"/>
    </row>
    <row r="578" customHeight="1" spans="5:6">
      <c r="E578" s="37"/>
      <c r="F578" s="37"/>
    </row>
    <row r="579" customHeight="1" spans="5:6">
      <c r="E579" s="37"/>
      <c r="F579" s="37"/>
    </row>
    <row r="580" customHeight="1" spans="5:6">
      <c r="E580" s="37"/>
      <c r="F580" s="37"/>
    </row>
    <row r="581" customHeight="1" spans="5:6">
      <c r="E581" s="37"/>
      <c r="F581" s="37"/>
    </row>
    <row r="582" customHeight="1" spans="5:6">
      <c r="E582" s="37"/>
      <c r="F582" s="37"/>
    </row>
    <row r="583" customHeight="1" spans="5:6">
      <c r="E583" s="37"/>
      <c r="F583" s="37"/>
    </row>
    <row r="584" customHeight="1" spans="5:6">
      <c r="E584" s="37"/>
      <c r="F584" s="37"/>
    </row>
    <row r="585" customHeight="1" spans="5:6">
      <c r="E585" s="37"/>
      <c r="F585" s="37"/>
    </row>
    <row r="586" customHeight="1" spans="5:6">
      <c r="E586" s="37"/>
      <c r="F586" s="37"/>
    </row>
    <row r="587" customHeight="1" spans="5:6">
      <c r="E587" s="37"/>
      <c r="F587" s="37"/>
    </row>
    <row r="588" customHeight="1" spans="5:6">
      <c r="E588" s="37"/>
      <c r="F588" s="37"/>
    </row>
    <row r="589" customHeight="1" spans="5:6">
      <c r="E589" s="37"/>
      <c r="F589" s="37"/>
    </row>
    <row r="590" customHeight="1" spans="5:6">
      <c r="E590" s="37"/>
      <c r="F590" s="37"/>
    </row>
    <row r="591" customHeight="1" spans="5:6">
      <c r="E591" s="37"/>
      <c r="F591" s="37"/>
    </row>
    <row r="592" customHeight="1" spans="5:6">
      <c r="E592" s="37"/>
      <c r="F592" s="37"/>
    </row>
    <row r="593" customHeight="1" spans="5:6">
      <c r="E593" s="37"/>
      <c r="F593" s="37"/>
    </row>
    <row r="594" customHeight="1" spans="5:6">
      <c r="E594" s="37"/>
      <c r="F594" s="37"/>
    </row>
    <row r="595" customHeight="1" spans="5:6">
      <c r="E595" s="37"/>
      <c r="F595" s="37"/>
    </row>
    <row r="596" customHeight="1" spans="5:6">
      <c r="E596" s="37"/>
      <c r="F596" s="37"/>
    </row>
    <row r="597" customHeight="1" spans="5:6">
      <c r="E597" s="37"/>
      <c r="F597" s="37"/>
    </row>
    <row r="598" customHeight="1" spans="5:6">
      <c r="E598" s="37"/>
      <c r="F598" s="37"/>
    </row>
    <row r="599" customHeight="1" spans="5:6">
      <c r="E599" s="37"/>
      <c r="F599" s="37"/>
    </row>
    <row r="600" customHeight="1" spans="5:6">
      <c r="E600" s="37"/>
      <c r="F600" s="37"/>
    </row>
    <row r="601" customHeight="1" spans="5:6">
      <c r="E601" s="37"/>
      <c r="F601" s="37"/>
    </row>
    <row r="602" customHeight="1" spans="5:6">
      <c r="E602" s="37"/>
      <c r="F602" s="37"/>
    </row>
    <row r="603" customHeight="1" spans="5:6">
      <c r="E603" s="37"/>
      <c r="F603" s="37"/>
    </row>
    <row r="604" customHeight="1" spans="5:6">
      <c r="E604" s="37"/>
      <c r="F604" s="37"/>
    </row>
    <row r="605" customHeight="1" spans="5:6">
      <c r="E605" s="37"/>
      <c r="F605" s="37"/>
    </row>
    <row r="606" customHeight="1" spans="5:6">
      <c r="E606" s="37"/>
      <c r="F606" s="37"/>
    </row>
    <row r="607" customHeight="1" spans="5:6">
      <c r="E607" s="37"/>
      <c r="F607" s="37"/>
    </row>
    <row r="608" customHeight="1" spans="5:6">
      <c r="E608" s="37"/>
      <c r="F608" s="37"/>
    </row>
    <row r="609" customHeight="1" spans="5:6">
      <c r="E609" s="37"/>
      <c r="F609" s="37"/>
    </row>
    <row r="610" customHeight="1" spans="5:6">
      <c r="E610" s="37"/>
      <c r="F610" s="37"/>
    </row>
    <row r="611" customHeight="1" spans="5:6">
      <c r="E611" s="37"/>
      <c r="F611" s="37"/>
    </row>
    <row r="612" customHeight="1" spans="5:6">
      <c r="E612" s="37"/>
      <c r="F612" s="37"/>
    </row>
    <row r="613" customHeight="1" spans="5:6">
      <c r="E613" s="37"/>
      <c r="F613" s="37"/>
    </row>
    <row r="614" customHeight="1" spans="5:6">
      <c r="E614" s="37"/>
      <c r="F614" s="37"/>
    </row>
    <row r="615" customHeight="1" spans="5:6">
      <c r="E615" s="37"/>
      <c r="F615" s="37"/>
    </row>
    <row r="616" customHeight="1" spans="5:6">
      <c r="E616" s="37"/>
      <c r="F616" s="37"/>
    </row>
    <row r="617" customHeight="1" spans="5:6">
      <c r="E617" s="37"/>
      <c r="F617" s="37"/>
    </row>
    <row r="618" customHeight="1" spans="5:6">
      <c r="E618" s="37"/>
      <c r="F618" s="37"/>
    </row>
    <row r="619" customHeight="1" spans="5:6">
      <c r="E619" s="37"/>
      <c r="F619" s="37"/>
    </row>
    <row r="620" customHeight="1" spans="5:6">
      <c r="E620" s="37"/>
      <c r="F620" s="37"/>
    </row>
    <row r="621" customHeight="1" spans="5:6">
      <c r="E621" s="37"/>
      <c r="F621" s="37"/>
    </row>
    <row r="622" customHeight="1" spans="5:6">
      <c r="E622" s="37"/>
      <c r="F622" s="37"/>
    </row>
    <row r="623" customHeight="1" spans="5:6">
      <c r="E623" s="37"/>
      <c r="F623" s="37"/>
    </row>
    <row r="624" customHeight="1" spans="5:6">
      <c r="E624" s="37"/>
      <c r="F624" s="37"/>
    </row>
    <row r="625" customHeight="1" spans="5:6">
      <c r="E625" s="37"/>
      <c r="F625" s="37"/>
    </row>
    <row r="626" customHeight="1" spans="5:6">
      <c r="E626" s="37"/>
      <c r="F626" s="37"/>
    </row>
    <row r="627" customHeight="1" spans="5:6">
      <c r="E627" s="37"/>
      <c r="F627" s="37"/>
    </row>
    <row r="628" customHeight="1" spans="5:6">
      <c r="E628" s="37"/>
      <c r="F628" s="37"/>
    </row>
    <row r="629" customHeight="1" spans="5:6">
      <c r="E629" s="37"/>
      <c r="F629" s="37"/>
    </row>
    <row r="630" customHeight="1" spans="5:6">
      <c r="E630" s="37"/>
      <c r="F630" s="37"/>
    </row>
    <row r="631" customHeight="1" spans="5:6">
      <c r="E631" s="37"/>
      <c r="F631" s="37"/>
    </row>
    <row r="632" customHeight="1" spans="5:6">
      <c r="E632" s="37"/>
      <c r="F632" s="37"/>
    </row>
    <row r="633" customHeight="1" spans="5:6">
      <c r="E633" s="37"/>
      <c r="F633" s="37"/>
    </row>
    <row r="634" customHeight="1" spans="5:6">
      <c r="E634" s="37"/>
      <c r="F634" s="37"/>
    </row>
    <row r="635" customHeight="1" spans="5:6">
      <c r="E635" s="37"/>
      <c r="F635" s="37"/>
    </row>
    <row r="636" customHeight="1" spans="5:6">
      <c r="E636" s="37"/>
      <c r="F636" s="37"/>
    </row>
    <row r="637" customHeight="1" spans="5:6">
      <c r="E637" s="37"/>
      <c r="F637" s="37"/>
    </row>
    <row r="638" customHeight="1" spans="5:6">
      <c r="E638" s="37"/>
      <c r="F638" s="37"/>
    </row>
    <row r="639" customHeight="1" spans="5:6">
      <c r="E639" s="37"/>
      <c r="F639" s="37"/>
    </row>
    <row r="640" customHeight="1" spans="5:6">
      <c r="E640" s="37"/>
      <c r="F640" s="37"/>
    </row>
    <row r="641" customHeight="1" spans="5:6">
      <c r="E641" s="37"/>
      <c r="F641" s="37"/>
    </row>
    <row r="642" customHeight="1" spans="5:6">
      <c r="E642" s="37"/>
      <c r="F642" s="37"/>
    </row>
    <row r="643" customHeight="1" spans="5:6">
      <c r="E643" s="37"/>
      <c r="F643" s="37"/>
    </row>
    <row r="644" customHeight="1" spans="5:6">
      <c r="E644" s="37"/>
      <c r="F644" s="37"/>
    </row>
    <row r="645" customHeight="1" spans="5:6">
      <c r="E645" s="37"/>
      <c r="F645" s="37"/>
    </row>
    <row r="646" customHeight="1" spans="5:6">
      <c r="E646" s="37"/>
      <c r="F646" s="37"/>
    </row>
    <row r="647" customHeight="1" spans="5:6">
      <c r="E647" s="37"/>
      <c r="F647" s="37"/>
    </row>
    <row r="648" customHeight="1" spans="5:6">
      <c r="E648" s="37"/>
      <c r="F648" s="37"/>
    </row>
    <row r="649" customHeight="1" spans="5:6">
      <c r="E649" s="37"/>
      <c r="F649" s="37"/>
    </row>
    <row r="650" customHeight="1" spans="5:6">
      <c r="E650" s="37"/>
      <c r="F650" s="37"/>
    </row>
    <row r="651" customHeight="1" spans="5:6">
      <c r="E651" s="37"/>
      <c r="F651" s="37"/>
    </row>
    <row r="652" customHeight="1" spans="5:6">
      <c r="E652" s="37"/>
      <c r="F652" s="37"/>
    </row>
    <row r="653" customHeight="1" spans="5:6">
      <c r="E653" s="37"/>
      <c r="F653" s="37"/>
    </row>
    <row r="654" customHeight="1" spans="5:6">
      <c r="E654" s="37"/>
      <c r="F654" s="37"/>
    </row>
    <row r="655" customHeight="1" spans="5:6">
      <c r="E655" s="37"/>
      <c r="F655" s="37"/>
    </row>
    <row r="656" customHeight="1" spans="5:6">
      <c r="E656" s="37"/>
      <c r="F656" s="37"/>
    </row>
    <row r="657" customHeight="1" spans="5:6">
      <c r="E657" s="37"/>
      <c r="F657" s="37"/>
    </row>
    <row r="658" customHeight="1" spans="5:6">
      <c r="E658" s="37"/>
      <c r="F658" s="37"/>
    </row>
    <row r="659" customHeight="1" spans="5:6">
      <c r="E659" s="37"/>
      <c r="F659" s="37"/>
    </row>
    <row r="660" customHeight="1" spans="5:6">
      <c r="E660" s="37"/>
      <c r="F660" s="37"/>
    </row>
    <row r="661" customHeight="1" spans="5:6">
      <c r="E661" s="37"/>
      <c r="F661" s="37"/>
    </row>
    <row r="662" customHeight="1" spans="5:6">
      <c r="E662" s="37"/>
      <c r="F662" s="37"/>
    </row>
    <row r="663" customHeight="1" spans="5:6">
      <c r="E663" s="37"/>
      <c r="F663" s="37"/>
    </row>
    <row r="664" customHeight="1" spans="5:6">
      <c r="E664" s="37"/>
      <c r="F664" s="37"/>
    </row>
    <row r="665" customHeight="1" spans="5:6">
      <c r="E665" s="37"/>
      <c r="F665" s="37"/>
    </row>
    <row r="666" customHeight="1" spans="5:6">
      <c r="E666" s="37"/>
      <c r="F666" s="37"/>
    </row>
    <row r="667" customHeight="1" spans="5:6">
      <c r="E667" s="37"/>
      <c r="F667" s="37"/>
    </row>
    <row r="668" customHeight="1" spans="5:6">
      <c r="E668" s="37"/>
      <c r="F668" s="37"/>
    </row>
    <row r="669" customHeight="1" spans="5:6">
      <c r="E669" s="37"/>
      <c r="F669" s="37"/>
    </row>
    <row r="670" customHeight="1" spans="5:6">
      <c r="E670" s="37"/>
      <c r="F670" s="37"/>
    </row>
    <row r="671" customHeight="1" spans="5:6">
      <c r="E671" s="37"/>
      <c r="F671" s="37"/>
    </row>
    <row r="672" customHeight="1" spans="5:6">
      <c r="E672" s="37"/>
      <c r="F672" s="37"/>
    </row>
    <row r="673" customHeight="1" spans="5:6">
      <c r="E673" s="37"/>
      <c r="F673" s="37"/>
    </row>
    <row r="674" customHeight="1" spans="5:6">
      <c r="E674" s="37"/>
      <c r="F674" s="37"/>
    </row>
    <row r="675" customHeight="1" spans="5:6">
      <c r="E675" s="37"/>
      <c r="F675" s="37"/>
    </row>
    <row r="676" customHeight="1" spans="5:6">
      <c r="E676" s="37"/>
      <c r="F676" s="37"/>
    </row>
    <row r="677" customHeight="1" spans="5:6">
      <c r="E677" s="37"/>
      <c r="F677" s="37"/>
    </row>
    <row r="678" customHeight="1" spans="5:6">
      <c r="E678" s="37"/>
      <c r="F678" s="37"/>
    </row>
    <row r="679" customHeight="1" spans="5:6">
      <c r="E679" s="37"/>
      <c r="F679" s="37"/>
    </row>
    <row r="680" customHeight="1" spans="5:6">
      <c r="E680" s="37"/>
      <c r="F680" s="37"/>
    </row>
    <row r="681" customHeight="1" spans="5:6">
      <c r="E681" s="37"/>
      <c r="F681" s="37"/>
    </row>
    <row r="682" customHeight="1" spans="5:6">
      <c r="E682" s="37"/>
      <c r="F682" s="37"/>
    </row>
    <row r="683" customHeight="1" spans="5:6">
      <c r="E683" s="37"/>
      <c r="F683" s="37"/>
    </row>
    <row r="684" customHeight="1" spans="5:6">
      <c r="E684" s="37"/>
      <c r="F684" s="37"/>
    </row>
    <row r="685" customHeight="1" spans="5:6">
      <c r="E685" s="37"/>
      <c r="F685" s="37"/>
    </row>
    <row r="686" customHeight="1" spans="5:6">
      <c r="E686" s="37"/>
      <c r="F686" s="37"/>
    </row>
    <row r="687" customHeight="1" spans="5:6">
      <c r="E687" s="37"/>
      <c r="F687" s="37"/>
    </row>
    <row r="688" customHeight="1" spans="5:6">
      <c r="E688" s="37"/>
      <c r="F688" s="37"/>
    </row>
    <row r="689" customHeight="1" spans="5:6">
      <c r="E689" s="37"/>
      <c r="F689" s="37"/>
    </row>
    <row r="690" customHeight="1" spans="5:6">
      <c r="E690" s="37"/>
      <c r="F690" s="37"/>
    </row>
    <row r="691" customHeight="1" spans="5:6">
      <c r="E691" s="37"/>
      <c r="F691" s="37"/>
    </row>
    <row r="692" customHeight="1" spans="5:6">
      <c r="E692" s="37"/>
      <c r="F692" s="37"/>
    </row>
    <row r="693" customHeight="1" spans="5:6">
      <c r="E693" s="37"/>
      <c r="F693" s="37"/>
    </row>
    <row r="694" customHeight="1" spans="5:6">
      <c r="E694" s="37"/>
      <c r="F694" s="37"/>
    </row>
    <row r="695" customHeight="1" spans="5:6">
      <c r="E695" s="37"/>
      <c r="F695" s="37"/>
    </row>
    <row r="696" customHeight="1" spans="5:6">
      <c r="E696" s="37"/>
      <c r="F696" s="37"/>
    </row>
    <row r="697" customHeight="1" spans="5:6">
      <c r="E697" s="37"/>
      <c r="F697" s="37"/>
    </row>
    <row r="698" customHeight="1" spans="5:6">
      <c r="E698" s="37"/>
      <c r="F698" s="37"/>
    </row>
    <row r="699" customHeight="1" spans="5:6">
      <c r="E699" s="37"/>
      <c r="F699" s="37"/>
    </row>
    <row r="700" customHeight="1" spans="5:6">
      <c r="E700" s="37"/>
      <c r="F700" s="37"/>
    </row>
    <row r="701" customHeight="1" spans="5:6">
      <c r="E701" s="37"/>
      <c r="F701" s="37"/>
    </row>
    <row r="702" customHeight="1" spans="5:6">
      <c r="E702" s="37"/>
      <c r="F702" s="37"/>
    </row>
    <row r="703" customHeight="1" spans="5:6">
      <c r="E703" s="37"/>
      <c r="F703" s="37"/>
    </row>
    <row r="704" customHeight="1" spans="5:6">
      <c r="E704" s="37"/>
      <c r="F704" s="37"/>
    </row>
    <row r="705" customHeight="1" spans="5:6">
      <c r="E705" s="37"/>
      <c r="F705" s="37"/>
    </row>
    <row r="706" customHeight="1" spans="5:6">
      <c r="E706" s="37"/>
      <c r="F706" s="37"/>
    </row>
    <row r="707" customHeight="1" spans="5:6">
      <c r="E707" s="37"/>
      <c r="F707" s="37"/>
    </row>
    <row r="708" customHeight="1" spans="5:6">
      <c r="E708" s="37"/>
      <c r="F708" s="37"/>
    </row>
    <row r="709" customHeight="1" spans="5:6">
      <c r="E709" s="37"/>
      <c r="F709" s="37"/>
    </row>
    <row r="710" customHeight="1" spans="5:6">
      <c r="E710" s="37"/>
      <c r="F710" s="37"/>
    </row>
    <row r="711" customHeight="1" spans="5:6">
      <c r="E711" s="37"/>
      <c r="F711" s="37"/>
    </row>
    <row r="712" customHeight="1" spans="5:6">
      <c r="E712" s="37"/>
      <c r="F712" s="37"/>
    </row>
    <row r="713" customHeight="1" spans="5:6">
      <c r="E713" s="37"/>
      <c r="F713" s="37"/>
    </row>
    <row r="714" customHeight="1" spans="5:6">
      <c r="E714" s="37"/>
      <c r="F714" s="37"/>
    </row>
    <row r="715" customHeight="1" spans="5:6">
      <c r="E715" s="37"/>
      <c r="F715" s="37"/>
    </row>
    <row r="716" customHeight="1" spans="5:6">
      <c r="E716" s="37"/>
      <c r="F716" s="37"/>
    </row>
    <row r="717" customHeight="1" spans="5:6">
      <c r="E717" s="37"/>
      <c r="F717" s="37"/>
    </row>
    <row r="718" customHeight="1" spans="5:6">
      <c r="E718" s="37"/>
      <c r="F718" s="37"/>
    </row>
    <row r="719" customHeight="1" spans="5:6">
      <c r="E719" s="37"/>
      <c r="F719" s="37"/>
    </row>
    <row r="720" customHeight="1" spans="5:6">
      <c r="E720" s="37"/>
      <c r="F720" s="37"/>
    </row>
    <row r="721" customHeight="1" spans="5:6">
      <c r="E721" s="37"/>
      <c r="F721" s="37"/>
    </row>
    <row r="722" customHeight="1" spans="5:6">
      <c r="E722" s="37"/>
      <c r="F722" s="37"/>
    </row>
    <row r="723" customHeight="1" spans="5:6">
      <c r="E723" s="37"/>
      <c r="F723" s="37"/>
    </row>
    <row r="724" customHeight="1" spans="5:6">
      <c r="E724" s="37"/>
      <c r="F724" s="37"/>
    </row>
    <row r="725" customHeight="1" spans="5:6">
      <c r="E725" s="37"/>
      <c r="F725" s="37"/>
    </row>
    <row r="726" customHeight="1" spans="5:6">
      <c r="E726" s="37"/>
      <c r="F726" s="37"/>
    </row>
    <row r="727" customHeight="1" spans="5:6">
      <c r="E727" s="37"/>
      <c r="F727" s="37"/>
    </row>
    <row r="728" customHeight="1" spans="5:6">
      <c r="E728" s="37"/>
      <c r="F728" s="37"/>
    </row>
    <row r="729" customHeight="1" spans="5:6">
      <c r="E729" s="37"/>
      <c r="F729" s="37"/>
    </row>
    <row r="730" customHeight="1" spans="5:6">
      <c r="E730" s="37"/>
      <c r="F730" s="37"/>
    </row>
    <row r="731" customHeight="1" spans="5:6">
      <c r="E731" s="37"/>
      <c r="F731" s="37"/>
    </row>
    <row r="732" customHeight="1" spans="5:6">
      <c r="E732" s="37"/>
      <c r="F732" s="37"/>
    </row>
    <row r="733" customHeight="1" spans="5:6">
      <c r="E733" s="37"/>
      <c r="F733" s="37"/>
    </row>
    <row r="734" customHeight="1" spans="5:6">
      <c r="E734" s="37"/>
      <c r="F734" s="37"/>
    </row>
    <row r="735" customHeight="1" spans="5:6">
      <c r="E735" s="37"/>
      <c r="F735" s="37"/>
    </row>
    <row r="736" customHeight="1" spans="5:6">
      <c r="E736" s="37"/>
      <c r="F736" s="37"/>
    </row>
    <row r="737" customHeight="1" spans="5:6">
      <c r="E737" s="37"/>
      <c r="F737" s="37"/>
    </row>
    <row r="738" customHeight="1" spans="5:6">
      <c r="E738" s="37"/>
      <c r="F738" s="37"/>
    </row>
    <row r="739" customHeight="1" spans="5:6">
      <c r="E739" s="37"/>
      <c r="F739" s="37"/>
    </row>
    <row r="740" customHeight="1" spans="5:6">
      <c r="E740" s="37"/>
      <c r="F740" s="37"/>
    </row>
    <row r="741" customHeight="1" spans="5:6">
      <c r="E741" s="37"/>
      <c r="F741" s="37"/>
    </row>
    <row r="742" customHeight="1" spans="5:6">
      <c r="E742" s="37"/>
      <c r="F742" s="37"/>
    </row>
    <row r="743" customHeight="1" spans="5:6">
      <c r="E743" s="37"/>
      <c r="F743" s="37"/>
    </row>
    <row r="744" customHeight="1" spans="5:6">
      <c r="E744" s="37"/>
      <c r="F744" s="37"/>
    </row>
    <row r="745" customHeight="1" spans="5:6">
      <c r="E745" s="37"/>
      <c r="F745" s="37"/>
    </row>
    <row r="746" customHeight="1" spans="5:6">
      <c r="E746" s="37"/>
      <c r="F746" s="37"/>
    </row>
    <row r="747" customHeight="1" spans="5:6">
      <c r="E747" s="37"/>
      <c r="F747" s="37"/>
    </row>
    <row r="748" customHeight="1" spans="5:6">
      <c r="E748" s="37"/>
      <c r="F748" s="37"/>
    </row>
    <row r="749" customHeight="1" spans="5:6">
      <c r="E749" s="37"/>
      <c r="F749" s="37"/>
    </row>
    <row r="750" customHeight="1" spans="5:6">
      <c r="E750" s="37"/>
      <c r="F750" s="37"/>
    </row>
    <row r="751" customHeight="1" spans="5:6">
      <c r="E751" s="37"/>
      <c r="F751" s="37"/>
    </row>
    <row r="752" customHeight="1" spans="5:6">
      <c r="E752" s="37"/>
      <c r="F752" s="37"/>
    </row>
    <row r="753" customHeight="1" spans="5:6">
      <c r="E753" s="37"/>
      <c r="F753" s="37"/>
    </row>
    <row r="754" customHeight="1" spans="5:6">
      <c r="E754" s="37"/>
      <c r="F754" s="37"/>
    </row>
    <row r="755" customHeight="1" spans="5:6">
      <c r="E755" s="37"/>
      <c r="F755" s="37"/>
    </row>
    <row r="756" customHeight="1" spans="5:6">
      <c r="E756" s="37"/>
      <c r="F756" s="37"/>
    </row>
    <row r="757" customHeight="1" spans="5:6">
      <c r="E757" s="37"/>
      <c r="F757" s="37"/>
    </row>
    <row r="758" customHeight="1" spans="5:6">
      <c r="E758" s="37"/>
      <c r="F758" s="37"/>
    </row>
    <row r="759" customHeight="1" spans="5:6">
      <c r="E759" s="37"/>
      <c r="F759" s="37"/>
    </row>
    <row r="760" customHeight="1" spans="5:6">
      <c r="E760" s="37"/>
      <c r="F760" s="37"/>
    </row>
    <row r="761" customHeight="1" spans="5:6">
      <c r="E761" s="37"/>
      <c r="F761" s="37"/>
    </row>
    <row r="762" customHeight="1" spans="5:6">
      <c r="E762" s="37"/>
      <c r="F762" s="37"/>
    </row>
    <row r="763" customHeight="1" spans="5:6">
      <c r="E763" s="37"/>
      <c r="F763" s="37"/>
    </row>
    <row r="764" customHeight="1" spans="5:6">
      <c r="E764" s="37"/>
      <c r="F764" s="37"/>
    </row>
    <row r="765" customHeight="1" spans="5:6">
      <c r="E765" s="37"/>
      <c r="F765" s="37"/>
    </row>
    <row r="766" customHeight="1" spans="5:6">
      <c r="E766" s="37"/>
      <c r="F766" s="37"/>
    </row>
    <row r="767" customHeight="1" spans="5:6">
      <c r="E767" s="37"/>
      <c r="F767" s="37"/>
    </row>
    <row r="768" customHeight="1" spans="5:6">
      <c r="E768" s="37"/>
      <c r="F768" s="37"/>
    </row>
    <row r="769" customHeight="1" spans="5:6">
      <c r="E769" s="37"/>
      <c r="F769" s="37"/>
    </row>
    <row r="770" customHeight="1" spans="5:6">
      <c r="E770" s="37"/>
      <c r="F770" s="37"/>
    </row>
    <row r="771" customHeight="1" spans="5:6">
      <c r="E771" s="37"/>
      <c r="F771" s="37"/>
    </row>
    <row r="772" customHeight="1" spans="5:6">
      <c r="E772" s="37"/>
      <c r="F772" s="37"/>
    </row>
    <row r="773" customHeight="1" spans="5:6">
      <c r="E773" s="37"/>
      <c r="F773" s="37"/>
    </row>
    <row r="774" customHeight="1" spans="5:6">
      <c r="E774" s="37"/>
      <c r="F774" s="37"/>
    </row>
    <row r="775" customHeight="1" spans="5:6">
      <c r="E775" s="37"/>
      <c r="F775" s="37"/>
    </row>
    <row r="776" customHeight="1" spans="5:6">
      <c r="E776" s="37"/>
      <c r="F776" s="37"/>
    </row>
    <row r="777" customHeight="1" spans="5:6">
      <c r="E777" s="37"/>
      <c r="F777" s="37"/>
    </row>
    <row r="778" customHeight="1" spans="5:6">
      <c r="E778" s="37"/>
      <c r="F778" s="37"/>
    </row>
    <row r="779" customHeight="1" spans="5:6">
      <c r="E779" s="37"/>
      <c r="F779" s="37"/>
    </row>
    <row r="780" customHeight="1" spans="5:6">
      <c r="E780" s="37"/>
      <c r="F780" s="37"/>
    </row>
    <row r="781" customHeight="1" spans="5:6">
      <c r="E781" s="37"/>
      <c r="F781" s="37"/>
    </row>
    <row r="782" customHeight="1" spans="5:6">
      <c r="E782" s="37"/>
      <c r="F782" s="37"/>
    </row>
    <row r="783" customHeight="1" spans="5:6">
      <c r="E783" s="37"/>
      <c r="F783" s="37"/>
    </row>
    <row r="784" customHeight="1" spans="5:6">
      <c r="E784" s="37"/>
      <c r="F784" s="37"/>
    </row>
    <row r="785" customHeight="1" spans="5:6">
      <c r="E785" s="37"/>
      <c r="F785" s="37"/>
    </row>
    <row r="786" customHeight="1" spans="5:6">
      <c r="E786" s="37"/>
      <c r="F786" s="37"/>
    </row>
    <row r="787" customHeight="1" spans="5:6">
      <c r="E787" s="37"/>
      <c r="F787" s="37"/>
    </row>
    <row r="788" customHeight="1" spans="5:6">
      <c r="E788" s="37"/>
      <c r="F788" s="37"/>
    </row>
    <row r="789" customHeight="1" spans="5:6">
      <c r="E789" s="37"/>
      <c r="F789" s="37"/>
    </row>
    <row r="790" customHeight="1" spans="5:6">
      <c r="E790" s="37"/>
      <c r="F790" s="37"/>
    </row>
    <row r="791" customHeight="1" spans="5:6">
      <c r="E791" s="37"/>
      <c r="F791" s="37"/>
    </row>
    <row r="792" customHeight="1" spans="5:6">
      <c r="E792" s="37"/>
      <c r="F792" s="37"/>
    </row>
    <row r="793" customHeight="1" spans="5:6">
      <c r="E793" s="37"/>
      <c r="F793" s="37"/>
    </row>
    <row r="794" customHeight="1" spans="5:6">
      <c r="E794" s="37"/>
      <c r="F794" s="37"/>
    </row>
    <row r="795" customHeight="1" spans="5:6">
      <c r="E795" s="37"/>
      <c r="F795" s="37"/>
    </row>
    <row r="796" customHeight="1" spans="5:6">
      <c r="E796" s="37"/>
      <c r="F796" s="37"/>
    </row>
    <row r="797" customHeight="1" spans="5:6">
      <c r="E797" s="37"/>
      <c r="F797" s="37"/>
    </row>
    <row r="798" customHeight="1" spans="5:6">
      <c r="E798" s="37"/>
      <c r="F798" s="37"/>
    </row>
    <row r="799" customHeight="1" spans="5:6">
      <c r="E799" s="37"/>
      <c r="F799" s="37"/>
    </row>
    <row r="800" customHeight="1" spans="5:6">
      <c r="E800" s="37"/>
      <c r="F800" s="37"/>
    </row>
    <row r="801" customHeight="1" spans="5:6">
      <c r="E801" s="37"/>
      <c r="F801" s="37"/>
    </row>
    <row r="802" customHeight="1" spans="5:6">
      <c r="E802" s="37"/>
      <c r="F802" s="37"/>
    </row>
    <row r="803" customHeight="1" spans="5:6">
      <c r="E803" s="37"/>
      <c r="F803" s="37"/>
    </row>
    <row r="804" customHeight="1" spans="5:6">
      <c r="E804" s="37"/>
      <c r="F804" s="37"/>
    </row>
    <row r="805" customHeight="1" spans="5:6">
      <c r="E805" s="37"/>
      <c r="F805" s="37"/>
    </row>
    <row r="806" customHeight="1" spans="5:6">
      <c r="E806" s="37"/>
      <c r="F806" s="37"/>
    </row>
    <row r="807" customHeight="1" spans="5:6">
      <c r="E807" s="37"/>
      <c r="F807" s="37"/>
    </row>
    <row r="808" customHeight="1" spans="5:6">
      <c r="E808" s="37"/>
      <c r="F808" s="37"/>
    </row>
    <row r="809" customHeight="1" spans="5:6">
      <c r="E809" s="37"/>
      <c r="F809" s="37"/>
    </row>
    <row r="810" customHeight="1" spans="5:6">
      <c r="E810" s="37"/>
      <c r="F810" s="37"/>
    </row>
    <row r="811" customHeight="1" spans="5:6">
      <c r="E811" s="37"/>
      <c r="F811" s="37"/>
    </row>
    <row r="812" customHeight="1" spans="5:6">
      <c r="E812" s="37"/>
      <c r="F812" s="37"/>
    </row>
    <row r="813" customHeight="1" spans="5:6">
      <c r="E813" s="37"/>
      <c r="F813" s="37"/>
    </row>
    <row r="814" customHeight="1" spans="5:6">
      <c r="E814" s="37"/>
      <c r="F814" s="37"/>
    </row>
    <row r="815" customHeight="1" spans="5:6">
      <c r="E815" s="37"/>
      <c r="F815" s="37"/>
    </row>
    <row r="816" customHeight="1" spans="5:6">
      <c r="E816" s="37"/>
      <c r="F816" s="37"/>
    </row>
    <row r="817" customHeight="1" spans="5:6">
      <c r="E817" s="37"/>
      <c r="F817" s="37"/>
    </row>
    <row r="818" customHeight="1" spans="5:6">
      <c r="E818" s="37"/>
      <c r="F818" s="37"/>
    </row>
    <row r="819" customHeight="1" spans="5:6">
      <c r="E819" s="37"/>
      <c r="F819" s="37"/>
    </row>
    <row r="820" customHeight="1" spans="5:6">
      <c r="E820" s="37"/>
      <c r="F820" s="37"/>
    </row>
    <row r="821" customHeight="1" spans="5:6">
      <c r="E821" s="37"/>
      <c r="F821" s="37"/>
    </row>
    <row r="822" customHeight="1" spans="5:6">
      <c r="E822" s="37"/>
      <c r="F822" s="37"/>
    </row>
    <row r="823" customHeight="1" spans="5:6">
      <c r="E823" s="37"/>
      <c r="F823" s="37"/>
    </row>
    <row r="824" customHeight="1" spans="5:6">
      <c r="E824" s="37"/>
      <c r="F824" s="37"/>
    </row>
    <row r="825" customHeight="1" spans="5:6">
      <c r="E825" s="37"/>
      <c r="F825" s="37"/>
    </row>
    <row r="826" customHeight="1" spans="5:6">
      <c r="E826" s="37"/>
      <c r="F826" s="37"/>
    </row>
    <row r="827" customHeight="1" spans="5:6">
      <c r="E827" s="37"/>
      <c r="F827" s="37"/>
    </row>
    <row r="828" customHeight="1" spans="5:6">
      <c r="E828" s="37"/>
      <c r="F828" s="37"/>
    </row>
    <row r="829" customHeight="1" spans="5:6">
      <c r="E829" s="37"/>
      <c r="F829" s="37"/>
    </row>
    <row r="830" customHeight="1" spans="5:6">
      <c r="E830" s="37"/>
      <c r="F830" s="37"/>
    </row>
    <row r="831" customHeight="1" spans="5:6">
      <c r="E831" s="37"/>
      <c r="F831" s="37"/>
    </row>
    <row r="832" customHeight="1" spans="5:6">
      <c r="E832" s="37"/>
      <c r="F832" s="37"/>
    </row>
    <row r="833" customHeight="1" spans="5:6">
      <c r="E833" s="37"/>
      <c r="F833" s="37"/>
    </row>
    <row r="834" customHeight="1" spans="5:6">
      <c r="E834" s="37"/>
      <c r="F834" s="37"/>
    </row>
    <row r="835" customHeight="1" spans="5:6">
      <c r="E835" s="37"/>
      <c r="F835" s="37"/>
    </row>
    <row r="836" customHeight="1" spans="5:6">
      <c r="E836" s="37"/>
      <c r="F836" s="37"/>
    </row>
    <row r="837" customHeight="1" spans="5:6">
      <c r="E837" s="37"/>
      <c r="F837" s="37"/>
    </row>
    <row r="838" customHeight="1" spans="5:6">
      <c r="E838" s="37"/>
      <c r="F838" s="37"/>
    </row>
    <row r="839" customHeight="1" spans="5:6">
      <c r="E839" s="37"/>
      <c r="F839" s="37"/>
    </row>
    <row r="840" customHeight="1" spans="5:6">
      <c r="E840" s="37"/>
      <c r="F840" s="37"/>
    </row>
    <row r="841" customHeight="1" spans="5:6">
      <c r="E841" s="37"/>
      <c r="F841" s="37"/>
    </row>
    <row r="842" customHeight="1" spans="5:6">
      <c r="E842" s="37"/>
      <c r="F842" s="37"/>
    </row>
    <row r="843" customHeight="1" spans="5:6">
      <c r="E843" s="37"/>
      <c r="F843" s="37"/>
    </row>
    <row r="844" customHeight="1" spans="5:6">
      <c r="E844" s="37"/>
      <c r="F844" s="37"/>
    </row>
    <row r="845" customHeight="1" spans="5:6">
      <c r="E845" s="37"/>
      <c r="F845" s="37"/>
    </row>
    <row r="846" customHeight="1" spans="5:6">
      <c r="E846" s="37"/>
      <c r="F846" s="37"/>
    </row>
    <row r="847" customHeight="1" spans="5:6">
      <c r="E847" s="37"/>
      <c r="F847" s="37"/>
    </row>
    <row r="848" customHeight="1" spans="5:6">
      <c r="E848" s="37"/>
      <c r="F848" s="37"/>
    </row>
    <row r="849" customHeight="1" spans="5:6">
      <c r="E849" s="37"/>
      <c r="F849" s="37"/>
    </row>
    <row r="850" customHeight="1" spans="5:6">
      <c r="E850" s="37"/>
      <c r="F850" s="37"/>
    </row>
    <row r="851" customHeight="1" spans="5:6">
      <c r="E851" s="37"/>
      <c r="F851" s="37"/>
    </row>
    <row r="852" customHeight="1" spans="5:6">
      <c r="E852" s="37"/>
      <c r="F852" s="37"/>
    </row>
    <row r="853" customHeight="1" spans="5:6">
      <c r="E853" s="37"/>
      <c r="F853" s="37"/>
    </row>
    <row r="854" customHeight="1" spans="5:6">
      <c r="E854" s="37"/>
      <c r="F854" s="37"/>
    </row>
    <row r="855" customHeight="1" spans="5:6">
      <c r="E855" s="37"/>
      <c r="F855" s="37"/>
    </row>
    <row r="856" customHeight="1" spans="5:6">
      <c r="E856" s="37"/>
      <c r="F856" s="37"/>
    </row>
    <row r="857" customHeight="1" spans="5:6">
      <c r="E857" s="37"/>
      <c r="F857" s="37"/>
    </row>
    <row r="858" customHeight="1" spans="5:6">
      <c r="E858" s="37"/>
      <c r="F858" s="37"/>
    </row>
    <row r="859" customHeight="1" spans="5:6">
      <c r="E859" s="37"/>
      <c r="F859" s="37"/>
    </row>
    <row r="860" customHeight="1" spans="5:6">
      <c r="E860" s="37"/>
      <c r="F860" s="37"/>
    </row>
    <row r="861" customHeight="1" spans="5:6">
      <c r="E861" s="37"/>
      <c r="F861" s="37"/>
    </row>
    <row r="862" customHeight="1" spans="5:6">
      <c r="E862" s="37"/>
      <c r="F862" s="37"/>
    </row>
    <row r="863" customHeight="1" spans="5:6">
      <c r="E863" s="37"/>
      <c r="F863" s="37"/>
    </row>
    <row r="864" customHeight="1" spans="5:6">
      <c r="E864" s="37"/>
      <c r="F864" s="37"/>
    </row>
    <row r="865" customHeight="1" spans="5:6">
      <c r="E865" s="37"/>
      <c r="F865" s="37"/>
    </row>
    <row r="866" customHeight="1" spans="5:6">
      <c r="E866" s="37"/>
      <c r="F866" s="37"/>
    </row>
    <row r="867" customHeight="1" spans="5:6">
      <c r="E867" s="37"/>
      <c r="F867" s="37"/>
    </row>
    <row r="868" customHeight="1" spans="5:6">
      <c r="E868" s="37"/>
      <c r="F868" s="37"/>
    </row>
    <row r="869" customHeight="1" spans="5:6">
      <c r="E869" s="37"/>
      <c r="F869" s="37"/>
    </row>
    <row r="870" customHeight="1" spans="5:6">
      <c r="E870" s="37"/>
      <c r="F870" s="37"/>
    </row>
    <row r="871" customHeight="1" spans="5:6">
      <c r="E871" s="37"/>
      <c r="F871" s="37"/>
    </row>
    <row r="872" customHeight="1" spans="5:6">
      <c r="E872" s="37"/>
      <c r="F872" s="37"/>
    </row>
    <row r="873" customHeight="1" spans="5:6">
      <c r="E873" s="37"/>
      <c r="F873" s="37"/>
    </row>
    <row r="874" customHeight="1" spans="5:6">
      <c r="E874" s="37"/>
      <c r="F874" s="37"/>
    </row>
    <row r="875" customHeight="1" spans="5:6">
      <c r="E875" s="37"/>
      <c r="F875" s="37"/>
    </row>
    <row r="876" customHeight="1" spans="5:6">
      <c r="E876" s="37"/>
      <c r="F876" s="37"/>
    </row>
    <row r="877" customHeight="1" spans="5:6">
      <c r="E877" s="37"/>
      <c r="F877" s="37"/>
    </row>
    <row r="878" customHeight="1" spans="5:6">
      <c r="E878" s="37"/>
      <c r="F878" s="37"/>
    </row>
    <row r="879" customHeight="1" spans="5:6">
      <c r="E879" s="37"/>
      <c r="F879" s="37"/>
    </row>
    <row r="880" customHeight="1" spans="5:6">
      <c r="E880" s="37"/>
      <c r="F880" s="37"/>
    </row>
    <row r="881" customHeight="1" spans="5:6">
      <c r="E881" s="37"/>
      <c r="F881" s="37"/>
    </row>
    <row r="882" customHeight="1" spans="5:6">
      <c r="E882" s="37"/>
      <c r="F882" s="37"/>
    </row>
    <row r="883" customHeight="1" spans="5:6">
      <c r="E883" s="37"/>
      <c r="F883" s="37"/>
    </row>
    <row r="884" customHeight="1" spans="5:6">
      <c r="E884" s="37"/>
      <c r="F884" s="37"/>
    </row>
    <row r="885" customHeight="1" spans="5:6">
      <c r="E885" s="37"/>
      <c r="F885" s="37"/>
    </row>
    <row r="886" customHeight="1" spans="5:6">
      <c r="E886" s="37"/>
      <c r="F886" s="37"/>
    </row>
    <row r="887" customHeight="1" spans="5:6">
      <c r="E887" s="37"/>
      <c r="F887" s="37"/>
    </row>
    <row r="888" customHeight="1" spans="5:6">
      <c r="E888" s="37"/>
      <c r="F888" s="37"/>
    </row>
    <row r="889" customHeight="1" spans="5:6">
      <c r="E889" s="37"/>
      <c r="F889" s="37"/>
    </row>
    <row r="890" customHeight="1" spans="5:6">
      <c r="E890" s="37"/>
      <c r="F890" s="37"/>
    </row>
    <row r="891" customHeight="1" spans="5:6">
      <c r="E891" s="37"/>
      <c r="F891" s="37"/>
    </row>
    <row r="892" customHeight="1" spans="5:6">
      <c r="E892" s="37"/>
      <c r="F892" s="37"/>
    </row>
    <row r="893" customHeight="1" spans="5:6">
      <c r="E893" s="37"/>
      <c r="F893" s="37"/>
    </row>
    <row r="894" customHeight="1" spans="5:6">
      <c r="E894" s="37"/>
      <c r="F894" s="37"/>
    </row>
    <row r="895" customHeight="1" spans="5:6">
      <c r="E895" s="37"/>
      <c r="F895" s="37"/>
    </row>
    <row r="896" customHeight="1" spans="5:6">
      <c r="E896" s="37"/>
      <c r="F896" s="37"/>
    </row>
    <row r="897" customHeight="1" spans="5:6">
      <c r="E897" s="37"/>
      <c r="F897" s="37"/>
    </row>
    <row r="898" customHeight="1" spans="5:6">
      <c r="E898" s="37"/>
      <c r="F898" s="37"/>
    </row>
    <row r="899" customHeight="1" spans="5:6">
      <c r="E899" s="37"/>
      <c r="F899" s="37"/>
    </row>
    <row r="900" customHeight="1" spans="5:6">
      <c r="E900" s="37"/>
      <c r="F900" s="37"/>
    </row>
    <row r="901" customHeight="1" spans="5:6">
      <c r="E901" s="37"/>
      <c r="F901" s="37"/>
    </row>
    <row r="902" customHeight="1" spans="5:6">
      <c r="E902" s="37"/>
      <c r="F902" s="37"/>
    </row>
    <row r="903" customHeight="1" spans="5:6">
      <c r="E903" s="37"/>
      <c r="F903" s="37"/>
    </row>
    <row r="904" customHeight="1" spans="5:6">
      <c r="E904" s="37"/>
      <c r="F904" s="37"/>
    </row>
    <row r="905" customHeight="1" spans="5:6">
      <c r="E905" s="37"/>
      <c r="F905" s="37"/>
    </row>
    <row r="906" customHeight="1" spans="5:6">
      <c r="E906" s="37"/>
      <c r="F906" s="37"/>
    </row>
    <row r="907" customHeight="1" spans="5:6">
      <c r="E907" s="37"/>
      <c r="F907" s="37"/>
    </row>
    <row r="908" customHeight="1" spans="5:6">
      <c r="E908" s="37"/>
      <c r="F908" s="37"/>
    </row>
    <row r="909" customHeight="1" spans="5:6">
      <c r="E909" s="37"/>
      <c r="F909" s="37"/>
    </row>
    <row r="910" customHeight="1" spans="5:6">
      <c r="E910" s="37"/>
      <c r="F910" s="37"/>
    </row>
    <row r="911" customHeight="1" spans="5:6">
      <c r="E911" s="37"/>
      <c r="F911" s="37"/>
    </row>
    <row r="912" customHeight="1" spans="5:6">
      <c r="E912" s="37"/>
      <c r="F912" s="37"/>
    </row>
    <row r="913" customHeight="1" spans="5:6">
      <c r="E913" s="37"/>
      <c r="F913" s="37"/>
    </row>
    <row r="914" customHeight="1" spans="5:6">
      <c r="E914" s="37"/>
      <c r="F914" s="37"/>
    </row>
    <row r="915" customHeight="1" spans="5:6">
      <c r="E915" s="37"/>
      <c r="F915" s="37"/>
    </row>
    <row r="916" customHeight="1" spans="5:6">
      <c r="E916" s="37"/>
      <c r="F916" s="37"/>
    </row>
    <row r="917" customHeight="1" spans="5:6">
      <c r="E917" s="37"/>
      <c r="F917" s="37"/>
    </row>
    <row r="918" customHeight="1" spans="5:6">
      <c r="E918" s="37"/>
      <c r="F918" s="37"/>
    </row>
    <row r="919" customHeight="1" spans="5:6">
      <c r="E919" s="37"/>
      <c r="F919" s="37"/>
    </row>
    <row r="920" customHeight="1" spans="5:6">
      <c r="E920" s="37"/>
      <c r="F920" s="37"/>
    </row>
    <row r="921" customHeight="1" spans="5:6">
      <c r="E921" s="37"/>
      <c r="F921" s="37"/>
    </row>
    <row r="922" customHeight="1" spans="5:6">
      <c r="E922" s="37"/>
      <c r="F922" s="37"/>
    </row>
    <row r="923" customHeight="1" spans="5:6">
      <c r="E923" s="37"/>
      <c r="F923" s="37"/>
    </row>
    <row r="924" customHeight="1" spans="5:6">
      <c r="E924" s="37"/>
      <c r="F924" s="37"/>
    </row>
    <row r="925" customHeight="1" spans="5:6">
      <c r="E925" s="37"/>
      <c r="F925" s="37"/>
    </row>
    <row r="926" customHeight="1" spans="5:6">
      <c r="E926" s="37"/>
      <c r="F926" s="37"/>
    </row>
    <row r="927" customHeight="1" spans="5:6">
      <c r="E927" s="37"/>
      <c r="F927" s="37"/>
    </row>
    <row r="928" customHeight="1" spans="5:6">
      <c r="E928" s="37"/>
      <c r="F928" s="37"/>
    </row>
    <row r="929" customHeight="1" spans="5:6">
      <c r="E929" s="37"/>
      <c r="F929" s="37"/>
    </row>
    <row r="930" customHeight="1" spans="5:6">
      <c r="E930" s="37"/>
      <c r="F930" s="37"/>
    </row>
    <row r="931" customHeight="1" spans="5:6">
      <c r="E931" s="37"/>
      <c r="F931" s="37"/>
    </row>
    <row r="932" customHeight="1" spans="5:6">
      <c r="E932" s="37"/>
      <c r="F932" s="37"/>
    </row>
    <row r="933" customHeight="1" spans="5:6">
      <c r="E933" s="37"/>
      <c r="F933" s="37"/>
    </row>
    <row r="934" customHeight="1" spans="5:6">
      <c r="E934" s="37"/>
      <c r="F934" s="37"/>
    </row>
    <row r="935" customHeight="1" spans="5:6">
      <c r="E935" s="37"/>
      <c r="F935" s="37"/>
    </row>
    <row r="936" customHeight="1" spans="5:6">
      <c r="E936" s="37"/>
      <c r="F936" s="37"/>
    </row>
    <row r="937" customHeight="1" spans="5:6">
      <c r="E937" s="37"/>
      <c r="F937" s="37"/>
    </row>
    <row r="938" customHeight="1" spans="5:6">
      <c r="E938" s="37"/>
      <c r="F938" s="37"/>
    </row>
    <row r="939" customHeight="1" spans="5:6">
      <c r="E939" s="37"/>
      <c r="F939" s="37"/>
    </row>
    <row r="940" customHeight="1" spans="5:6">
      <c r="E940" s="37"/>
      <c r="F940" s="37"/>
    </row>
    <row r="941" customHeight="1" spans="5:6">
      <c r="E941" s="37"/>
      <c r="F941" s="37"/>
    </row>
    <row r="942" customHeight="1" spans="5:6">
      <c r="E942" s="37"/>
      <c r="F942" s="37"/>
    </row>
    <row r="943" customHeight="1" spans="5:6">
      <c r="E943" s="37"/>
      <c r="F943" s="37"/>
    </row>
    <row r="944" customHeight="1" spans="5:6">
      <c r="E944" s="37"/>
      <c r="F944" s="37"/>
    </row>
    <row r="945" customHeight="1" spans="5:6">
      <c r="E945" s="37"/>
      <c r="F945" s="37"/>
    </row>
    <row r="946" customHeight="1" spans="5:6">
      <c r="E946" s="37"/>
      <c r="F946" s="37"/>
    </row>
    <row r="947" customHeight="1" spans="5:6">
      <c r="E947" s="37"/>
      <c r="F947" s="37"/>
    </row>
    <row r="948" customHeight="1" spans="5:6">
      <c r="E948" s="37"/>
      <c r="F948" s="37"/>
    </row>
    <row r="949" customHeight="1" spans="5:6">
      <c r="E949" s="37"/>
      <c r="F949" s="37"/>
    </row>
    <row r="950" customHeight="1" spans="5:6">
      <c r="E950" s="37"/>
      <c r="F950" s="37"/>
    </row>
    <row r="951" customHeight="1" spans="5:6">
      <c r="E951" s="37"/>
      <c r="F951" s="37"/>
    </row>
    <row r="952" customHeight="1" spans="5:6">
      <c r="E952" s="37"/>
      <c r="F952" s="37"/>
    </row>
    <row r="953" customHeight="1" spans="5:6">
      <c r="E953" s="37"/>
      <c r="F953" s="37"/>
    </row>
    <row r="954" customHeight="1" spans="5:6">
      <c r="E954" s="37"/>
      <c r="F954" s="37"/>
    </row>
    <row r="955" customHeight="1" spans="5:6">
      <c r="E955" s="37"/>
      <c r="F955" s="37"/>
    </row>
    <row r="956" customHeight="1" spans="5:6">
      <c r="E956" s="37"/>
      <c r="F956" s="37"/>
    </row>
    <row r="957" customHeight="1" spans="5:6">
      <c r="E957" s="37"/>
      <c r="F957" s="37"/>
    </row>
    <row r="958" customHeight="1" spans="5:6">
      <c r="E958" s="37"/>
      <c r="F958" s="37"/>
    </row>
    <row r="959" customHeight="1" spans="5:6">
      <c r="E959" s="37"/>
      <c r="F959" s="37"/>
    </row>
    <row r="960" customHeight="1" spans="5:6">
      <c r="E960" s="37"/>
      <c r="F960" s="37"/>
    </row>
    <row r="961" customHeight="1" spans="5:6">
      <c r="E961" s="37"/>
      <c r="F961" s="37"/>
    </row>
    <row r="962" customHeight="1" spans="5:6">
      <c r="E962" s="37"/>
      <c r="F962" s="37"/>
    </row>
    <row r="963" customHeight="1" spans="5:6">
      <c r="E963" s="37"/>
      <c r="F963" s="37"/>
    </row>
    <row r="964" customHeight="1" spans="5:6">
      <c r="E964" s="37"/>
      <c r="F964" s="37"/>
    </row>
    <row r="965" customHeight="1" spans="5:6">
      <c r="E965" s="37"/>
      <c r="F965" s="37"/>
    </row>
    <row r="966" customHeight="1" spans="5:6">
      <c r="E966" s="37"/>
      <c r="F966" s="37"/>
    </row>
    <row r="967" customHeight="1" spans="5:6">
      <c r="E967" s="37"/>
      <c r="F967" s="37"/>
    </row>
    <row r="968" customHeight="1" spans="5:6">
      <c r="E968" s="37"/>
      <c r="F968" s="37"/>
    </row>
    <row r="969" customHeight="1" spans="5:6">
      <c r="E969" s="37"/>
      <c r="F969" s="37"/>
    </row>
    <row r="970" customHeight="1" spans="5:6">
      <c r="E970" s="37"/>
      <c r="F970" s="37"/>
    </row>
    <row r="971" customHeight="1" spans="5:6">
      <c r="E971" s="37"/>
      <c r="F971" s="37"/>
    </row>
    <row r="972" customHeight="1" spans="5:6">
      <c r="E972" s="37"/>
      <c r="F972" s="37"/>
    </row>
    <row r="973" customHeight="1" spans="5:6">
      <c r="E973" s="37"/>
      <c r="F973" s="37"/>
    </row>
    <row r="974" customHeight="1" spans="5:6">
      <c r="E974" s="37"/>
      <c r="F974" s="37"/>
    </row>
    <row r="975" customHeight="1" spans="5:6">
      <c r="E975" s="37"/>
      <c r="F975" s="37"/>
    </row>
    <row r="976" customHeight="1" spans="5:6">
      <c r="E976" s="37"/>
      <c r="F976" s="37"/>
    </row>
    <row r="977" customHeight="1" spans="5:6">
      <c r="E977" s="37"/>
      <c r="F977" s="37"/>
    </row>
    <row r="978" customHeight="1" spans="5:6">
      <c r="E978" s="37"/>
      <c r="F978" s="37"/>
    </row>
    <row r="979" customHeight="1" spans="5:6">
      <c r="E979" s="37"/>
      <c r="F979" s="37"/>
    </row>
    <row r="980" customHeight="1" spans="5:6">
      <c r="E980" s="37"/>
      <c r="F980" s="37"/>
    </row>
    <row r="981" customHeight="1" spans="5:6">
      <c r="E981" s="37"/>
      <c r="F981" s="37"/>
    </row>
    <row r="982" customHeight="1" spans="5:6">
      <c r="E982" s="37"/>
      <c r="F982" s="37"/>
    </row>
    <row r="983" customHeight="1" spans="5:6">
      <c r="E983" s="37"/>
      <c r="F983" s="37"/>
    </row>
    <row r="984" customHeight="1" spans="5:6">
      <c r="E984" s="37"/>
      <c r="F984" s="37"/>
    </row>
    <row r="985" customHeight="1" spans="5:6">
      <c r="E985" s="37"/>
      <c r="F985" s="37"/>
    </row>
    <row r="986" customHeight="1" spans="5:6">
      <c r="E986" s="37"/>
      <c r="F986" s="37"/>
    </row>
    <row r="987" customHeight="1" spans="5:6">
      <c r="E987" s="37"/>
      <c r="F987" s="37"/>
    </row>
    <row r="988" customHeight="1" spans="5:6">
      <c r="E988" s="37"/>
      <c r="F988" s="37"/>
    </row>
    <row r="989" customHeight="1" spans="5:6">
      <c r="E989" s="37"/>
      <c r="F989" s="37"/>
    </row>
    <row r="990" customHeight="1" spans="5:6">
      <c r="E990" s="37"/>
      <c r="F990" s="37"/>
    </row>
    <row r="991" customHeight="1" spans="5:6">
      <c r="E991" s="37"/>
      <c r="F991" s="37"/>
    </row>
    <row r="992" customHeight="1" spans="5:6">
      <c r="E992" s="37"/>
      <c r="F992" s="37"/>
    </row>
    <row r="993" customHeight="1" spans="5:6">
      <c r="E993" s="37"/>
      <c r="F993" s="37"/>
    </row>
    <row r="994" customHeight="1" spans="5:6">
      <c r="E994" s="37"/>
      <c r="F994" s="37"/>
    </row>
    <row r="995" customHeight="1" spans="5:6">
      <c r="E995" s="37"/>
      <c r="F995" s="37"/>
    </row>
    <row r="996" customHeight="1" spans="5:6">
      <c r="E996" s="37"/>
      <c r="F996" s="37"/>
    </row>
    <row r="997" customHeight="1" spans="5:6">
      <c r="E997" s="37"/>
      <c r="F997" s="37"/>
    </row>
    <row r="998" customHeight="1" spans="5:6">
      <c r="E998" s="37"/>
      <c r="F998" s="37"/>
    </row>
    <row r="999" customHeight="1" spans="5:6">
      <c r="E999" s="37"/>
      <c r="F999" s="37"/>
    </row>
    <row r="1000" customHeight="1" spans="5:6">
      <c r="E1000" s="37"/>
      <c r="F1000" s="37"/>
    </row>
    <row r="1001" customHeight="1" spans="5:6">
      <c r="E1001" s="37"/>
      <c r="F1001" s="37"/>
    </row>
    <row r="1002" customHeight="1" spans="5:6">
      <c r="E1002" s="37"/>
      <c r="F1002" s="37"/>
    </row>
    <row r="1003" customHeight="1" spans="5:6">
      <c r="E1003" s="37"/>
      <c r="F1003" s="37"/>
    </row>
    <row r="1004" customHeight="1" spans="5:6">
      <c r="E1004" s="37"/>
      <c r="F1004" s="37"/>
    </row>
    <row r="1005" customHeight="1" spans="5:6">
      <c r="E1005" s="37"/>
      <c r="F1005" s="37"/>
    </row>
    <row r="1006" customHeight="1" spans="5:6">
      <c r="E1006" s="37"/>
      <c r="F1006" s="37"/>
    </row>
    <row r="1007" customHeight="1" spans="5:6">
      <c r="E1007" s="37"/>
      <c r="F1007" s="37"/>
    </row>
    <row r="1008" customHeight="1" spans="5:6">
      <c r="E1008" s="37"/>
      <c r="F1008" s="37"/>
    </row>
    <row r="1009" customHeight="1" spans="5:6">
      <c r="E1009" s="37"/>
      <c r="F1009" s="37"/>
    </row>
    <row r="1010" customHeight="1" spans="5:6">
      <c r="E1010" s="37"/>
      <c r="F1010" s="37"/>
    </row>
    <row r="1011" customHeight="1" spans="5:6">
      <c r="E1011" s="37"/>
      <c r="F1011" s="37"/>
    </row>
    <row r="1012" customHeight="1" spans="5:6">
      <c r="E1012" s="37"/>
      <c r="F1012" s="37"/>
    </row>
    <row r="1013" customHeight="1" spans="5:6">
      <c r="E1013" s="37"/>
      <c r="F1013" s="37"/>
    </row>
    <row r="1014" customHeight="1" spans="5:6">
      <c r="E1014" s="37"/>
      <c r="F1014" s="37"/>
    </row>
    <row r="1015" customHeight="1" spans="5:6">
      <c r="E1015" s="37"/>
      <c r="F1015" s="37"/>
    </row>
    <row r="1016" customHeight="1" spans="5:6">
      <c r="E1016" s="37"/>
      <c r="F1016" s="37"/>
    </row>
    <row r="1017" customHeight="1" spans="5:6">
      <c r="E1017" s="37"/>
      <c r="F1017" s="37"/>
    </row>
    <row r="1018" customHeight="1" spans="5:6">
      <c r="E1018" s="37"/>
      <c r="F1018" s="37"/>
    </row>
    <row r="1019" customHeight="1" spans="5:6">
      <c r="E1019" s="37"/>
      <c r="F1019" s="37"/>
    </row>
    <row r="1020" customHeight="1" spans="5:6">
      <c r="E1020" s="37"/>
      <c r="F1020" s="37"/>
    </row>
    <row r="1021" customHeight="1" spans="5:6">
      <c r="E1021" s="37"/>
      <c r="F1021" s="37"/>
    </row>
    <row r="1022" customHeight="1" spans="5:6">
      <c r="E1022" s="37"/>
      <c r="F1022" s="37"/>
    </row>
    <row r="1023" customHeight="1" spans="5:6">
      <c r="E1023" s="37"/>
      <c r="F1023" s="37"/>
    </row>
    <row r="1024" customHeight="1" spans="5:6">
      <c r="E1024" s="37"/>
      <c r="F1024" s="37"/>
    </row>
    <row r="1025" customHeight="1" spans="5:6">
      <c r="E1025" s="37"/>
      <c r="F1025" s="37"/>
    </row>
    <row r="1026" customHeight="1" spans="5:6">
      <c r="E1026" s="37"/>
      <c r="F1026" s="37"/>
    </row>
    <row r="1027" customHeight="1" spans="5:6">
      <c r="E1027" s="37"/>
      <c r="F1027" s="37"/>
    </row>
    <row r="1028" customHeight="1" spans="5:6">
      <c r="E1028" s="37"/>
      <c r="F1028" s="37"/>
    </row>
    <row r="1029" customHeight="1" spans="5:6">
      <c r="E1029" s="37"/>
      <c r="F1029" s="37"/>
    </row>
    <row r="1030" customHeight="1" spans="5:6">
      <c r="E1030" s="37"/>
      <c r="F1030" s="37"/>
    </row>
    <row r="1031" customHeight="1" spans="5:6">
      <c r="E1031" s="37"/>
      <c r="F1031" s="37"/>
    </row>
    <row r="1032" customHeight="1" spans="5:6">
      <c r="E1032" s="37"/>
      <c r="F1032" s="37"/>
    </row>
    <row r="1033" customHeight="1" spans="5:6">
      <c r="E1033" s="37"/>
      <c r="F1033" s="37"/>
    </row>
    <row r="1034" customHeight="1" spans="5:6">
      <c r="E1034" s="37"/>
      <c r="F1034" s="37"/>
    </row>
    <row r="1035" customHeight="1" spans="5:6">
      <c r="E1035" s="37"/>
      <c r="F1035" s="37"/>
    </row>
    <row r="1036" customHeight="1" spans="5:6">
      <c r="E1036" s="37"/>
      <c r="F1036" s="37"/>
    </row>
    <row r="1037" customHeight="1" spans="5:6">
      <c r="E1037" s="37"/>
      <c r="F1037" s="37"/>
    </row>
    <row r="1038" customHeight="1" spans="5:6">
      <c r="E1038" s="37"/>
      <c r="F1038" s="37"/>
    </row>
    <row r="1039" customHeight="1" spans="5:6">
      <c r="E1039" s="37"/>
      <c r="F1039" s="37"/>
    </row>
    <row r="1040" customHeight="1" spans="5:6">
      <c r="E1040" s="37"/>
      <c r="F1040" s="37"/>
    </row>
    <row r="1041" customHeight="1" spans="5:6">
      <c r="E1041" s="37"/>
      <c r="F1041" s="37"/>
    </row>
    <row r="1042" customHeight="1" spans="5:6">
      <c r="E1042" s="37"/>
      <c r="F1042" s="37"/>
    </row>
    <row r="1043" customHeight="1" spans="5:6">
      <c r="E1043" s="37"/>
      <c r="F1043" s="37"/>
    </row>
    <row r="1044" customHeight="1" spans="5:6">
      <c r="E1044" s="37"/>
      <c r="F1044" s="37"/>
    </row>
    <row r="1045" customHeight="1" spans="5:6">
      <c r="E1045" s="37"/>
      <c r="F1045" s="37"/>
    </row>
    <row r="1046" customHeight="1" spans="5:6">
      <c r="E1046" s="37"/>
      <c r="F1046" s="37"/>
    </row>
    <row r="1047" customHeight="1" spans="5:6">
      <c r="E1047" s="37"/>
      <c r="F1047" s="37"/>
    </row>
    <row r="1048" customHeight="1" spans="5:6">
      <c r="E1048" s="37"/>
      <c r="F1048" s="37"/>
    </row>
    <row r="1049" customHeight="1" spans="5:6">
      <c r="E1049" s="37"/>
      <c r="F1049" s="37"/>
    </row>
    <row r="1050" customHeight="1" spans="5:6">
      <c r="E1050" s="37"/>
      <c r="F1050" s="37"/>
    </row>
    <row r="1051" customHeight="1" spans="5:6">
      <c r="E1051" s="37"/>
      <c r="F1051" s="37"/>
    </row>
    <row r="1052" customHeight="1" spans="5:6">
      <c r="E1052" s="37"/>
      <c r="F1052" s="37"/>
    </row>
    <row r="1053" customHeight="1" spans="5:6">
      <c r="E1053" s="37"/>
      <c r="F1053" s="37"/>
    </row>
    <row r="1054" customHeight="1" spans="5:6">
      <c r="E1054" s="37"/>
      <c r="F1054" s="37"/>
    </row>
    <row r="1055" customHeight="1" spans="5:6">
      <c r="E1055" s="37"/>
      <c r="F1055" s="37"/>
    </row>
    <row r="1056" customHeight="1" spans="5:6">
      <c r="E1056" s="37"/>
      <c r="F1056" s="37"/>
    </row>
    <row r="1057" customHeight="1" spans="5:6">
      <c r="E1057" s="37"/>
      <c r="F1057" s="37"/>
    </row>
    <row r="1058" customHeight="1" spans="5:6">
      <c r="E1058" s="37"/>
      <c r="F1058" s="37"/>
    </row>
    <row r="1059" customHeight="1" spans="5:6">
      <c r="E1059" s="37"/>
      <c r="F1059" s="37"/>
    </row>
    <row r="1060" customHeight="1" spans="5:6">
      <c r="E1060" s="37"/>
      <c r="F1060" s="37"/>
    </row>
    <row r="1061" customHeight="1" spans="5:6">
      <c r="E1061" s="37"/>
      <c r="F1061" s="37"/>
    </row>
    <row r="1062" customHeight="1" spans="5:6">
      <c r="E1062" s="37"/>
      <c r="F1062" s="37"/>
    </row>
    <row r="1063" customHeight="1" spans="5:6">
      <c r="E1063" s="37"/>
      <c r="F1063" s="37"/>
    </row>
    <row r="1064" customHeight="1" spans="5:6">
      <c r="E1064" s="37"/>
      <c r="F1064" s="37"/>
    </row>
    <row r="1065" customHeight="1" spans="5:6">
      <c r="E1065" s="37"/>
      <c r="F1065" s="37"/>
    </row>
    <row r="1066" customHeight="1" spans="5:6">
      <c r="E1066" s="37"/>
      <c r="F1066" s="37"/>
    </row>
    <row r="1067" customHeight="1" spans="5:6">
      <c r="E1067" s="37"/>
      <c r="F1067" s="37"/>
    </row>
    <row r="1068" customHeight="1" spans="5:6">
      <c r="E1068" s="37"/>
      <c r="F1068" s="37"/>
    </row>
    <row r="1069" customHeight="1" spans="5:6">
      <c r="E1069" s="37"/>
      <c r="F1069" s="37"/>
    </row>
    <row r="1070" customHeight="1" spans="5:6">
      <c r="E1070" s="37"/>
      <c r="F1070" s="37"/>
    </row>
    <row r="1071" customHeight="1" spans="5:6">
      <c r="E1071" s="37"/>
      <c r="F1071" s="37"/>
    </row>
    <row r="1072" customHeight="1" spans="5:6">
      <c r="E1072" s="37"/>
      <c r="F1072" s="37"/>
    </row>
    <row r="1073" customHeight="1" spans="5:6">
      <c r="E1073" s="37"/>
      <c r="F1073" s="37"/>
    </row>
    <row r="1074" customHeight="1" spans="5:6">
      <c r="E1074" s="37"/>
      <c r="F1074" s="37"/>
    </row>
    <row r="1075" customHeight="1" spans="5:6">
      <c r="E1075" s="37"/>
      <c r="F1075" s="37"/>
    </row>
    <row r="1076" customHeight="1" spans="5:6">
      <c r="E1076" s="37"/>
      <c r="F1076" s="37"/>
    </row>
    <row r="1077" customHeight="1" spans="5:6">
      <c r="E1077" s="37"/>
      <c r="F1077" s="37"/>
    </row>
    <row r="1078" customHeight="1" spans="5:6">
      <c r="E1078" s="37"/>
      <c r="F1078" s="37"/>
    </row>
    <row r="1079" customHeight="1" spans="5:6">
      <c r="E1079" s="37"/>
      <c r="F1079" s="37"/>
    </row>
    <row r="1080" customHeight="1" spans="5:6">
      <c r="E1080" s="37"/>
      <c r="F1080" s="37"/>
    </row>
    <row r="1081" customHeight="1" spans="5:6">
      <c r="E1081" s="37"/>
      <c r="F1081" s="37"/>
    </row>
    <row r="1082" customHeight="1" spans="5:6">
      <c r="E1082" s="37"/>
      <c r="F1082" s="37"/>
    </row>
    <row r="1083" customHeight="1" spans="5:6">
      <c r="E1083" s="37"/>
      <c r="F1083" s="37"/>
    </row>
    <row r="1084" customHeight="1" spans="5:6">
      <c r="E1084" s="37"/>
      <c r="F1084" s="37"/>
    </row>
    <row r="1085" customHeight="1" spans="5:6">
      <c r="E1085" s="37"/>
      <c r="F1085" s="37"/>
    </row>
    <row r="1086" customHeight="1" spans="5:6">
      <c r="E1086" s="37"/>
      <c r="F1086" s="37"/>
    </row>
    <row r="1087" customHeight="1" spans="5:6">
      <c r="E1087" s="37"/>
      <c r="F1087" s="37"/>
    </row>
    <row r="1088" customHeight="1" spans="5:6">
      <c r="E1088" s="37"/>
      <c r="F1088" s="37"/>
    </row>
    <row r="1089" customHeight="1" spans="5:6">
      <c r="E1089" s="37"/>
      <c r="F1089" s="37"/>
    </row>
    <row r="1090" customHeight="1" spans="5:6">
      <c r="E1090" s="37"/>
      <c r="F1090" s="37"/>
    </row>
    <row r="1091" customHeight="1" spans="5:6">
      <c r="E1091" s="37"/>
      <c r="F1091" s="37"/>
    </row>
    <row r="1092" customHeight="1" spans="5:6">
      <c r="E1092" s="37"/>
      <c r="F1092" s="37"/>
    </row>
    <row r="1093" customHeight="1" spans="5:6">
      <c r="E1093" s="37"/>
      <c r="F1093" s="37"/>
    </row>
    <row r="1094" customHeight="1" spans="5:6">
      <c r="E1094" s="37"/>
      <c r="F1094" s="37"/>
    </row>
    <row r="1095" customHeight="1" spans="5:6">
      <c r="E1095" s="37"/>
      <c r="F1095" s="37"/>
    </row>
    <row r="1096" customHeight="1" spans="5:6">
      <c r="E1096" s="37"/>
      <c r="F1096" s="37"/>
    </row>
    <row r="1097" customHeight="1" spans="5:6">
      <c r="E1097" s="37"/>
      <c r="F1097" s="37"/>
    </row>
    <row r="1098" customHeight="1" spans="5:6">
      <c r="E1098" s="37"/>
      <c r="F1098" s="37"/>
    </row>
    <row r="1099" customHeight="1" spans="5:6">
      <c r="E1099" s="37"/>
      <c r="F1099" s="37"/>
    </row>
    <row r="1100" customHeight="1" spans="5:6">
      <c r="E1100" s="37"/>
      <c r="F1100" s="37"/>
    </row>
    <row r="1101" customHeight="1" spans="5:6">
      <c r="E1101" s="37"/>
      <c r="F1101" s="37"/>
    </row>
    <row r="1102" customHeight="1" spans="5:6">
      <c r="E1102" s="37"/>
      <c r="F1102" s="37"/>
    </row>
    <row r="1103" customHeight="1" spans="5:6">
      <c r="E1103" s="37"/>
      <c r="F1103" s="37"/>
    </row>
    <row r="1104" customHeight="1" spans="5:6">
      <c r="E1104" s="37"/>
      <c r="F1104" s="37"/>
    </row>
    <row r="1105" customHeight="1" spans="5:6">
      <c r="E1105" s="37"/>
      <c r="F1105" s="37"/>
    </row>
    <row r="1106" customHeight="1" spans="5:6">
      <c r="E1106" s="37"/>
      <c r="F1106" s="37"/>
    </row>
    <row r="1107" customHeight="1" spans="5:6">
      <c r="E1107" s="37"/>
      <c r="F1107" s="37"/>
    </row>
    <row r="1108" customHeight="1" spans="5:6">
      <c r="E1108" s="37"/>
      <c r="F1108" s="37"/>
    </row>
    <row r="1109" customHeight="1" spans="5:6">
      <c r="E1109" s="37"/>
      <c r="F1109" s="37"/>
    </row>
    <row r="1110" customHeight="1" spans="5:6">
      <c r="E1110" s="37"/>
      <c r="F1110" s="37"/>
    </row>
    <row r="1111" customHeight="1" spans="5:6">
      <c r="E1111" s="37"/>
      <c r="F1111" s="37"/>
    </row>
    <row r="1112" customHeight="1" spans="5:6">
      <c r="E1112" s="37"/>
      <c r="F1112" s="37"/>
    </row>
    <row r="1113" customHeight="1" spans="5:6">
      <c r="E1113" s="37"/>
      <c r="F1113" s="37"/>
    </row>
    <row r="1114" customHeight="1" spans="5:6">
      <c r="E1114" s="37"/>
      <c r="F1114" s="37"/>
    </row>
    <row r="1115" customHeight="1" spans="5:6">
      <c r="E1115" s="37"/>
      <c r="F1115" s="37"/>
    </row>
    <row r="1116" customHeight="1" spans="5:6">
      <c r="E1116" s="37"/>
      <c r="F1116" s="37"/>
    </row>
    <row r="1117" customHeight="1" spans="5:6">
      <c r="E1117" s="37"/>
      <c r="F1117" s="37"/>
    </row>
    <row r="1118" customHeight="1" spans="5:6">
      <c r="E1118" s="37"/>
      <c r="F1118" s="37"/>
    </row>
    <row r="1119" customHeight="1" spans="5:6">
      <c r="E1119" s="37"/>
      <c r="F1119" s="37"/>
    </row>
    <row r="1120" customHeight="1" spans="5:6">
      <c r="E1120" s="37"/>
      <c r="F1120" s="37"/>
    </row>
    <row r="1121" customHeight="1" spans="5:6">
      <c r="E1121" s="37"/>
      <c r="F1121" s="37"/>
    </row>
    <row r="1122" customHeight="1" spans="5:6">
      <c r="E1122" s="37"/>
      <c r="F1122" s="37"/>
    </row>
    <row r="1123" customHeight="1" spans="5:6">
      <c r="E1123" s="37"/>
      <c r="F1123" s="37"/>
    </row>
    <row r="1124" customHeight="1" spans="5:6">
      <c r="E1124" s="37"/>
      <c r="F1124" s="37"/>
    </row>
    <row r="1125" customHeight="1" spans="5:6">
      <c r="E1125" s="37"/>
      <c r="F1125" s="37"/>
    </row>
    <row r="1126" customHeight="1" spans="5:6">
      <c r="E1126" s="37"/>
      <c r="F1126" s="37"/>
    </row>
    <row r="1127" customHeight="1" spans="5:6">
      <c r="E1127" s="37"/>
      <c r="F1127" s="37"/>
    </row>
    <row r="1128" customHeight="1" spans="5:6">
      <c r="E1128" s="37"/>
      <c r="F1128" s="37"/>
    </row>
    <row r="1129" customHeight="1" spans="5:6">
      <c r="E1129" s="37"/>
      <c r="F1129" s="37"/>
    </row>
    <row r="1130" customHeight="1" spans="5:6">
      <c r="E1130" s="37"/>
      <c r="F1130" s="37"/>
    </row>
    <row r="1131" customHeight="1" spans="5:6">
      <c r="E1131" s="37"/>
      <c r="F1131" s="37"/>
    </row>
    <row r="1132" customHeight="1" spans="5:6">
      <c r="E1132" s="37"/>
      <c r="F1132" s="37"/>
    </row>
    <row r="1133" customHeight="1" spans="5:6">
      <c r="E1133" s="37"/>
      <c r="F1133" s="37"/>
    </row>
    <row r="1134" customHeight="1" spans="5:6">
      <c r="E1134" s="37"/>
      <c r="F1134" s="37"/>
    </row>
    <row r="1135" customHeight="1" spans="5:6">
      <c r="E1135" s="37"/>
      <c r="F1135" s="37"/>
    </row>
    <row r="1136" customHeight="1" spans="5:6">
      <c r="E1136" s="37"/>
      <c r="F1136" s="37"/>
    </row>
    <row r="1137" customHeight="1" spans="5:6">
      <c r="E1137" s="37"/>
      <c r="F1137" s="37"/>
    </row>
    <row r="1138" customHeight="1" spans="5:6">
      <c r="E1138" s="37"/>
      <c r="F1138" s="37"/>
    </row>
    <row r="1139" customHeight="1" spans="5:6">
      <c r="E1139" s="37"/>
      <c r="F1139" s="37"/>
    </row>
    <row r="1140" customHeight="1" spans="5:6">
      <c r="E1140" s="37"/>
      <c r="F1140" s="37"/>
    </row>
    <row r="1141" customHeight="1" spans="5:6">
      <c r="E1141" s="37"/>
      <c r="F1141" s="37"/>
    </row>
    <row r="1142" customHeight="1" spans="5:6">
      <c r="E1142" s="37"/>
      <c r="F1142" s="37"/>
    </row>
    <row r="1143" customHeight="1" spans="5:6">
      <c r="E1143" s="37"/>
      <c r="F1143" s="37"/>
    </row>
    <row r="1144" customHeight="1" spans="5:6">
      <c r="E1144" s="37"/>
      <c r="F1144" s="37"/>
    </row>
    <row r="1145" customHeight="1" spans="5:6">
      <c r="E1145" s="37"/>
      <c r="F1145" s="37"/>
    </row>
    <row r="1146" customHeight="1" spans="5:6">
      <c r="E1146" s="37"/>
      <c r="F1146" s="37"/>
    </row>
    <row r="1147" customHeight="1" spans="5:6">
      <c r="E1147" s="37"/>
      <c r="F1147" s="37"/>
    </row>
    <row r="1148" customHeight="1" spans="5:6">
      <c r="E1148" s="37"/>
      <c r="F1148" s="37"/>
    </row>
    <row r="1149" customHeight="1" spans="5:6">
      <c r="E1149" s="37"/>
      <c r="F1149" s="37"/>
    </row>
    <row r="1150" customHeight="1" spans="5:6">
      <c r="E1150" s="37"/>
      <c r="F1150" s="37"/>
    </row>
    <row r="1151" customHeight="1" spans="5:6">
      <c r="E1151" s="37"/>
      <c r="F1151" s="37"/>
    </row>
    <row r="1152" customHeight="1" spans="5:6">
      <c r="E1152" s="37"/>
      <c r="F1152" s="37"/>
    </row>
    <row r="1153" customHeight="1" spans="5:6">
      <c r="E1153" s="37"/>
      <c r="F1153" s="37"/>
    </row>
    <row r="1154" customHeight="1" spans="5:6">
      <c r="E1154" s="37"/>
      <c r="F1154" s="37"/>
    </row>
    <row r="1155" customHeight="1" spans="5:6">
      <c r="E1155" s="37"/>
      <c r="F1155" s="37"/>
    </row>
    <row r="1156" customHeight="1" spans="5:6">
      <c r="E1156" s="37"/>
      <c r="F1156" s="37"/>
    </row>
    <row r="1157" customHeight="1" spans="5:6">
      <c r="E1157" s="37"/>
      <c r="F1157" s="37"/>
    </row>
    <row r="1158" customHeight="1" spans="5:6">
      <c r="E1158" s="37"/>
      <c r="F1158" s="37"/>
    </row>
    <row r="1159" customHeight="1" spans="5:6">
      <c r="E1159" s="37"/>
      <c r="F1159" s="37"/>
    </row>
    <row r="1160" customHeight="1" spans="5:6">
      <c r="E1160" s="37"/>
      <c r="F1160" s="37"/>
    </row>
    <row r="1161" customHeight="1" spans="5:6">
      <c r="E1161" s="37"/>
      <c r="F1161" s="37"/>
    </row>
    <row r="1162" customHeight="1" spans="5:6">
      <c r="E1162" s="37"/>
      <c r="F1162" s="37"/>
    </row>
    <row r="1163" customHeight="1" spans="5:6">
      <c r="E1163" s="37"/>
      <c r="F1163" s="37"/>
    </row>
    <row r="1164" customHeight="1" spans="5:6">
      <c r="E1164" s="37"/>
      <c r="F1164" s="37"/>
    </row>
    <row r="1165" customHeight="1" spans="5:6">
      <c r="E1165" s="37"/>
      <c r="F1165" s="37"/>
    </row>
    <row r="1166" customHeight="1" spans="5:6">
      <c r="E1166" s="37"/>
      <c r="F1166" s="37"/>
    </row>
    <row r="1167" customHeight="1" spans="5:6">
      <c r="E1167" s="37"/>
      <c r="F1167" s="37"/>
    </row>
    <row r="1168" customHeight="1" spans="5:6">
      <c r="E1168" s="37"/>
      <c r="F1168" s="37"/>
    </row>
    <row r="1169" customHeight="1" spans="5:6">
      <c r="E1169" s="37"/>
      <c r="F1169" s="37"/>
    </row>
    <row r="1170" customHeight="1" spans="5:6">
      <c r="E1170" s="37"/>
      <c r="F1170" s="37"/>
    </row>
    <row r="1171" customHeight="1" spans="5:6">
      <c r="E1171" s="37"/>
      <c r="F1171" s="37"/>
    </row>
    <row r="1172" customHeight="1" spans="5:6">
      <c r="E1172" s="37"/>
      <c r="F1172" s="37"/>
    </row>
    <row r="1173" customHeight="1" spans="5:6">
      <c r="E1173" s="37"/>
      <c r="F1173" s="37"/>
    </row>
    <row r="1174" customHeight="1" spans="5:6">
      <c r="E1174" s="37"/>
      <c r="F1174" s="37"/>
    </row>
    <row r="1175" customHeight="1" spans="5:6">
      <c r="E1175" s="37"/>
      <c r="F1175" s="37"/>
    </row>
    <row r="1176" customHeight="1" spans="5:6">
      <c r="E1176" s="37"/>
      <c r="F1176" s="37"/>
    </row>
    <row r="1177" customHeight="1" spans="5:6">
      <c r="E1177" s="37"/>
      <c r="F1177" s="37"/>
    </row>
    <row r="1178" customHeight="1" spans="5:6">
      <c r="E1178" s="37"/>
      <c r="F1178" s="37"/>
    </row>
    <row r="1179" customHeight="1" spans="5:6">
      <c r="E1179" s="37"/>
      <c r="F1179" s="37"/>
    </row>
    <row r="1180" customHeight="1" spans="5:6">
      <c r="E1180" s="37"/>
      <c r="F1180" s="37"/>
    </row>
    <row r="1181" customHeight="1" spans="5:6">
      <c r="E1181" s="37"/>
      <c r="F1181" s="37"/>
    </row>
    <row r="1182" customHeight="1" spans="5:6">
      <c r="E1182" s="37"/>
      <c r="F1182" s="37"/>
    </row>
    <row r="1183" customHeight="1" spans="5:6">
      <c r="E1183" s="37"/>
      <c r="F1183" s="37"/>
    </row>
    <row r="1184" customHeight="1" spans="5:6">
      <c r="E1184" s="37"/>
      <c r="F1184" s="37"/>
    </row>
    <row r="1185" customHeight="1" spans="5:6">
      <c r="E1185" s="37"/>
      <c r="F1185" s="37"/>
    </row>
    <row r="1186" customHeight="1" spans="5:6">
      <c r="E1186" s="37"/>
      <c r="F1186" s="37"/>
    </row>
    <row r="1187" customHeight="1" spans="5:6">
      <c r="E1187" s="37"/>
      <c r="F1187" s="37"/>
    </row>
    <row r="1188" customHeight="1" spans="5:6">
      <c r="E1188" s="37"/>
      <c r="F1188" s="37"/>
    </row>
    <row r="1189" customHeight="1" spans="5:6">
      <c r="E1189" s="37"/>
      <c r="F1189" s="37"/>
    </row>
    <row r="1190" customHeight="1" spans="5:6">
      <c r="E1190" s="37"/>
      <c r="F1190" s="37"/>
    </row>
    <row r="1191" customHeight="1" spans="5:6">
      <c r="E1191" s="37"/>
      <c r="F1191" s="37"/>
    </row>
    <row r="1192" customHeight="1" spans="5:6">
      <c r="E1192" s="37"/>
      <c r="F1192" s="37"/>
    </row>
    <row r="1193" customHeight="1" spans="5:6">
      <c r="E1193" s="37"/>
      <c r="F1193" s="37"/>
    </row>
    <row r="1194" customHeight="1" spans="5:6">
      <c r="E1194" s="37"/>
      <c r="F1194" s="37"/>
    </row>
    <row r="1195" customHeight="1" spans="5:6">
      <c r="E1195" s="37"/>
      <c r="F1195" s="37"/>
    </row>
    <row r="1196" customHeight="1" spans="5:6">
      <c r="E1196" s="37"/>
      <c r="F1196" s="37"/>
    </row>
    <row r="1197" customHeight="1" spans="5:6">
      <c r="E1197" s="37"/>
      <c r="F1197" s="37"/>
    </row>
    <row r="1198" customHeight="1" spans="5:6">
      <c r="E1198" s="37"/>
      <c r="F1198" s="37"/>
    </row>
    <row r="1199" customHeight="1" spans="5:6">
      <c r="E1199" s="37"/>
      <c r="F1199" s="37"/>
    </row>
    <row r="1200" customHeight="1" spans="5:6">
      <c r="E1200" s="37"/>
      <c r="F1200" s="37"/>
    </row>
    <row r="1201" customHeight="1" spans="5:6">
      <c r="E1201" s="37"/>
      <c r="F1201" s="37"/>
    </row>
    <row r="1202" customHeight="1" spans="5:6">
      <c r="E1202" s="37"/>
      <c r="F1202" s="37"/>
    </row>
    <row r="1203" customHeight="1" spans="5:6">
      <c r="E1203" s="37"/>
      <c r="F1203" s="37"/>
    </row>
    <row r="1204" customHeight="1" spans="5:6">
      <c r="E1204" s="37"/>
      <c r="F1204" s="37"/>
    </row>
    <row r="1205" customHeight="1" spans="5:6">
      <c r="E1205" s="37"/>
      <c r="F1205" s="37"/>
    </row>
    <row r="1206" customHeight="1" spans="5:6">
      <c r="E1206" s="37"/>
      <c r="F1206" s="37"/>
    </row>
    <row r="1207" customHeight="1" spans="5:6">
      <c r="E1207" s="37"/>
      <c r="F1207" s="37"/>
    </row>
    <row r="1208" customHeight="1" spans="5:6">
      <c r="E1208" s="37"/>
      <c r="F1208" s="37"/>
    </row>
    <row r="1209" customHeight="1" spans="5:6">
      <c r="E1209" s="37"/>
      <c r="F1209" s="37"/>
    </row>
    <row r="1210" customHeight="1" spans="5:6">
      <c r="E1210" s="37"/>
      <c r="F1210" s="37"/>
    </row>
    <row r="1211" customHeight="1" spans="5:6">
      <c r="E1211" s="37"/>
      <c r="F1211" s="37"/>
    </row>
    <row r="1212" customHeight="1" spans="5:6">
      <c r="E1212" s="37"/>
      <c r="F1212" s="37"/>
    </row>
    <row r="1213" customHeight="1" spans="5:6">
      <c r="E1213" s="37"/>
      <c r="F1213" s="37"/>
    </row>
    <row r="1214" customHeight="1" spans="5:6">
      <c r="E1214" s="37"/>
      <c r="F1214" s="37"/>
    </row>
    <row r="1215" customHeight="1" spans="5:6">
      <c r="E1215" s="37"/>
      <c r="F1215" s="37"/>
    </row>
    <row r="1216" customHeight="1" spans="5:6">
      <c r="E1216" s="37"/>
      <c r="F1216" s="37"/>
    </row>
    <row r="1217" customHeight="1" spans="5:6">
      <c r="E1217" s="37"/>
      <c r="F1217" s="37"/>
    </row>
    <row r="1218" customHeight="1" spans="5:6">
      <c r="E1218" s="37"/>
      <c r="F1218" s="37"/>
    </row>
    <row r="1219" customHeight="1" spans="5:6">
      <c r="E1219" s="37"/>
      <c r="F1219" s="37"/>
    </row>
    <row r="1220" customHeight="1" spans="5:6">
      <c r="E1220" s="37"/>
      <c r="F1220" s="37"/>
    </row>
    <row r="1221" customHeight="1" spans="5:6">
      <c r="E1221" s="37"/>
      <c r="F1221" s="37"/>
    </row>
    <row r="1222" customHeight="1" spans="5:6">
      <c r="E1222" s="37"/>
      <c r="F1222" s="37"/>
    </row>
    <row r="1223" customHeight="1" spans="5:6">
      <c r="E1223" s="37"/>
      <c r="F1223" s="37"/>
    </row>
    <row r="1224" customHeight="1" spans="5:6">
      <c r="E1224" s="37"/>
      <c r="F1224" s="37"/>
    </row>
    <row r="1225" customHeight="1" spans="5:6">
      <c r="E1225" s="37"/>
      <c r="F1225" s="37"/>
    </row>
    <row r="1226" customHeight="1" spans="5:6">
      <c r="E1226" s="37"/>
      <c r="F1226" s="37"/>
    </row>
    <row r="1227" customHeight="1" spans="5:6">
      <c r="E1227" s="37"/>
      <c r="F1227" s="37"/>
    </row>
    <row r="1228" customHeight="1" spans="5:6">
      <c r="E1228" s="37"/>
      <c r="F1228" s="37"/>
    </row>
    <row r="1229" customHeight="1" spans="5:6">
      <c r="E1229" s="37"/>
      <c r="F1229" s="37"/>
    </row>
    <row r="1230" customHeight="1" spans="5:6">
      <c r="E1230" s="37"/>
      <c r="F1230" s="37"/>
    </row>
    <row r="1231" customHeight="1" spans="5:6">
      <c r="E1231" s="37"/>
      <c r="F1231" s="37"/>
    </row>
    <row r="1232" customHeight="1" spans="5:6">
      <c r="E1232" s="37"/>
      <c r="F1232" s="37"/>
    </row>
    <row r="1233" customHeight="1" spans="5:6">
      <c r="E1233" s="37"/>
      <c r="F1233" s="37"/>
    </row>
    <row r="1234" customHeight="1" spans="5:6">
      <c r="E1234" s="37"/>
      <c r="F1234" s="37"/>
    </row>
    <row r="1235" customHeight="1" spans="5:6">
      <c r="E1235" s="37"/>
      <c r="F1235" s="37"/>
    </row>
    <row r="1236" customHeight="1" spans="5:6">
      <c r="E1236" s="37"/>
      <c r="F1236" s="37"/>
    </row>
    <row r="1237" customHeight="1" spans="5:6">
      <c r="E1237" s="37"/>
      <c r="F1237" s="37"/>
    </row>
    <row r="1238" customHeight="1" spans="5:6">
      <c r="E1238" s="37"/>
      <c r="F1238" s="37"/>
    </row>
    <row r="1239" customHeight="1" spans="5:6">
      <c r="E1239" s="37"/>
      <c r="F1239" s="37"/>
    </row>
    <row r="1240" customHeight="1" spans="5:6">
      <c r="E1240" s="37"/>
      <c r="F1240" s="37"/>
    </row>
    <row r="1241" customHeight="1" spans="5:6">
      <c r="E1241" s="37"/>
      <c r="F1241" s="37"/>
    </row>
    <row r="1242" customHeight="1" spans="5:6">
      <c r="E1242" s="37"/>
      <c r="F1242" s="37"/>
    </row>
    <row r="1243" customHeight="1" spans="5:6">
      <c r="E1243" s="37"/>
      <c r="F1243" s="37"/>
    </row>
    <row r="1244" customHeight="1" spans="5:6">
      <c r="E1244" s="37"/>
      <c r="F1244" s="37"/>
    </row>
    <row r="1245" customHeight="1" spans="5:6">
      <c r="E1245" s="37"/>
      <c r="F1245" s="37"/>
    </row>
    <row r="1246" customHeight="1" spans="5:6">
      <c r="E1246" s="37"/>
      <c r="F1246" s="37"/>
    </row>
    <row r="1247" customHeight="1" spans="5:6">
      <c r="E1247" s="37"/>
      <c r="F1247" s="37"/>
    </row>
    <row r="1248" customHeight="1" spans="5:6">
      <c r="E1248" s="37"/>
      <c r="F1248" s="37"/>
    </row>
    <row r="1249" customHeight="1" spans="5:6">
      <c r="E1249" s="37"/>
      <c r="F1249" s="37"/>
    </row>
    <row r="1250" customHeight="1" spans="5:6">
      <c r="E1250" s="37"/>
      <c r="F1250" s="37"/>
    </row>
    <row r="1251" customHeight="1" spans="5:6">
      <c r="E1251" s="37"/>
      <c r="F1251" s="37"/>
    </row>
    <row r="1252" customHeight="1" spans="5:6">
      <c r="E1252" s="37"/>
      <c r="F1252" s="37"/>
    </row>
    <row r="1253" customHeight="1" spans="5:6">
      <c r="E1253" s="37"/>
      <c r="F1253" s="37"/>
    </row>
    <row r="1254" customHeight="1" spans="5:6">
      <c r="E1254" s="37"/>
      <c r="F1254" s="37"/>
    </row>
    <row r="1255" customHeight="1" spans="5:6">
      <c r="E1255" s="37"/>
      <c r="F1255" s="37"/>
    </row>
    <row r="1256" customHeight="1" spans="5:6">
      <c r="E1256" s="37"/>
      <c r="F1256" s="37"/>
    </row>
    <row r="1257" customHeight="1" spans="5:6">
      <c r="E1257" s="37"/>
      <c r="F1257" s="37"/>
    </row>
    <row r="1258" customHeight="1" spans="5:6">
      <c r="E1258" s="37"/>
      <c r="F1258" s="37"/>
    </row>
    <row r="1259" customHeight="1" spans="5:6">
      <c r="E1259" s="37"/>
      <c r="F1259" s="37"/>
    </row>
    <row r="1260" customHeight="1" spans="5:6">
      <c r="E1260" s="37"/>
      <c r="F1260" s="37"/>
    </row>
    <row r="1261" customHeight="1" spans="5:6">
      <c r="E1261" s="37"/>
      <c r="F1261" s="37"/>
    </row>
    <row r="1262" customHeight="1" spans="5:6">
      <c r="E1262" s="37"/>
      <c r="F1262" s="37"/>
    </row>
    <row r="1263" customHeight="1" spans="5:6">
      <c r="E1263" s="37"/>
      <c r="F1263" s="37"/>
    </row>
    <row r="1264" customHeight="1" spans="5:6">
      <c r="E1264" s="37"/>
      <c r="F1264" s="37"/>
    </row>
    <row r="1265" customHeight="1" spans="5:6">
      <c r="E1265" s="37"/>
      <c r="F1265" s="37"/>
    </row>
    <row r="1266" customHeight="1" spans="5:6">
      <c r="E1266" s="37"/>
      <c r="F1266" s="37"/>
    </row>
    <row r="1267" customHeight="1" spans="5:6">
      <c r="E1267" s="37"/>
      <c r="F1267" s="37"/>
    </row>
    <row r="1268" customHeight="1" spans="5:6">
      <c r="E1268" s="37"/>
      <c r="F1268" s="37"/>
    </row>
    <row r="1269" customHeight="1" spans="5:6">
      <c r="E1269" s="37"/>
      <c r="F1269" s="37"/>
    </row>
    <row r="1270" customHeight="1" spans="5:6">
      <c r="E1270" s="37"/>
      <c r="F1270" s="37"/>
    </row>
    <row r="1271" customHeight="1" spans="5:6">
      <c r="E1271" s="37"/>
      <c r="F1271" s="37"/>
    </row>
    <row r="1272" customHeight="1" spans="5:6">
      <c r="E1272" s="37"/>
      <c r="F1272" s="37"/>
    </row>
    <row r="1273" customHeight="1" spans="5:6">
      <c r="E1273" s="37"/>
      <c r="F1273" s="37"/>
    </row>
    <row r="1274" customHeight="1" spans="5:6">
      <c r="E1274" s="37"/>
      <c r="F1274" s="37"/>
    </row>
    <row r="1275" customHeight="1" spans="5:6">
      <c r="E1275" s="37"/>
      <c r="F1275" s="37"/>
    </row>
    <row r="1276" customHeight="1" spans="5:6">
      <c r="E1276" s="37"/>
      <c r="F1276" s="37"/>
    </row>
    <row r="1277" customHeight="1" spans="5:6">
      <c r="E1277" s="37"/>
      <c r="F1277" s="37"/>
    </row>
    <row r="1278" customHeight="1" spans="5:6">
      <c r="E1278" s="37"/>
      <c r="F1278" s="37"/>
    </row>
    <row r="1279" customHeight="1" spans="5:6">
      <c r="E1279" s="37"/>
      <c r="F1279" s="37"/>
    </row>
    <row r="1280" customHeight="1" spans="5:6">
      <c r="E1280" s="37"/>
      <c r="F1280" s="37"/>
    </row>
    <row r="1281" customHeight="1" spans="5:6">
      <c r="E1281" s="37"/>
      <c r="F1281" s="37"/>
    </row>
    <row r="1282" customHeight="1" spans="5:6">
      <c r="E1282" s="37"/>
      <c r="F1282" s="37"/>
    </row>
    <row r="1283" customHeight="1" spans="5:6">
      <c r="E1283" s="37"/>
      <c r="F1283" s="37"/>
    </row>
    <row r="1284" customHeight="1" spans="5:6">
      <c r="E1284" s="37"/>
      <c r="F1284" s="37"/>
    </row>
    <row r="1285" customHeight="1" spans="5:6">
      <c r="E1285" s="37"/>
      <c r="F1285" s="37"/>
    </row>
    <row r="1286" customHeight="1" spans="5:6">
      <c r="E1286" s="37"/>
      <c r="F1286" s="37"/>
    </row>
    <row r="1287" customHeight="1" spans="5:6">
      <c r="E1287" s="37"/>
      <c r="F1287" s="37"/>
    </row>
    <row r="1288" customHeight="1" spans="5:6">
      <c r="E1288" s="37"/>
      <c r="F1288" s="37"/>
    </row>
    <row r="1289" customHeight="1" spans="5:6">
      <c r="E1289" s="37"/>
      <c r="F1289" s="37"/>
    </row>
    <row r="1290" customHeight="1" spans="5:6">
      <c r="E1290" s="37"/>
      <c r="F1290" s="37"/>
    </row>
    <row r="1291" customHeight="1" spans="5:6">
      <c r="E1291" s="37"/>
      <c r="F1291" s="37"/>
    </row>
    <row r="1292" customHeight="1" spans="5:6">
      <c r="E1292" s="37"/>
      <c r="F1292" s="37"/>
    </row>
    <row r="1293" customHeight="1" spans="5:6">
      <c r="E1293" s="37"/>
      <c r="F1293" s="37"/>
    </row>
    <row r="1294" customHeight="1" spans="5:6">
      <c r="E1294" s="37"/>
      <c r="F1294" s="37"/>
    </row>
    <row r="1295" customHeight="1" spans="5:6">
      <c r="E1295" s="37"/>
      <c r="F1295" s="37"/>
    </row>
    <row r="1296" customHeight="1" spans="5:6">
      <c r="E1296" s="37"/>
      <c r="F1296" s="37"/>
    </row>
    <row r="1297" customHeight="1" spans="5:6">
      <c r="E1297" s="37"/>
      <c r="F1297" s="37"/>
    </row>
    <row r="1298" customHeight="1" spans="5:6">
      <c r="E1298" s="37"/>
      <c r="F1298" s="37"/>
    </row>
    <row r="1299" customHeight="1" spans="5:6">
      <c r="E1299" s="37"/>
      <c r="F1299" s="37"/>
    </row>
    <row r="1300" customHeight="1" spans="5:6">
      <c r="E1300" s="37"/>
      <c r="F1300" s="37"/>
    </row>
    <row r="1301" customHeight="1" spans="5:6">
      <c r="E1301" s="37"/>
      <c r="F1301" s="37"/>
    </row>
    <row r="1302" customHeight="1" spans="5:6">
      <c r="E1302" s="37"/>
      <c r="F1302" s="37"/>
    </row>
    <row r="1303" customHeight="1" spans="5:6">
      <c r="E1303" s="37"/>
      <c r="F1303" s="37"/>
    </row>
    <row r="1304" customHeight="1" spans="5:6">
      <c r="E1304" s="37"/>
      <c r="F1304" s="37"/>
    </row>
    <row r="1305" customHeight="1" spans="5:6">
      <c r="E1305" s="37"/>
      <c r="F1305" s="37"/>
    </row>
    <row r="1306" customHeight="1" spans="5:6">
      <c r="E1306" s="37"/>
      <c r="F1306" s="37"/>
    </row>
    <row r="1307" customHeight="1" spans="5:6">
      <c r="E1307" s="37"/>
      <c r="F1307" s="37"/>
    </row>
    <row r="1308" customHeight="1" spans="5:6">
      <c r="E1308" s="37"/>
      <c r="F1308" s="37"/>
    </row>
    <row r="1309" customHeight="1" spans="5:6">
      <c r="E1309" s="37"/>
      <c r="F1309" s="37"/>
    </row>
    <row r="1310" customHeight="1" spans="5:6">
      <c r="E1310" s="37"/>
      <c r="F1310" s="37"/>
    </row>
    <row r="1311" customHeight="1" spans="5:6">
      <c r="E1311" s="37"/>
      <c r="F1311" s="37"/>
    </row>
    <row r="1312" customHeight="1" spans="5:6">
      <c r="E1312" s="37"/>
      <c r="F1312" s="37"/>
    </row>
    <row r="1313" customHeight="1" spans="5:6">
      <c r="E1313" s="37"/>
      <c r="F1313" s="37"/>
    </row>
    <row r="1314" customHeight="1" spans="5:6">
      <c r="E1314" s="37"/>
      <c r="F1314" s="37"/>
    </row>
    <row r="1315" customHeight="1" spans="5:6">
      <c r="E1315" s="37"/>
      <c r="F1315" s="37"/>
    </row>
    <row r="1316" customHeight="1" spans="5:6">
      <c r="E1316" s="37"/>
      <c r="F1316" s="37"/>
    </row>
    <row r="1317" customHeight="1" spans="5:6">
      <c r="E1317" s="37"/>
      <c r="F1317" s="37"/>
    </row>
    <row r="1318" customHeight="1" spans="5:6">
      <c r="E1318" s="37"/>
      <c r="F1318" s="37"/>
    </row>
    <row r="1319" customHeight="1" spans="5:6">
      <c r="E1319" s="37"/>
      <c r="F1319" s="37"/>
    </row>
    <row r="1320" customHeight="1" spans="5:6">
      <c r="E1320" s="37"/>
      <c r="F1320" s="37"/>
    </row>
    <row r="1321" customHeight="1" spans="5:6">
      <c r="E1321" s="37"/>
      <c r="F1321" s="37"/>
    </row>
    <row r="1322" customHeight="1" spans="5:6">
      <c r="E1322" s="37"/>
      <c r="F1322" s="37"/>
    </row>
    <row r="1323" customHeight="1" spans="5:6">
      <c r="E1323" s="37"/>
      <c r="F1323" s="37"/>
    </row>
    <row r="1324" customHeight="1" spans="5:6">
      <c r="E1324" s="37"/>
      <c r="F1324" s="37"/>
    </row>
    <row r="1325" customHeight="1" spans="5:6">
      <c r="E1325" s="37"/>
      <c r="F1325" s="37"/>
    </row>
    <row r="1326" customHeight="1" spans="5:6">
      <c r="E1326" s="37"/>
      <c r="F1326" s="37"/>
    </row>
    <row r="1327" customHeight="1" spans="5:6">
      <c r="E1327" s="37"/>
      <c r="F1327" s="37"/>
    </row>
    <row r="1328" customHeight="1" spans="5:6">
      <c r="E1328" s="37"/>
      <c r="F1328" s="37"/>
    </row>
    <row r="1329" customHeight="1" spans="5:6">
      <c r="E1329" s="37"/>
      <c r="F1329" s="37"/>
    </row>
    <row r="1330" customHeight="1" spans="5:6">
      <c r="E1330" s="37"/>
      <c r="F1330" s="37"/>
    </row>
    <row r="1331" customHeight="1" spans="5:6">
      <c r="E1331" s="37"/>
      <c r="F1331" s="37"/>
    </row>
    <row r="1332" customHeight="1" spans="5:6">
      <c r="E1332" s="37"/>
      <c r="F1332" s="37"/>
    </row>
    <row r="1333" customHeight="1" spans="5:6">
      <c r="E1333" s="37"/>
      <c r="F1333" s="37"/>
    </row>
    <row r="1334" customHeight="1" spans="5:6">
      <c r="E1334" s="37"/>
      <c r="F1334" s="37"/>
    </row>
    <row r="1335" customHeight="1" spans="5:6">
      <c r="E1335" s="37"/>
      <c r="F1335" s="37"/>
    </row>
    <row r="1336" customHeight="1" spans="5:6">
      <c r="E1336" s="37"/>
      <c r="F1336" s="37"/>
    </row>
    <row r="1337" customHeight="1" spans="5:6">
      <c r="E1337" s="37"/>
      <c r="F1337" s="37"/>
    </row>
    <row r="1338" customHeight="1" spans="5:6">
      <c r="E1338" s="37"/>
      <c r="F1338" s="37"/>
    </row>
    <row r="1339" customHeight="1" spans="5:6">
      <c r="E1339" s="37"/>
      <c r="F1339" s="37"/>
    </row>
    <row r="1340" customHeight="1" spans="5:6">
      <c r="E1340" s="37"/>
      <c r="F1340" s="37"/>
    </row>
    <row r="1341" customHeight="1" spans="5:6">
      <c r="E1341" s="37"/>
      <c r="F1341" s="37"/>
    </row>
    <row r="1342" customHeight="1" spans="5:6">
      <c r="E1342" s="37"/>
      <c r="F1342" s="37"/>
    </row>
    <row r="1343" customHeight="1" spans="5:6">
      <c r="E1343" s="37"/>
      <c r="F1343" s="37"/>
    </row>
    <row r="1344" customHeight="1" spans="5:6">
      <c r="E1344" s="37"/>
      <c r="F1344" s="37"/>
    </row>
    <row r="1345" customHeight="1" spans="5:6">
      <c r="E1345" s="37"/>
      <c r="F1345" s="37"/>
    </row>
    <row r="1346" customHeight="1" spans="5:6">
      <c r="E1346" s="37"/>
      <c r="F1346" s="37"/>
    </row>
    <row r="1347" customHeight="1" spans="5:6">
      <c r="E1347" s="37"/>
      <c r="F1347" s="37"/>
    </row>
    <row r="1348" customHeight="1" spans="5:6">
      <c r="E1348" s="37"/>
      <c r="F1348" s="37"/>
    </row>
    <row r="1349" customHeight="1" spans="5:6">
      <c r="E1349" s="37"/>
      <c r="F1349" s="37"/>
    </row>
    <row r="1350" customHeight="1" spans="5:6">
      <c r="E1350" s="37"/>
      <c r="F1350" s="37"/>
    </row>
    <row r="1351" customHeight="1" spans="5:6">
      <c r="E1351" s="37"/>
      <c r="F1351" s="37"/>
    </row>
    <row r="1352" customHeight="1" spans="5:6">
      <c r="E1352" s="37"/>
      <c r="F1352" s="37"/>
    </row>
    <row r="1353" customHeight="1" spans="5:6">
      <c r="E1353" s="37"/>
      <c r="F1353" s="37"/>
    </row>
    <row r="1354" customHeight="1" spans="5:6">
      <c r="E1354" s="37"/>
      <c r="F1354" s="37"/>
    </row>
    <row r="1355" customHeight="1" spans="5:6">
      <c r="E1355" s="37"/>
      <c r="F1355" s="37"/>
    </row>
    <row r="1356" customHeight="1" spans="5:6">
      <c r="E1356" s="37"/>
      <c r="F1356" s="37"/>
    </row>
    <row r="1357" customHeight="1" spans="5:6">
      <c r="E1357" s="37"/>
      <c r="F1357" s="37"/>
    </row>
    <row r="1358" customHeight="1" spans="5:6">
      <c r="E1358" s="37"/>
      <c r="F1358" s="37"/>
    </row>
    <row r="1359" customHeight="1" spans="5:6">
      <c r="E1359" s="37"/>
      <c r="F1359" s="37"/>
    </row>
    <row r="1360" customHeight="1" spans="5:6">
      <c r="E1360" s="37"/>
      <c r="F1360" s="37"/>
    </row>
    <row r="1361" customHeight="1" spans="5:6">
      <c r="E1361" s="37"/>
      <c r="F1361" s="37"/>
    </row>
    <row r="1362" customHeight="1" spans="5:6">
      <c r="E1362" s="37"/>
      <c r="F1362" s="37"/>
    </row>
    <row r="1363" customHeight="1" spans="5:6">
      <c r="E1363" s="37"/>
      <c r="F1363" s="37"/>
    </row>
    <row r="1364" customHeight="1" spans="5:6">
      <c r="E1364" s="37"/>
      <c r="F1364" s="37"/>
    </row>
    <row r="1365" customHeight="1" spans="5:6">
      <c r="E1365" s="37"/>
      <c r="F1365" s="37"/>
    </row>
    <row r="1366" customHeight="1" spans="5:6">
      <c r="E1366" s="37"/>
      <c r="F1366" s="37"/>
    </row>
    <row r="1367" customHeight="1" spans="5:6">
      <c r="E1367" s="37"/>
      <c r="F1367" s="37"/>
    </row>
    <row r="1368" customHeight="1" spans="5:6">
      <c r="E1368" s="37"/>
      <c r="F1368" s="37"/>
    </row>
    <row r="1369" customHeight="1" spans="5:6">
      <c r="E1369" s="37"/>
      <c r="F1369" s="37"/>
    </row>
    <row r="1370" customHeight="1" spans="5:6">
      <c r="E1370" s="37"/>
      <c r="F1370" s="37"/>
    </row>
    <row r="1371" customHeight="1" spans="5:6">
      <c r="E1371" s="37"/>
      <c r="F1371" s="37"/>
    </row>
    <row r="1372" customHeight="1" spans="5:6">
      <c r="E1372" s="37"/>
      <c r="F1372" s="37"/>
    </row>
    <row r="1373" customHeight="1" spans="5:6">
      <c r="E1373" s="37"/>
      <c r="F1373" s="37"/>
    </row>
    <row r="1374" customHeight="1" spans="5:6">
      <c r="E1374" s="37"/>
      <c r="F1374" s="37"/>
    </row>
    <row r="1375" customHeight="1" spans="5:6">
      <c r="E1375" s="37"/>
      <c r="F1375" s="37"/>
    </row>
    <row r="1376" customHeight="1" spans="5:6">
      <c r="E1376" s="37"/>
      <c r="F1376" s="37"/>
    </row>
    <row r="1377" customHeight="1" spans="5:6">
      <c r="E1377" s="37"/>
      <c r="F1377" s="37"/>
    </row>
    <row r="1378" customHeight="1" spans="5:6">
      <c r="E1378" s="37"/>
      <c r="F1378" s="37"/>
    </row>
    <row r="1379" customHeight="1" spans="5:6">
      <c r="E1379" s="37"/>
      <c r="F1379" s="37"/>
    </row>
    <row r="1380" customHeight="1" spans="5:6">
      <c r="E1380" s="37"/>
      <c r="F1380" s="37"/>
    </row>
    <row r="1381" customHeight="1" spans="5:6">
      <c r="E1381" s="37"/>
      <c r="F1381" s="37"/>
    </row>
    <row r="1382" customHeight="1" spans="5:6">
      <c r="E1382" s="37"/>
      <c r="F1382" s="37"/>
    </row>
    <row r="1383" customHeight="1" spans="5:6">
      <c r="E1383" s="37"/>
      <c r="F1383" s="37"/>
    </row>
  </sheetData>
  <autoFilter ref="G17:G383">
    <filterColumn colId="0">
      <customFilters and="1">
        <customFilter operator="equal" val="0"/>
        <customFilter operator="equal" val=""/>
      </customFilters>
    </filterColumn>
    <extLst/>
  </autoFilter>
  <printOptions gridLines="1"/>
  <pageMargins left="0.75" right="0.75" top="1" bottom="1" header="0.5" footer="0.5"/>
  <pageSetup paperSize="9" firstPageNumber="0" orientation="portrait" useFirstPageNumber="1" horizontalDpi="300" verticalDpi="300"/>
  <headerFooter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03"/>
  <sheetViews>
    <sheetView tabSelected="1" zoomScale="130" zoomScaleNormal="130" topLeftCell="K33" workbookViewId="0">
      <selection activeCell="M45" sqref="M45"/>
    </sheetView>
  </sheetViews>
  <sheetFormatPr defaultColWidth="9" defaultRowHeight="12.75"/>
  <cols>
    <col min="1" max="4" width="9.05" customWidth="1"/>
    <col min="5" max="5" width="9.26666666666667" customWidth="1"/>
    <col min="6" max="7" width="8.98333333333333" customWidth="1"/>
    <col min="8" max="8" width="15.6833333333333" customWidth="1"/>
    <col min="9" max="9" width="13.3916666666667" customWidth="1"/>
    <col min="10" max="10" width="19.3083333333333" customWidth="1"/>
    <col min="11" max="12" width="8.98333333333333" customWidth="1"/>
    <col min="13" max="13" width="16.9416666666667" customWidth="1"/>
    <col min="14" max="14" width="16.5666666666667" customWidth="1"/>
    <col min="15" max="15" width="13.2916666666667" customWidth="1"/>
    <col min="16" max="16" width="8.98333333333333" customWidth="1"/>
    <col min="17" max="17" width="9.55" customWidth="1"/>
    <col min="18" max="19" width="9.4" customWidth="1"/>
    <col min="20" max="32" width="9.05" customWidth="1"/>
    <col min="33" max="33" width="8.98333333333333" customWidth="1"/>
    <col min="34" max="1025" width="9.05" customWidth="1"/>
  </cols>
  <sheetData>
    <row r="1" customHeight="1" spans="1:2">
      <c r="A1" t="s">
        <v>11</v>
      </c>
      <c r="B1" s="1" t="s">
        <v>12</v>
      </c>
    </row>
    <row r="2" customHeight="1" spans="1:34">
      <c r="A2" t="s">
        <v>13</v>
      </c>
      <c r="B2" s="2">
        <v>43473</v>
      </c>
      <c r="C2" s="3" t="s">
        <v>14</v>
      </c>
      <c r="E2" s="18"/>
      <c r="F2" s="19" t="s">
        <v>15</v>
      </c>
      <c r="G2" s="19" t="s">
        <v>16</v>
      </c>
      <c r="H2" s="19" t="s">
        <v>17</v>
      </c>
      <c r="I2" s="39">
        <f>F23</f>
        <v>1.25</v>
      </c>
      <c r="J2" s="39">
        <f>F25</f>
        <v>2.5</v>
      </c>
      <c r="K2" s="40">
        <f>F27</f>
        <v>5</v>
      </c>
      <c r="L2" s="41">
        <f>F29</f>
        <v>10</v>
      </c>
      <c r="M2" s="57">
        <f>F31</f>
        <v>20</v>
      </c>
      <c r="N2" s="57">
        <f>F33</f>
        <v>40</v>
      </c>
      <c r="O2" s="57">
        <f>F35</f>
        <v>80</v>
      </c>
      <c r="P2" s="57">
        <f>F37</f>
        <v>0</v>
      </c>
      <c r="AF2" s="37"/>
      <c r="AH2" s="37"/>
    </row>
    <row r="3" customHeight="1" spans="1:34">
      <c r="A3" s="4"/>
      <c r="B3" s="4"/>
      <c r="C3" s="4"/>
      <c r="E3" s="18" t="s">
        <v>18</v>
      </c>
      <c r="F3" s="20"/>
      <c r="G3" s="21">
        <f>G5*100/$J$18</f>
        <v>8.0824088748019</v>
      </c>
      <c r="H3" s="20">
        <f>(H5-I16)*100/$J$18</f>
        <v>100</v>
      </c>
      <c r="I3" s="20">
        <f>(I5-I16)*100/$J$18</f>
        <v>87.2424722662441</v>
      </c>
      <c r="J3" s="20">
        <f>(J5-I16)*100/$J$18</f>
        <v>78.6846275752773</v>
      </c>
      <c r="K3" s="20">
        <f>(K5-I16)*100/$J$18</f>
        <v>67.7496038034865</v>
      </c>
      <c r="L3" s="20">
        <f>(L5-I16)*100/$J$18</f>
        <v>48.256735340729</v>
      </c>
      <c r="M3" s="20">
        <f>(M5-I16)*100/$J$18</f>
        <v>32.2107765451664</v>
      </c>
      <c r="N3" s="20">
        <f>(N5-I16)*100/$J$18</f>
        <v>17.8288431061807</v>
      </c>
      <c r="O3" s="20">
        <f>(O5-I16)*100/$J$18</f>
        <v>8.43898573692551</v>
      </c>
      <c r="P3" s="20">
        <f>J18*100/I14</f>
        <v>21.2565268654202</v>
      </c>
      <c r="AF3" s="37"/>
      <c r="AH3" s="37"/>
    </row>
    <row r="4" ht="13.5" customHeight="1" spans="1:34">
      <c r="A4" s="1" t="s">
        <v>19</v>
      </c>
      <c r="E4" s="18" t="s">
        <v>20</v>
      </c>
      <c r="F4" s="20">
        <f>F5*100/$F$5</f>
        <v>100</v>
      </c>
      <c r="G4" s="20">
        <f>G5*100/$F$5</f>
        <v>1.71803941384538</v>
      </c>
      <c r="H4" s="20">
        <f t="shared" ref="H4:P4" si="0">(H5-$I$16)*100/$F$5</f>
        <v>21.2565268654202</v>
      </c>
      <c r="I4" s="20">
        <f t="shared" si="0"/>
        <v>18.544719555331</v>
      </c>
      <c r="J4" s="20">
        <f t="shared" si="0"/>
        <v>16.7256189994947</v>
      </c>
      <c r="K4" s="20">
        <f t="shared" si="0"/>
        <v>14.4012127337039</v>
      </c>
      <c r="L4" s="20">
        <f t="shared" si="0"/>
        <v>10.2577059120768</v>
      </c>
      <c r="M4" s="20">
        <f t="shared" si="0"/>
        <v>6.84689236988378</v>
      </c>
      <c r="N4" s="20">
        <f t="shared" si="0"/>
        <v>3.78979282465892</v>
      </c>
      <c r="O4" s="20">
        <f t="shared" si="0"/>
        <v>1.79383527033855</v>
      </c>
      <c r="P4" s="20" t="e">
        <f t="shared" si="0"/>
        <v>#DIV/0!</v>
      </c>
      <c r="AF4" s="37"/>
      <c r="AH4" s="37"/>
    </row>
    <row r="5" ht="13.5" customHeight="1" spans="3:16">
      <c r="C5" s="5" t="s">
        <v>21</v>
      </c>
      <c r="E5" s="18" t="s">
        <v>22</v>
      </c>
      <c r="F5" s="20">
        <f>AVERAGE(G14:G15)</f>
        <v>1979</v>
      </c>
      <c r="G5" s="20">
        <f>AVERAGE(G16:G17)</f>
        <v>34</v>
      </c>
      <c r="H5" s="20">
        <f>AVERAGE(G18:G20)</f>
        <v>454.666666666667</v>
      </c>
      <c r="I5" s="20">
        <f>AVERAGE(G23:G24)</f>
        <v>401</v>
      </c>
      <c r="J5" s="20">
        <f>AVERAGE(G25:G26)</f>
        <v>365</v>
      </c>
      <c r="K5" s="20">
        <f>AVERAGE(G27:G28)</f>
        <v>319</v>
      </c>
      <c r="L5" s="20">
        <f>AVERAGE(G29:G30)</f>
        <v>237</v>
      </c>
      <c r="M5" s="20">
        <f>AVERAGE(G31:G32)</f>
        <v>169.5</v>
      </c>
      <c r="N5" s="20">
        <f>AVERAGE(G33:G34)</f>
        <v>109</v>
      </c>
      <c r="O5" s="20">
        <f>AVERAGE(G35:G36)</f>
        <v>69.5</v>
      </c>
      <c r="P5" s="20" t="e">
        <f>AVERAGE(G37:G39)</f>
        <v>#DIV/0!</v>
      </c>
    </row>
    <row r="6" customHeight="1" spans="1:41">
      <c r="A6" s="1" t="s">
        <v>23</v>
      </c>
      <c r="B6" s="1" t="s">
        <v>24</v>
      </c>
      <c r="C6" s="1" t="s">
        <v>25</v>
      </c>
      <c r="E6" s="18" t="s">
        <v>26</v>
      </c>
      <c r="F6" s="18">
        <f>COUNT(G14:G15)</f>
        <v>2</v>
      </c>
      <c r="G6" s="18">
        <f>COUNT(G16:G17)</f>
        <v>2</v>
      </c>
      <c r="H6" s="18">
        <f>COUNT(G18:G21)</f>
        <v>3</v>
      </c>
      <c r="I6" s="18">
        <f>COUNT(G23:G24)</f>
        <v>2</v>
      </c>
      <c r="J6" s="18">
        <f>COUNT(G25:G26)</f>
        <v>2</v>
      </c>
      <c r="K6" s="18">
        <f>COUNT(G27:G28)</f>
        <v>2</v>
      </c>
      <c r="L6" s="18">
        <f>COUNT(G29:G30)</f>
        <v>2</v>
      </c>
      <c r="M6" s="18">
        <f>COUNT(G31:G32)</f>
        <v>2</v>
      </c>
      <c r="N6" s="18">
        <f>COUNT(G33:G34)</f>
        <v>2</v>
      </c>
      <c r="O6" s="18">
        <f>COUNT(G35:G36)</f>
        <v>2</v>
      </c>
      <c r="P6" s="18">
        <f>I16*100/I14</f>
        <v>1.71803941384538</v>
      </c>
      <c r="AM6" s="7"/>
      <c r="AN6" s="7"/>
      <c r="AO6" s="37"/>
    </row>
    <row r="7" customHeight="1" spans="1:35">
      <c r="A7">
        <v>1</v>
      </c>
      <c r="B7" s="6" t="s">
        <v>27</v>
      </c>
      <c r="C7">
        <v>1976</v>
      </c>
      <c r="E7" s="18" t="s">
        <v>28</v>
      </c>
      <c r="F7" s="22">
        <f>STDEV(G14:G15)*100/F5</f>
        <v>0.214383056448675</v>
      </c>
      <c r="G7" s="22">
        <f>STDEV(G16:G17)*100/G5</f>
        <v>8.31890330807703</v>
      </c>
      <c r="H7" s="22">
        <f>STDEV(G18:G21)*100/H5</f>
        <v>1.46444166828726</v>
      </c>
      <c r="I7" s="22">
        <f>STDEV(G23:G24)*100/I5</f>
        <v>3.87938882446485</v>
      </c>
      <c r="J7" s="22">
        <f>STDEV(G25:G26)*100/J5</f>
        <v>5.0369250166713</v>
      </c>
      <c r="K7" s="22">
        <f>STDEV(G27:G28)*100/K5</f>
        <v>1.32998140662047</v>
      </c>
      <c r="L7" s="22">
        <f>STDEV(G29:G30)*100/L5</f>
        <v>7.16057499935744</v>
      </c>
      <c r="M7" s="22">
        <f>STDEV(G31:G32)*100/M5</f>
        <v>3.75454928063654</v>
      </c>
      <c r="N7" s="22">
        <f>STDEV(G33:G34)*100/N5</f>
        <v>9.08210544643272</v>
      </c>
      <c r="O7" s="22">
        <f>STDEV(G35:G36)*100/O5</f>
        <v>9.15677846140853</v>
      </c>
      <c r="P7" s="22" t="e">
        <f>STDEV(G37:G39)*100/P5</f>
        <v>#DIV/0!</v>
      </c>
      <c r="AG7" s="37"/>
      <c r="AH7" s="37"/>
      <c r="AI7" s="37"/>
    </row>
    <row r="8" customHeight="1" spans="1:16">
      <c r="A8">
        <v>2</v>
      </c>
      <c r="B8" s="6" t="s">
        <v>27</v>
      </c>
      <c r="C8">
        <v>1982</v>
      </c>
      <c r="E8" s="18" t="s">
        <v>29</v>
      </c>
      <c r="F8" s="20">
        <f>G14*100/$F$5-100</f>
        <v>-0.15159171298636</v>
      </c>
      <c r="G8" s="20">
        <f>G16*100/$G$5-100</f>
        <v>-5.88235294117646</v>
      </c>
      <c r="H8" s="20">
        <f>G18*100/$H$5-100</f>
        <v>0.733137829912025</v>
      </c>
      <c r="I8" s="20">
        <f>G23*100/$I$5-100</f>
        <v>2.7431421446384</v>
      </c>
      <c r="J8" s="20">
        <f>G25*100/$J$5-100</f>
        <v>3.56164383561644</v>
      </c>
      <c r="K8" s="20">
        <f>G27*100/$K$5-100</f>
        <v>0.940438871473347</v>
      </c>
      <c r="L8" s="20">
        <f>G29*100/$L$5-100</f>
        <v>-5.0632911392405</v>
      </c>
      <c r="M8" s="20">
        <f>G31*100/$M$5-100</f>
        <v>-2.65486725663717</v>
      </c>
      <c r="N8" s="20">
        <f>G33*100/$N$5-100</f>
        <v>-6.42201834862385</v>
      </c>
      <c r="O8" s="20">
        <f>G35*100/$N$5-100</f>
        <v>-32.1100917431193</v>
      </c>
      <c r="P8" s="20">
        <f>G37*100/$N$5-100</f>
        <v>-100</v>
      </c>
    </row>
    <row r="9" customHeight="1" spans="1:16">
      <c r="A9">
        <v>3</v>
      </c>
      <c r="B9" s="6" t="s">
        <v>16</v>
      </c>
      <c r="C9">
        <v>32</v>
      </c>
      <c r="E9" s="18"/>
      <c r="F9" s="20">
        <f>G15*100/$F$5-100</f>
        <v>0.15159171298636</v>
      </c>
      <c r="G9" s="20">
        <f>G17*100/$G$5-100</f>
        <v>5.88235294117646</v>
      </c>
      <c r="H9" s="20">
        <f>G19*100/$H$5-100</f>
        <v>0.953079178885631</v>
      </c>
      <c r="I9" s="20">
        <f>G24*100/$I$5-100</f>
        <v>-2.7431421446384</v>
      </c>
      <c r="J9" s="20">
        <f>G26*100/$J$5-100</f>
        <v>-3.56164383561644</v>
      </c>
      <c r="K9" s="20">
        <f>G28*100/$K$5-100</f>
        <v>-0.940438871473347</v>
      </c>
      <c r="L9" s="20">
        <f>G30*100/$L$5-100</f>
        <v>5.0632911392405</v>
      </c>
      <c r="M9" s="20">
        <f>G32*100/$M$5-100</f>
        <v>2.65486725663717</v>
      </c>
      <c r="N9" s="20">
        <f>G34*100/$N$5-100</f>
        <v>6.42201834862385</v>
      </c>
      <c r="O9" s="20">
        <f>G36*100/$N$5-100</f>
        <v>-40.3669724770642</v>
      </c>
      <c r="P9" s="20">
        <f>G38*100/$N$5-100</f>
        <v>-100</v>
      </c>
    </row>
    <row r="10" customHeight="1" spans="1:14">
      <c r="A10">
        <v>4</v>
      </c>
      <c r="B10" s="6" t="s">
        <v>16</v>
      </c>
      <c r="C10">
        <v>36</v>
      </c>
      <c r="N10" s="58"/>
    </row>
    <row r="11" ht="13.5" customHeight="1" spans="1:15">
      <c r="A11" s="7">
        <v>5</v>
      </c>
      <c r="B11" s="8" t="s">
        <v>17</v>
      </c>
      <c r="C11">
        <v>458</v>
      </c>
      <c r="D11" s="3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ht="13.5" customHeight="1" spans="1:7">
      <c r="A12">
        <v>6</v>
      </c>
      <c r="B12" s="8" t="s">
        <v>17</v>
      </c>
      <c r="C12">
        <v>459</v>
      </c>
      <c r="D12" s="7"/>
      <c r="G12" s="23" t="s">
        <v>30</v>
      </c>
    </row>
    <row r="13" ht="13.5" customHeight="1" spans="1:9">
      <c r="A13" s="7">
        <v>7</v>
      </c>
      <c r="B13" s="8" t="s">
        <v>17</v>
      </c>
      <c r="C13">
        <v>447</v>
      </c>
      <c r="D13" s="7"/>
      <c r="E13" s="3" t="s">
        <v>31</v>
      </c>
      <c r="F13" s="24" t="s">
        <v>32</v>
      </c>
      <c r="G13" s="25" t="s">
        <v>33</v>
      </c>
      <c r="H13" s="24" t="s">
        <v>34</v>
      </c>
      <c r="I13" s="42" t="s">
        <v>35</v>
      </c>
    </row>
    <row r="14" customHeight="1" spans="1:9">
      <c r="A14" s="7"/>
      <c r="B14" s="8"/>
      <c r="C14" s="7"/>
      <c r="E14">
        <f t="shared" ref="E14:E20" si="1">A7</f>
        <v>1</v>
      </c>
      <c r="F14" t="str">
        <f>B7</f>
        <v>Total</v>
      </c>
      <c r="G14" s="26">
        <f t="shared" ref="G14:G20" si="2">C7</f>
        <v>1976</v>
      </c>
      <c r="H14" s="7">
        <f>AVERAGE(G14:G15)</f>
        <v>1979</v>
      </c>
      <c r="I14" s="43">
        <f>H14</f>
        <v>1979</v>
      </c>
    </row>
    <row r="15" ht="13.5" customHeight="1" spans="1:8">
      <c r="A15" s="1" t="s">
        <v>36</v>
      </c>
      <c r="B15" s="1" t="s">
        <v>37</v>
      </c>
      <c r="C15" s="1" t="s">
        <v>25</v>
      </c>
      <c r="E15">
        <f t="shared" si="1"/>
        <v>2</v>
      </c>
      <c r="F15" t="str">
        <f>B8</f>
        <v>Total</v>
      </c>
      <c r="G15" s="27">
        <f t="shared" si="2"/>
        <v>1982</v>
      </c>
      <c r="H15" s="7">
        <f>STDEV(G14:G15)*100/H14</f>
        <v>0.214383056448675</v>
      </c>
    </row>
    <row r="16" ht="13.5" customHeight="1" spans="1:9">
      <c r="A16" s="7">
        <v>8</v>
      </c>
      <c r="B16" s="9">
        <v>1.25</v>
      </c>
      <c r="C16" s="10">
        <v>412</v>
      </c>
      <c r="D16" s="7"/>
      <c r="E16">
        <f t="shared" si="1"/>
        <v>3</v>
      </c>
      <c r="F16" t="s">
        <v>38</v>
      </c>
      <c r="G16" s="26">
        <f t="shared" si="2"/>
        <v>32</v>
      </c>
      <c r="H16" s="7">
        <f>AVERAGE(G16:G17)</f>
        <v>34</v>
      </c>
      <c r="I16" s="43">
        <f>H16</f>
        <v>34</v>
      </c>
    </row>
    <row r="17" ht="13.5" customHeight="1" spans="1:31">
      <c r="A17" s="7">
        <v>9</v>
      </c>
      <c r="B17" s="9">
        <v>1.25</v>
      </c>
      <c r="C17" s="10">
        <v>390</v>
      </c>
      <c r="D17" s="11" t="s">
        <v>39</v>
      </c>
      <c r="E17">
        <f t="shared" si="1"/>
        <v>4</v>
      </c>
      <c r="F17" t="s">
        <v>38</v>
      </c>
      <c r="G17" s="28">
        <f t="shared" si="2"/>
        <v>36</v>
      </c>
      <c r="H17" s="7">
        <f>STDEV(G16:G17)*100/H16</f>
        <v>8.31890330807703</v>
      </c>
      <c r="J17" s="1" t="s">
        <v>40</v>
      </c>
      <c r="M17" s="59" t="s">
        <v>41</v>
      </c>
      <c r="N17" s="60"/>
      <c r="O17" s="61" t="s">
        <v>42</v>
      </c>
      <c r="U17" s="37"/>
      <c r="AD17" s="38"/>
      <c r="AE17" s="38"/>
    </row>
    <row r="18" ht="13.5" customHeight="1" spans="1:31">
      <c r="A18" s="7">
        <v>10</v>
      </c>
      <c r="B18" s="9">
        <v>2.5</v>
      </c>
      <c r="C18" s="10">
        <v>378</v>
      </c>
      <c r="D18" s="11"/>
      <c r="E18" s="7">
        <f t="shared" si="1"/>
        <v>5</v>
      </c>
      <c r="F18" t="s">
        <v>26</v>
      </c>
      <c r="G18" s="26">
        <f t="shared" si="2"/>
        <v>458</v>
      </c>
      <c r="H18" s="7">
        <f>AVERAGE(G18:G20)</f>
        <v>454.666666666667</v>
      </c>
      <c r="I18" s="43">
        <f>H18</f>
        <v>454.666666666667</v>
      </c>
      <c r="J18" s="44">
        <f>I18-I16</f>
        <v>420.666666666667</v>
      </c>
      <c r="M18" s="62" t="s">
        <v>26</v>
      </c>
      <c r="N18" s="63">
        <f>COUNT(M25:M40)</f>
        <v>14</v>
      </c>
      <c r="O18" s="64" t="s">
        <v>43</v>
      </c>
      <c r="AD18" s="38"/>
      <c r="AE18" s="38"/>
    </row>
    <row r="19" customHeight="1" spans="1:31">
      <c r="A19" s="7">
        <v>11</v>
      </c>
      <c r="B19" s="9">
        <v>2.5</v>
      </c>
      <c r="C19" s="10">
        <v>352</v>
      </c>
      <c r="D19" s="11"/>
      <c r="E19">
        <f t="shared" si="1"/>
        <v>6</v>
      </c>
      <c r="F19" t="s">
        <v>26</v>
      </c>
      <c r="G19" s="28">
        <f t="shared" si="2"/>
        <v>459</v>
      </c>
      <c r="H19" s="7">
        <f>STDEV(G18:G20)*100/H18</f>
        <v>1.46444166828726</v>
      </c>
      <c r="I19" s="7"/>
      <c r="M19" s="62" t="s">
        <v>44</v>
      </c>
      <c r="N19" s="63">
        <f>(COUNT(M25:M38)*SUMPRODUCT(M25:M38,N25:N38)-SUM(M25:M38)*SUM(N25:N38))/(COUNT(M25:M38)*SUMSQ(M25:M38)-(SUM(M25:M38))^2)</f>
        <v>-1.04030283575261</v>
      </c>
      <c r="O19" s="64">
        <f>(((COUNT(M25:M40)*SUMSQ(N25:N40)-SUM(N25:N40)^2)/(COUNT(M25:M40)*SUMSQ(M25:M40)-SUM(M25:M40)^2))*(1-N21^2)/(COUNT(M25:M40)-2))^0.5</f>
        <v>0.0345621668664497</v>
      </c>
      <c r="Q19" s="91" t="s">
        <v>45</v>
      </c>
      <c r="R19" s="92">
        <f>N20</f>
        <v>0.994582780885827</v>
      </c>
      <c r="AD19" s="38"/>
      <c r="AE19" s="38"/>
    </row>
    <row r="20" ht="13.5" customHeight="1" spans="1:31">
      <c r="A20" s="7">
        <v>12</v>
      </c>
      <c r="B20" s="9">
        <v>5</v>
      </c>
      <c r="C20" s="10">
        <v>322</v>
      </c>
      <c r="D20" s="11" t="s">
        <v>46</v>
      </c>
      <c r="E20" s="7">
        <f t="shared" si="1"/>
        <v>7</v>
      </c>
      <c r="F20" t="s">
        <v>26</v>
      </c>
      <c r="G20" s="27">
        <f t="shared" si="2"/>
        <v>447</v>
      </c>
      <c r="H20" s="7"/>
      <c r="I20" s="7"/>
      <c r="M20" s="62" t="s">
        <v>47</v>
      </c>
      <c r="N20" s="63">
        <f>SUM(N25:N38)/COUNT(M25:M38)-N19*SUM(M25:M38)/COUNT(M25:M38)</f>
        <v>0.994582780885827</v>
      </c>
      <c r="O20" s="64">
        <f>(O19^2*SUMSQ(M25:M40)/COUNT(M25:M40))^0.5</f>
        <v>0.0403427436187498</v>
      </c>
      <c r="Q20" s="93" t="s">
        <v>48</v>
      </c>
      <c r="R20" s="94">
        <f>N19</f>
        <v>-1.04030283575261</v>
      </c>
      <c r="AD20" s="38"/>
      <c r="AE20" s="38"/>
    </row>
    <row r="21" ht="13.5" customHeight="1" spans="1:34">
      <c r="A21" s="7">
        <v>13</v>
      </c>
      <c r="B21" s="9">
        <v>5</v>
      </c>
      <c r="C21" s="10">
        <v>316</v>
      </c>
      <c r="D21" s="7"/>
      <c r="G21" s="29"/>
      <c r="H21" s="30" t="s">
        <v>49</v>
      </c>
      <c r="I21" s="30" t="s">
        <v>50</v>
      </c>
      <c r="J21" s="30" t="s">
        <v>51</v>
      </c>
      <c r="L21" s="37"/>
      <c r="M21" s="65" t="s">
        <v>52</v>
      </c>
      <c r="N21" s="66">
        <f>CORREL(M25:M40,N25:N40)</f>
        <v>-0.993442394368955</v>
      </c>
      <c r="O21" s="67"/>
      <c r="Q21" s="95" t="s">
        <v>53</v>
      </c>
      <c r="R21" s="96">
        <f>N21</f>
        <v>-0.993442394368955</v>
      </c>
      <c r="T21" s="37"/>
      <c r="AD21" s="38"/>
      <c r="AE21" s="38"/>
      <c r="AG21" t="s">
        <v>54</v>
      </c>
      <c r="AH21" t="s">
        <v>55</v>
      </c>
    </row>
    <row r="22" ht="13.5" customHeight="1" spans="1:34">
      <c r="A22" s="7">
        <v>14</v>
      </c>
      <c r="B22" s="9">
        <v>10</v>
      </c>
      <c r="C22" s="10">
        <v>225</v>
      </c>
      <c r="D22" s="7"/>
      <c r="F22" s="31" t="s">
        <v>56</v>
      </c>
      <c r="G22" s="29"/>
      <c r="H22" t="s">
        <v>57</v>
      </c>
      <c r="I22" s="37" t="s">
        <v>58</v>
      </c>
      <c r="J22" t="s">
        <v>59</v>
      </c>
      <c r="L22" s="37"/>
      <c r="M22" s="68" t="s">
        <v>50</v>
      </c>
      <c r="N22" s="68" t="s">
        <v>51</v>
      </c>
      <c r="O22" s="7"/>
      <c r="T22" s="37"/>
      <c r="AD22" s="38"/>
      <c r="AE22" s="38"/>
      <c r="AG22">
        <v>0.95</v>
      </c>
      <c r="AH22">
        <v>0.9</v>
      </c>
    </row>
    <row r="23" ht="13.5" customHeight="1" spans="1:34">
      <c r="A23" s="7">
        <v>15</v>
      </c>
      <c r="B23" s="9">
        <v>10</v>
      </c>
      <c r="C23" s="10">
        <v>249</v>
      </c>
      <c r="D23" s="7"/>
      <c r="E23" s="7">
        <f t="shared" ref="E23:E36" si="3">A16</f>
        <v>8</v>
      </c>
      <c r="F23" s="32">
        <f t="shared" ref="F23:F36" si="4">B16</f>
        <v>1.25</v>
      </c>
      <c r="G23" s="26">
        <f t="shared" ref="G23:G36" si="5">C16</f>
        <v>412</v>
      </c>
      <c r="H23" s="7">
        <f t="shared" ref="H23:H36" si="6">(G23-$I$16)*100/$J$18</f>
        <v>89.8573692551505</v>
      </c>
      <c r="I23" s="37">
        <f t="shared" ref="I23:I36" si="7">LOG(F23)</f>
        <v>0.0969100130080564</v>
      </c>
      <c r="J23" s="37">
        <f t="shared" ref="J23:J36" si="8">LOG(H23/(100-H23))</f>
        <v>0.947403084909019</v>
      </c>
      <c r="M23" s="69" t="s">
        <v>60</v>
      </c>
      <c r="N23" s="70" t="s">
        <v>35</v>
      </c>
      <c r="O23" s="7"/>
      <c r="T23" s="37"/>
      <c r="AD23" s="38"/>
      <c r="AE23" s="38"/>
      <c r="AG23">
        <v>0.75</v>
      </c>
      <c r="AH23">
        <v>0.8</v>
      </c>
    </row>
    <row r="24" ht="13.5" customHeight="1" spans="1:34">
      <c r="A24" s="7">
        <v>16</v>
      </c>
      <c r="B24" s="8">
        <v>20</v>
      </c>
      <c r="C24" s="10">
        <v>165</v>
      </c>
      <c r="D24" s="7"/>
      <c r="E24" s="7">
        <f t="shared" si="3"/>
        <v>9</v>
      </c>
      <c r="F24" s="32">
        <f t="shared" si="4"/>
        <v>1.25</v>
      </c>
      <c r="G24" s="27">
        <f t="shared" si="5"/>
        <v>390</v>
      </c>
      <c r="H24" s="7">
        <f t="shared" si="6"/>
        <v>84.6275752773376</v>
      </c>
      <c r="I24" s="37">
        <f t="shared" si="7"/>
        <v>0.0969100130080564</v>
      </c>
      <c r="J24" s="37">
        <f t="shared" si="8"/>
        <v>0.740769522762311</v>
      </c>
      <c r="M24" s="71" t="s">
        <v>61</v>
      </c>
      <c r="N24" s="72" t="s">
        <v>62</v>
      </c>
      <c r="O24" t="s">
        <v>63</v>
      </c>
      <c r="P24" t="s">
        <v>64</v>
      </c>
      <c r="Q24" t="s">
        <v>65</v>
      </c>
      <c r="R24" t="s">
        <v>66</v>
      </c>
      <c r="S24" t="s">
        <v>67</v>
      </c>
      <c r="T24" s="37"/>
      <c r="AD24" s="38"/>
      <c r="AE24" s="38"/>
      <c r="AG24">
        <v>0.66</v>
      </c>
      <c r="AH24">
        <v>0.7</v>
      </c>
    </row>
    <row r="25" customHeight="1" spans="1:34">
      <c r="A25" s="7">
        <f>A24+1</f>
        <v>17</v>
      </c>
      <c r="B25" s="8">
        <v>20</v>
      </c>
      <c r="C25" s="10">
        <v>174</v>
      </c>
      <c r="D25" s="7"/>
      <c r="E25" s="7">
        <f t="shared" si="3"/>
        <v>10</v>
      </c>
      <c r="F25" s="32">
        <f t="shared" si="4"/>
        <v>2.5</v>
      </c>
      <c r="G25" s="26">
        <f t="shared" si="5"/>
        <v>378</v>
      </c>
      <c r="H25" s="7">
        <f t="shared" si="6"/>
        <v>81.7749603803486</v>
      </c>
      <c r="I25" s="37">
        <f t="shared" si="7"/>
        <v>0.397940008672038</v>
      </c>
      <c r="J25" s="37">
        <f t="shared" si="8"/>
        <v>0.651951861273599</v>
      </c>
      <c r="M25" s="73">
        <f t="shared" ref="M25:M38" si="9">I23</f>
        <v>0.0969100130080564</v>
      </c>
      <c r="N25" s="74">
        <f t="shared" ref="N25:N38" si="10">J23</f>
        <v>0.947403084909019</v>
      </c>
      <c r="O25" s="37">
        <f t="shared" ref="O25:O38" si="11">10^((LOG((G23-$I$16)*100/$J$18/(100-(G23-$I$16)*100/$J$18))-$R$19)/$R$20)</f>
        <v>1.11007388641753</v>
      </c>
      <c r="P25">
        <v>1</v>
      </c>
      <c r="Q25" s="7">
        <f>100*STDEV(O25:O26)/AVERAGE(O25:O26)</f>
        <v>31.7879445261223</v>
      </c>
      <c r="R25" s="7">
        <f t="shared" ref="R25:R38" si="12">(O25-F23)*100/F23</f>
        <v>-11.1940890865977</v>
      </c>
      <c r="S25" s="37">
        <f t="shared" ref="S25:S38" si="13">O25/F23</f>
        <v>0.888059109134023</v>
      </c>
      <c r="T25" s="37"/>
      <c r="AD25" s="38"/>
      <c r="AE25" s="38"/>
      <c r="AG25">
        <v>0.5</v>
      </c>
      <c r="AH25">
        <v>0.5</v>
      </c>
    </row>
    <row r="26" ht="13.5" customHeight="1" spans="1:34">
      <c r="A26" s="7">
        <v>18</v>
      </c>
      <c r="B26" s="8">
        <v>40</v>
      </c>
      <c r="C26" s="10">
        <v>102</v>
      </c>
      <c r="D26" s="7"/>
      <c r="E26" s="7">
        <f t="shared" si="3"/>
        <v>11</v>
      </c>
      <c r="F26" s="32">
        <f t="shared" si="4"/>
        <v>2.5</v>
      </c>
      <c r="G26" s="27">
        <f t="shared" si="5"/>
        <v>352</v>
      </c>
      <c r="H26" s="7">
        <f t="shared" si="6"/>
        <v>75.594294770206</v>
      </c>
      <c r="I26" s="37">
        <f t="shared" si="7"/>
        <v>0.397940008672038</v>
      </c>
      <c r="J26" s="37">
        <f t="shared" si="8"/>
        <v>0.490997658203651</v>
      </c>
      <c r="M26" s="73">
        <f t="shared" si="9"/>
        <v>0.0969100130080564</v>
      </c>
      <c r="N26" s="74">
        <f t="shared" si="10"/>
        <v>0.740769522762311</v>
      </c>
      <c r="O26" s="37">
        <f t="shared" si="11"/>
        <v>1.75380040318955</v>
      </c>
      <c r="P26">
        <v>1</v>
      </c>
      <c r="Q26" s="7"/>
      <c r="R26" s="7">
        <f t="shared" si="12"/>
        <v>40.3040322551636</v>
      </c>
      <c r="S26" s="37">
        <f t="shared" si="13"/>
        <v>1.40304032255164</v>
      </c>
      <c r="T26" s="37"/>
      <c r="AD26" s="38"/>
      <c r="AE26" s="38"/>
      <c r="AG26">
        <v>0.35</v>
      </c>
      <c r="AH26">
        <v>0.3</v>
      </c>
    </row>
    <row r="27" customHeight="1" spans="1:34">
      <c r="A27" s="7">
        <f>A26+1</f>
        <v>19</v>
      </c>
      <c r="B27" s="8">
        <v>40</v>
      </c>
      <c r="C27" s="10">
        <v>116</v>
      </c>
      <c r="D27" s="7"/>
      <c r="E27" s="7">
        <f t="shared" si="3"/>
        <v>12</v>
      </c>
      <c r="F27" s="32">
        <f t="shared" si="4"/>
        <v>5</v>
      </c>
      <c r="G27" s="26">
        <f t="shared" si="5"/>
        <v>322</v>
      </c>
      <c r="H27" s="7">
        <f t="shared" si="6"/>
        <v>68.4627575277338</v>
      </c>
      <c r="I27" s="37">
        <f t="shared" si="7"/>
        <v>0.698970004336019</v>
      </c>
      <c r="J27" s="37">
        <f t="shared" si="8"/>
        <v>0.336630670405205</v>
      </c>
      <c r="M27" s="73">
        <f t="shared" si="9"/>
        <v>0.397940008672038</v>
      </c>
      <c r="N27" s="74">
        <f t="shared" si="10"/>
        <v>0.651951861273599</v>
      </c>
      <c r="O27" s="37">
        <f t="shared" si="11"/>
        <v>2.13479856631152</v>
      </c>
      <c r="P27">
        <v>2</v>
      </c>
      <c r="Q27" s="7">
        <f>100*STDEV(O27:O28)/AVERAGE(O27:O28)</f>
        <v>24.9277850944467</v>
      </c>
      <c r="R27" s="7">
        <f t="shared" si="12"/>
        <v>-14.6080573475391</v>
      </c>
      <c r="S27" s="37">
        <f t="shared" si="13"/>
        <v>0.853919426524609</v>
      </c>
      <c r="T27" s="37"/>
      <c r="AD27" s="38"/>
      <c r="AE27" s="38"/>
      <c r="AG27">
        <v>0.31</v>
      </c>
      <c r="AH27">
        <v>0.3</v>
      </c>
    </row>
    <row r="28" ht="13.5" customHeight="1" spans="1:34">
      <c r="A28" s="7">
        <v>20</v>
      </c>
      <c r="B28" s="8">
        <v>80</v>
      </c>
      <c r="C28" s="10">
        <v>74</v>
      </c>
      <c r="D28" s="7"/>
      <c r="E28" s="7">
        <f t="shared" si="3"/>
        <v>13</v>
      </c>
      <c r="F28" s="32">
        <f t="shared" si="4"/>
        <v>5</v>
      </c>
      <c r="G28" s="27">
        <f t="shared" si="5"/>
        <v>316</v>
      </c>
      <c r="H28" s="7">
        <f t="shared" si="6"/>
        <v>67.0364500792393</v>
      </c>
      <c r="I28" s="37">
        <f t="shared" si="7"/>
        <v>0.698970004336019</v>
      </c>
      <c r="J28" s="37">
        <f t="shared" si="8"/>
        <v>0.308277032412281</v>
      </c>
      <c r="M28" s="73">
        <f t="shared" si="9"/>
        <v>0.397940008672038</v>
      </c>
      <c r="N28" s="74">
        <f t="shared" si="10"/>
        <v>0.490997658203651</v>
      </c>
      <c r="O28" s="37">
        <f t="shared" si="11"/>
        <v>3.04842494687264</v>
      </c>
      <c r="P28">
        <v>2</v>
      </c>
      <c r="Q28" s="7"/>
      <c r="R28" s="7">
        <f t="shared" si="12"/>
        <v>21.9369978749057</v>
      </c>
      <c r="S28" s="37">
        <f t="shared" si="13"/>
        <v>1.21936997874906</v>
      </c>
      <c r="T28" s="37"/>
      <c r="U28" s="37"/>
      <c r="V28" s="37"/>
      <c r="W28" s="7"/>
      <c r="X28" s="37"/>
      <c r="AC28" s="7"/>
      <c r="AD28" s="38"/>
      <c r="AE28" s="38"/>
      <c r="AG28">
        <v>-0.07</v>
      </c>
      <c r="AH28">
        <v>-0.1</v>
      </c>
    </row>
    <row r="29" customHeight="1" spans="1:34">
      <c r="A29" s="7">
        <f>A28+1</f>
        <v>21</v>
      </c>
      <c r="B29" s="8">
        <v>80</v>
      </c>
      <c r="C29" s="10">
        <v>65</v>
      </c>
      <c r="D29" s="7"/>
      <c r="E29" s="7">
        <f t="shared" si="3"/>
        <v>14</v>
      </c>
      <c r="F29" s="32">
        <f t="shared" si="4"/>
        <v>10</v>
      </c>
      <c r="G29" s="26">
        <f t="shared" si="5"/>
        <v>225</v>
      </c>
      <c r="H29" s="7">
        <f t="shared" si="6"/>
        <v>45.4041204437401</v>
      </c>
      <c r="I29" s="37">
        <f t="shared" si="7"/>
        <v>1</v>
      </c>
      <c r="J29" s="37">
        <f t="shared" si="8"/>
        <v>-0.0800645999402359</v>
      </c>
      <c r="M29" s="73">
        <f t="shared" si="9"/>
        <v>0.698970004336019</v>
      </c>
      <c r="N29" s="74">
        <f t="shared" si="10"/>
        <v>0.336630670405205</v>
      </c>
      <c r="O29" s="37">
        <f t="shared" si="11"/>
        <v>4.29004743859393</v>
      </c>
      <c r="P29">
        <v>3</v>
      </c>
      <c r="Q29" s="7">
        <f>100*STDEV(O29:O30)/AVERAGE(O29:O30)</f>
        <v>4.43615991115775</v>
      </c>
      <c r="R29" s="7">
        <f t="shared" si="12"/>
        <v>-14.1990512281214</v>
      </c>
      <c r="S29" s="37">
        <f t="shared" si="13"/>
        <v>0.858009487718786</v>
      </c>
      <c r="T29" s="37"/>
      <c r="U29" s="37"/>
      <c r="V29" s="37"/>
      <c r="X29" s="37"/>
      <c r="Y29" s="37"/>
      <c r="Z29" s="7"/>
      <c r="AD29" s="38"/>
      <c r="AE29" s="38"/>
      <c r="AG29">
        <v>0.03</v>
      </c>
      <c r="AH29">
        <v>0</v>
      </c>
    </row>
    <row r="30" ht="13.5" customHeight="1" spans="1:34">
      <c r="A30" s="7"/>
      <c r="B30" s="8"/>
      <c r="C30" s="7"/>
      <c r="D30" s="7"/>
      <c r="E30" s="7">
        <f t="shared" si="3"/>
        <v>15</v>
      </c>
      <c r="F30" s="32">
        <f t="shared" si="4"/>
        <v>10</v>
      </c>
      <c r="G30" s="27">
        <f t="shared" si="5"/>
        <v>249</v>
      </c>
      <c r="H30" s="7">
        <f t="shared" si="6"/>
        <v>51.1093502377179</v>
      </c>
      <c r="I30" s="37">
        <f t="shared" si="7"/>
        <v>1</v>
      </c>
      <c r="J30" s="37">
        <f t="shared" si="8"/>
        <v>0.019274550602026</v>
      </c>
      <c r="M30" s="73">
        <f t="shared" si="9"/>
        <v>0.698970004336019</v>
      </c>
      <c r="N30" s="74">
        <f t="shared" si="10"/>
        <v>0.308277032412281</v>
      </c>
      <c r="O30" s="37">
        <f t="shared" si="11"/>
        <v>4.56790719241351</v>
      </c>
      <c r="P30">
        <v>3</v>
      </c>
      <c r="Q30" s="7"/>
      <c r="R30" s="7">
        <f t="shared" si="12"/>
        <v>-8.64185615172984</v>
      </c>
      <c r="S30" s="37">
        <f t="shared" si="13"/>
        <v>0.913581438482702</v>
      </c>
      <c r="T30" s="37"/>
      <c r="V30" s="37"/>
      <c r="X30" s="37"/>
      <c r="Y30" s="37"/>
      <c r="Z30" s="7"/>
      <c r="AD30" s="38"/>
      <c r="AE30" s="38"/>
      <c r="AG30">
        <v>-0.33</v>
      </c>
      <c r="AH30">
        <v>-0.3</v>
      </c>
    </row>
    <row r="31" customHeight="1" spans="1:34">
      <c r="A31" s="7"/>
      <c r="B31" s="8"/>
      <c r="C31" s="7"/>
      <c r="D31" s="7"/>
      <c r="E31" s="7">
        <f t="shared" si="3"/>
        <v>16</v>
      </c>
      <c r="F31" s="32">
        <f t="shared" si="4"/>
        <v>20</v>
      </c>
      <c r="G31" s="26">
        <f t="shared" si="5"/>
        <v>165</v>
      </c>
      <c r="H31" s="7">
        <f t="shared" si="6"/>
        <v>31.1410459587956</v>
      </c>
      <c r="I31" s="37">
        <f t="shared" si="7"/>
        <v>1.30102999566398</v>
      </c>
      <c r="J31" s="37">
        <f t="shared" si="8"/>
        <v>-0.34462722607324</v>
      </c>
      <c r="M31" s="73">
        <f t="shared" si="9"/>
        <v>1</v>
      </c>
      <c r="N31" s="74">
        <f t="shared" si="10"/>
        <v>-0.0800645999402359</v>
      </c>
      <c r="O31" s="37">
        <f t="shared" si="11"/>
        <v>10.7898147348323</v>
      </c>
      <c r="P31">
        <v>4</v>
      </c>
      <c r="Q31" s="7">
        <f>100*STDEV(O31:O32)/AVERAGE(O31:O32)</f>
        <v>15.4851921832702</v>
      </c>
      <c r="R31" s="7">
        <f t="shared" si="12"/>
        <v>7.89814734832292</v>
      </c>
      <c r="S31" s="37">
        <f t="shared" si="13"/>
        <v>1.07898147348323</v>
      </c>
      <c r="T31" s="37"/>
      <c r="V31" s="37"/>
      <c r="X31" s="37"/>
      <c r="Y31" s="37"/>
      <c r="Z31" s="7"/>
      <c r="AD31" s="38"/>
      <c r="AE31" s="38"/>
      <c r="AG31">
        <v>-0.28</v>
      </c>
      <c r="AH31">
        <v>-0.3</v>
      </c>
    </row>
    <row r="32" ht="13.5" customHeight="1" spans="1:34">
      <c r="A32" s="7"/>
      <c r="B32" s="8"/>
      <c r="C32" s="7"/>
      <c r="E32" s="7">
        <f t="shared" si="3"/>
        <v>17</v>
      </c>
      <c r="F32" s="32">
        <f t="shared" si="4"/>
        <v>20</v>
      </c>
      <c r="G32" s="27">
        <f t="shared" si="5"/>
        <v>174</v>
      </c>
      <c r="H32" s="7">
        <f t="shared" si="6"/>
        <v>33.2805071315372</v>
      </c>
      <c r="I32" s="37">
        <f t="shared" si="7"/>
        <v>1.30102999566398</v>
      </c>
      <c r="J32" s="37">
        <f t="shared" si="8"/>
        <v>-0.302062801101749</v>
      </c>
      <c r="M32" s="73">
        <f t="shared" si="9"/>
        <v>1</v>
      </c>
      <c r="N32" s="74">
        <f t="shared" si="10"/>
        <v>0.019274550602026</v>
      </c>
      <c r="O32" s="37">
        <f t="shared" si="11"/>
        <v>8.66010942332543</v>
      </c>
      <c r="P32">
        <v>4</v>
      </c>
      <c r="Q32" s="7"/>
      <c r="R32" s="7">
        <f t="shared" si="12"/>
        <v>-13.3989057667457</v>
      </c>
      <c r="S32" s="37">
        <f t="shared" si="13"/>
        <v>0.866010942332543</v>
      </c>
      <c r="T32" s="37"/>
      <c r="U32" s="37"/>
      <c r="V32" s="37"/>
      <c r="X32" s="37"/>
      <c r="Y32" s="37"/>
      <c r="Z32" s="7"/>
      <c r="AD32" s="38"/>
      <c r="AE32" s="38"/>
      <c r="AG32">
        <v>-0.7</v>
      </c>
      <c r="AH32">
        <v>-0.7</v>
      </c>
    </row>
    <row r="33" customHeight="1" spans="3:34">
      <c r="C33" s="7"/>
      <c r="E33" s="7">
        <f t="shared" si="3"/>
        <v>18</v>
      </c>
      <c r="F33" s="32">
        <f t="shared" si="4"/>
        <v>40</v>
      </c>
      <c r="G33" s="26">
        <f t="shared" si="5"/>
        <v>102</v>
      </c>
      <c r="H33" s="7">
        <f t="shared" si="6"/>
        <v>16.1648177496038</v>
      </c>
      <c r="I33" s="37">
        <f t="shared" si="7"/>
        <v>1.60205999132796</v>
      </c>
      <c r="J33" s="37">
        <f t="shared" si="8"/>
        <v>-0.714855500273268</v>
      </c>
      <c r="M33" s="73">
        <f t="shared" si="9"/>
        <v>1.30102999566398</v>
      </c>
      <c r="N33" s="74">
        <f t="shared" si="10"/>
        <v>-0.34462722607324</v>
      </c>
      <c r="O33" s="37">
        <f t="shared" si="11"/>
        <v>19.3788086878219</v>
      </c>
      <c r="P33">
        <v>5</v>
      </c>
      <c r="Q33" s="7">
        <f>100*STDEV(O33:O34)/AVERAGE(O33:O34)</f>
        <v>6.65681704533361</v>
      </c>
      <c r="R33" s="7">
        <f t="shared" si="12"/>
        <v>-3.10595656089061</v>
      </c>
      <c r="S33" s="37">
        <f t="shared" si="13"/>
        <v>0.968940434391094</v>
      </c>
      <c r="T33" s="37"/>
      <c r="U33" s="37"/>
      <c r="V33" s="37"/>
      <c r="X33" s="37"/>
      <c r="Y33" s="37"/>
      <c r="Z33" s="7"/>
      <c r="AD33" s="38"/>
      <c r="AE33" s="38"/>
      <c r="AG33">
        <v>-0.6</v>
      </c>
      <c r="AH33">
        <v>-0.6</v>
      </c>
    </row>
    <row r="34" ht="13.5" customHeight="1" spans="5:34">
      <c r="E34" s="7">
        <f t="shared" si="3"/>
        <v>19</v>
      </c>
      <c r="F34" s="32">
        <f t="shared" si="4"/>
        <v>40</v>
      </c>
      <c r="G34" s="27">
        <f t="shared" si="5"/>
        <v>116</v>
      </c>
      <c r="H34" s="7">
        <f t="shared" si="6"/>
        <v>19.4928684627575</v>
      </c>
      <c r="I34" s="37">
        <f t="shared" si="7"/>
        <v>1.60205999132796</v>
      </c>
      <c r="J34" s="37">
        <f t="shared" si="8"/>
        <v>-0.615958600844521</v>
      </c>
      <c r="M34" s="73">
        <f t="shared" si="9"/>
        <v>1.30102999566398</v>
      </c>
      <c r="N34" s="74">
        <f t="shared" si="10"/>
        <v>-0.302062801101749</v>
      </c>
      <c r="O34" s="37">
        <f t="shared" si="11"/>
        <v>17.6364697443893</v>
      </c>
      <c r="P34">
        <v>5</v>
      </c>
      <c r="Q34" s="7"/>
      <c r="R34" s="7">
        <f t="shared" si="12"/>
        <v>-11.8176512780534</v>
      </c>
      <c r="S34" s="37">
        <f t="shared" si="13"/>
        <v>0.881823487219466</v>
      </c>
      <c r="T34" s="37"/>
      <c r="V34" s="37"/>
      <c r="X34" s="37"/>
      <c r="Y34" s="37"/>
      <c r="Z34" s="7"/>
      <c r="AG34">
        <v>-0.96</v>
      </c>
      <c r="AH34">
        <v>-1</v>
      </c>
    </row>
    <row r="35" customHeight="1" spans="5:34">
      <c r="E35" s="7">
        <f t="shared" si="3"/>
        <v>20</v>
      </c>
      <c r="F35" s="32">
        <f t="shared" si="4"/>
        <v>80</v>
      </c>
      <c r="G35" s="26">
        <f t="shared" si="5"/>
        <v>74</v>
      </c>
      <c r="H35" s="7">
        <f t="shared" si="6"/>
        <v>9.50871632329635</v>
      </c>
      <c r="I35" s="37">
        <f t="shared" si="7"/>
        <v>1.90308998699194</v>
      </c>
      <c r="J35" s="37">
        <f t="shared" si="8"/>
        <v>-0.978484857862204</v>
      </c>
      <c r="M35" s="73">
        <f t="shared" si="9"/>
        <v>1.60205999132796</v>
      </c>
      <c r="N35" s="74">
        <f t="shared" si="10"/>
        <v>-0.714855500273268</v>
      </c>
      <c r="O35" s="37">
        <f t="shared" si="11"/>
        <v>43.9756402270302</v>
      </c>
      <c r="P35">
        <v>6</v>
      </c>
      <c r="Q35" s="7">
        <f>100*STDEV(O35:O36)/AVERAGE(O35:O36)</f>
        <v>15.4168018660371</v>
      </c>
      <c r="R35" s="7">
        <f t="shared" si="12"/>
        <v>9.93910056757557</v>
      </c>
      <c r="S35" s="37">
        <f t="shared" si="13"/>
        <v>1.09939100567576</v>
      </c>
      <c r="V35" s="37"/>
      <c r="X35" s="37"/>
      <c r="Y35" s="37"/>
      <c r="Z35" s="7"/>
      <c r="AG35" s="45">
        <v>-1.05</v>
      </c>
      <c r="AH35">
        <v>-1.1</v>
      </c>
    </row>
    <row r="36" ht="13.5" customHeight="1" spans="5:34">
      <c r="E36" s="7">
        <f t="shared" si="3"/>
        <v>21</v>
      </c>
      <c r="F36" s="32">
        <f t="shared" si="4"/>
        <v>80</v>
      </c>
      <c r="G36" s="27">
        <f t="shared" si="5"/>
        <v>65</v>
      </c>
      <c r="H36" s="7">
        <f t="shared" si="6"/>
        <v>7.36925515055467</v>
      </c>
      <c r="I36" s="37">
        <f t="shared" si="7"/>
        <v>1.90308998699194</v>
      </c>
      <c r="J36" s="37">
        <f t="shared" si="8"/>
        <v>-1.0993315626079</v>
      </c>
      <c r="L36" s="45"/>
      <c r="M36" s="73">
        <f t="shared" si="9"/>
        <v>1.60205999132796</v>
      </c>
      <c r="N36" s="74">
        <f t="shared" si="10"/>
        <v>-0.615958600844521</v>
      </c>
      <c r="O36" s="37">
        <f t="shared" si="11"/>
        <v>35.3302475431207</v>
      </c>
      <c r="P36">
        <v>6</v>
      </c>
      <c r="Q36" s="7"/>
      <c r="R36" s="7">
        <f t="shared" si="12"/>
        <v>-11.6743811421982</v>
      </c>
      <c r="S36" s="37">
        <f t="shared" si="13"/>
        <v>0.883256188578018</v>
      </c>
      <c r="T36" s="37"/>
      <c r="U36" s="37"/>
      <c r="V36" s="37"/>
      <c r="X36" s="37"/>
      <c r="Y36" s="37"/>
      <c r="Z36" s="7"/>
      <c r="AG36">
        <f>SUM(AG22:AG35)</f>
        <v>-0.44</v>
      </c>
      <c r="AH36">
        <f>SUM(AH22:AH35)</f>
        <v>-0.6</v>
      </c>
    </row>
    <row r="37" customHeight="1" spans="5:26">
      <c r="E37" s="7"/>
      <c r="F37" s="32"/>
      <c r="G37" s="33"/>
      <c r="H37" s="34"/>
      <c r="I37" s="46" t="s">
        <v>68</v>
      </c>
      <c r="J37" s="46">
        <f>SUM(J23:J36)</f>
        <v>-0.640080768135031</v>
      </c>
      <c r="K37" s="46"/>
      <c r="M37" s="73">
        <f t="shared" si="9"/>
        <v>1.90308998699194</v>
      </c>
      <c r="N37" s="74">
        <f t="shared" si="10"/>
        <v>-0.978484857862204</v>
      </c>
      <c r="O37" s="37">
        <f t="shared" si="11"/>
        <v>78.8184964738283</v>
      </c>
      <c r="P37">
        <v>7</v>
      </c>
      <c r="Q37" s="7">
        <f>100*STDEV(O37:O38)/AVERAGE(O37:O38)</f>
        <v>18.8017018166426</v>
      </c>
      <c r="R37" s="7">
        <f t="shared" si="12"/>
        <v>-1.47687940771458</v>
      </c>
      <c r="S37" s="37">
        <f t="shared" si="13"/>
        <v>0.985231205922854</v>
      </c>
      <c r="T37" s="37"/>
      <c r="U37" s="37"/>
      <c r="V37" s="37"/>
      <c r="X37" s="37"/>
      <c r="Y37" s="37"/>
      <c r="Z37" s="7"/>
    </row>
    <row r="38" ht="13.5" customHeight="1" spans="5:26">
      <c r="E38" s="7"/>
      <c r="F38" s="32"/>
      <c r="G38" s="27"/>
      <c r="H38" s="7"/>
      <c r="I38" s="37"/>
      <c r="J38" s="37"/>
      <c r="M38" s="73">
        <f t="shared" si="9"/>
        <v>1.90308998699194</v>
      </c>
      <c r="N38" s="74">
        <f t="shared" si="10"/>
        <v>-1.0993315626079</v>
      </c>
      <c r="O38" s="37">
        <f t="shared" si="11"/>
        <v>102.989529663223</v>
      </c>
      <c r="P38">
        <v>7</v>
      </c>
      <c r="Q38" s="7"/>
      <c r="R38" s="7">
        <f t="shared" si="12"/>
        <v>28.7369120790286</v>
      </c>
      <c r="S38" s="37">
        <f t="shared" si="13"/>
        <v>1.28736912079029</v>
      </c>
      <c r="V38" s="37"/>
      <c r="X38" s="37"/>
      <c r="Y38" s="37"/>
      <c r="Z38" s="7"/>
    </row>
    <row r="39" customHeight="1" spans="6:26">
      <c r="F39" s="32"/>
      <c r="G39" s="29"/>
      <c r="H39" s="7"/>
      <c r="I39" s="37"/>
      <c r="J39" s="37"/>
      <c r="M39" s="75"/>
      <c r="N39" t="s">
        <v>59</v>
      </c>
      <c r="O39" s="37"/>
      <c r="Q39" s="7"/>
      <c r="R39" s="7"/>
      <c r="S39" s="37"/>
      <c r="V39" s="37"/>
      <c r="X39" s="37"/>
      <c r="Y39" s="37"/>
      <c r="Z39" s="7"/>
    </row>
    <row r="40" ht="13.5" customHeight="1" spans="6:26">
      <c r="F40" t="s">
        <v>69</v>
      </c>
      <c r="G40" s="29"/>
      <c r="H40" s="7"/>
      <c r="I40" s="37"/>
      <c r="J40" s="37"/>
      <c r="K40" s="37"/>
      <c r="L40" s="37"/>
      <c r="M40" s="76"/>
      <c r="N40" s="77"/>
      <c r="O40" s="37"/>
      <c r="Q40" s="7"/>
      <c r="R40" s="7"/>
      <c r="S40" s="37"/>
      <c r="V40" s="37"/>
      <c r="X40" s="37"/>
      <c r="Y40" s="37"/>
      <c r="Z40" s="7"/>
    </row>
    <row r="41" customHeight="1" spans="7:26">
      <c r="G41" s="29"/>
      <c r="H41" s="7"/>
      <c r="I41" s="37"/>
      <c r="J41" s="37"/>
      <c r="K41" s="37"/>
      <c r="L41" s="37"/>
      <c r="V41" s="37"/>
      <c r="X41" s="37"/>
      <c r="Y41" s="37"/>
      <c r="Z41" s="7"/>
    </row>
    <row r="42" customHeight="1" spans="2:26">
      <c r="B42" s="12" t="s">
        <v>70</v>
      </c>
      <c r="C42" s="13" t="s">
        <v>71</v>
      </c>
      <c r="E42" s="1" t="s">
        <v>1</v>
      </c>
      <c r="F42" s="1" t="s">
        <v>72</v>
      </c>
      <c r="H42" s="7"/>
      <c r="I42" s="37"/>
      <c r="J42" s="37"/>
      <c r="V42" s="37"/>
      <c r="X42" s="37"/>
      <c r="Y42" s="37"/>
      <c r="Z42" s="7"/>
    </row>
    <row r="43" ht="13.5" customHeight="1" spans="1:26">
      <c r="A43" s="1" t="s">
        <v>23</v>
      </c>
      <c r="B43" s="12" t="s">
        <v>25</v>
      </c>
      <c r="C43" s="13" t="s">
        <v>37</v>
      </c>
      <c r="D43" t="s">
        <v>73</v>
      </c>
      <c r="F43" t="s">
        <v>37</v>
      </c>
      <c r="G43" t="s">
        <v>74</v>
      </c>
      <c r="H43" s="7"/>
      <c r="I43" s="37"/>
      <c r="J43" s="37"/>
      <c r="V43" s="37"/>
      <c r="X43" s="37"/>
      <c r="Y43" s="37"/>
      <c r="Z43" s="7"/>
    </row>
    <row r="44" customHeight="1" spans="1:26">
      <c r="A44" s="14">
        <v>25</v>
      </c>
      <c r="B44">
        <v>219</v>
      </c>
      <c r="C44" s="15">
        <f>10^((LOG((B44-$I$16)*100/$J$18/(100-(B44-$I$16)*100/$J$18))-$R$19)/$R$20)</f>
        <v>11.4052520377423</v>
      </c>
      <c r="D44" s="16">
        <v>1</v>
      </c>
      <c r="E44" s="35">
        <f t="shared" ref="E44:E107" si="14">C44*D44</f>
        <v>11.4052520377423</v>
      </c>
      <c r="F44" s="36">
        <f>AVERAGE(E44:E45)</f>
        <v>11.147517259292</v>
      </c>
      <c r="G44" s="16">
        <f>100*STDEV(E44:E45)/F44</f>
        <v>3.26971477775372</v>
      </c>
      <c r="H44" s="16">
        <v>1</v>
      </c>
      <c r="I44" s="35" t="s">
        <v>4</v>
      </c>
      <c r="J44" s="37"/>
      <c r="K44" s="37"/>
      <c r="L44" s="47" t="s">
        <v>75</v>
      </c>
      <c r="M44" s="60" t="s">
        <v>76</v>
      </c>
      <c r="N44" s="60" t="s">
        <v>77</v>
      </c>
      <c r="O44" s="78"/>
      <c r="P44" s="60"/>
      <c r="Q44" s="97" t="s">
        <v>74</v>
      </c>
      <c r="R44" s="61" t="s">
        <v>78</v>
      </c>
      <c r="V44" s="37"/>
      <c r="X44" s="37"/>
      <c r="Y44" s="37"/>
      <c r="Z44" s="7"/>
    </row>
    <row r="45" customHeight="1" spans="1:26">
      <c r="A45">
        <f t="shared" ref="A45:A68" si="15">A44+1</f>
        <v>26</v>
      </c>
      <c r="B45">
        <v>224</v>
      </c>
      <c r="C45" s="17">
        <f t="shared" ref="C44:C107" si="16">10^((LOG((B45-$I$16)*100/$J$18/(100-(B45-$I$16)*100/$J$18))-$R$19)/$R$20)</f>
        <v>10.8897824808416</v>
      </c>
      <c r="D45" s="7">
        <f t="shared" ref="D45:D108" si="17">D44</f>
        <v>1</v>
      </c>
      <c r="E45" s="37">
        <f t="shared" si="14"/>
        <v>10.8897824808416</v>
      </c>
      <c r="H45" s="7">
        <v>1</v>
      </c>
      <c r="I45" s="37"/>
      <c r="J45" s="37"/>
      <c r="K45" s="37"/>
      <c r="L45" s="48">
        <v>80</v>
      </c>
      <c r="M45" s="79">
        <f>LOG(L45/(100-L45))</f>
        <v>0.602059991327962</v>
      </c>
      <c r="N45" s="80">
        <f>10^((M45-$R$19)/$R$20)</f>
        <v>2.38405290804622</v>
      </c>
      <c r="O45" s="81" t="s">
        <v>79</v>
      </c>
      <c r="P45" s="82" t="s">
        <v>80</v>
      </c>
      <c r="Q45" s="98">
        <f>AVERAGE(Q25:Q40)</f>
        <v>16.7874860632872</v>
      </c>
      <c r="R45" s="99">
        <f>AVERAGE(S25:S40)</f>
        <v>1.01335597296815</v>
      </c>
      <c r="V45" s="37"/>
      <c r="X45" s="37"/>
      <c r="Y45" s="37"/>
      <c r="Z45" s="7"/>
    </row>
    <row r="46" customHeight="1" spans="1:26">
      <c r="A46">
        <f t="shared" si="15"/>
        <v>27</v>
      </c>
      <c r="B46">
        <v>164</v>
      </c>
      <c r="C46" s="17">
        <f t="shared" si="16"/>
        <v>19.5868597284705</v>
      </c>
      <c r="D46" s="7">
        <f t="shared" si="17"/>
        <v>1</v>
      </c>
      <c r="E46" s="37">
        <f t="shared" si="14"/>
        <v>19.5868597284705</v>
      </c>
      <c r="F46" s="38">
        <f>AVERAGE(E46:E47)</f>
        <v>17.2313915060697</v>
      </c>
      <c r="G46" s="7">
        <f>100*STDEV(E46:E47)/F46</f>
        <v>19.3317823733774</v>
      </c>
      <c r="H46" s="7">
        <v>2</v>
      </c>
      <c r="I46" s="37"/>
      <c r="J46" s="37"/>
      <c r="L46" s="48">
        <v>50</v>
      </c>
      <c r="M46" s="83">
        <f>LOG(L46/(100-L46))</f>
        <v>0</v>
      </c>
      <c r="N46" s="80">
        <f>10^((M46-$R$19)/$R$20)</f>
        <v>9.03756026172973</v>
      </c>
      <c r="O46" s="81" t="s">
        <v>81</v>
      </c>
      <c r="P46" s="82" t="s">
        <v>43</v>
      </c>
      <c r="Q46" s="98">
        <f>STDEV(Q25:Q40)</f>
        <v>9.60985383602968</v>
      </c>
      <c r="R46" s="99">
        <f>STDEV(S25:S40)</f>
        <v>0.178669323961918</v>
      </c>
      <c r="V46" s="37"/>
      <c r="X46" s="37"/>
      <c r="Y46" s="37"/>
      <c r="Z46" s="7"/>
    </row>
    <row r="47" ht="13.5" customHeight="1" spans="1:26">
      <c r="A47">
        <f t="shared" si="15"/>
        <v>28</v>
      </c>
      <c r="B47">
        <v>191</v>
      </c>
      <c r="C47" s="17">
        <f t="shared" si="16"/>
        <v>14.875923283669</v>
      </c>
      <c r="D47" s="7">
        <f t="shared" si="17"/>
        <v>1</v>
      </c>
      <c r="E47" s="37">
        <f t="shared" si="14"/>
        <v>14.875923283669</v>
      </c>
      <c r="H47" s="7">
        <v>2</v>
      </c>
      <c r="I47" s="37"/>
      <c r="J47" s="37"/>
      <c r="L47" s="49">
        <v>20</v>
      </c>
      <c r="M47" s="84">
        <f>LOG(L47/(100-L47))</f>
        <v>-0.602059991327962</v>
      </c>
      <c r="N47" s="85">
        <f>10^((M47-$R$19)/$R$20)</f>
        <v>34.259934084824</v>
      </c>
      <c r="O47" s="86" t="s">
        <v>82</v>
      </c>
      <c r="P47" s="87" t="s">
        <v>83</v>
      </c>
      <c r="Q47" s="84" t="s">
        <v>74</v>
      </c>
      <c r="R47" s="100">
        <f>R46*100/R45</f>
        <v>17.6314472631558</v>
      </c>
      <c r="V47" s="37"/>
      <c r="X47" s="37"/>
      <c r="Y47" s="37"/>
      <c r="Z47" s="7"/>
    </row>
    <row r="48" customHeight="1" spans="1:10">
      <c r="A48">
        <f t="shared" si="15"/>
        <v>29</v>
      </c>
      <c r="B48">
        <v>226</v>
      </c>
      <c r="C48" s="17">
        <f t="shared" si="16"/>
        <v>10.6908515591679</v>
      </c>
      <c r="D48" s="7">
        <f t="shared" si="17"/>
        <v>1</v>
      </c>
      <c r="E48" s="37">
        <f t="shared" si="14"/>
        <v>10.6908515591679</v>
      </c>
      <c r="F48" s="38">
        <f>AVERAGE(E48:E49)</f>
        <v>10.49779632068</v>
      </c>
      <c r="G48" s="7">
        <f>100*STDEV(E48:E49)/F48</f>
        <v>2.60074903548043</v>
      </c>
      <c r="H48" s="7">
        <v>3</v>
      </c>
      <c r="I48" s="37"/>
      <c r="J48" s="37"/>
    </row>
    <row r="49" customHeight="1" spans="1:10">
      <c r="A49">
        <f t="shared" si="15"/>
        <v>30</v>
      </c>
      <c r="B49">
        <v>230</v>
      </c>
      <c r="C49" s="17">
        <f t="shared" si="16"/>
        <v>10.3047410821921</v>
      </c>
      <c r="D49" s="7">
        <f t="shared" si="17"/>
        <v>1</v>
      </c>
      <c r="E49" s="37">
        <f t="shared" si="14"/>
        <v>10.3047410821921</v>
      </c>
      <c r="H49" s="7">
        <v>3</v>
      </c>
      <c r="J49" s="7"/>
    </row>
    <row r="50" customHeight="1" spans="1:10">
      <c r="A50">
        <f t="shared" si="15"/>
        <v>31</v>
      </c>
      <c r="B50">
        <v>293</v>
      </c>
      <c r="C50" s="17">
        <f t="shared" si="16"/>
        <v>5.74515165362199</v>
      </c>
      <c r="D50" s="7">
        <f t="shared" si="17"/>
        <v>1</v>
      </c>
      <c r="E50" s="37">
        <f t="shared" si="14"/>
        <v>5.74515165362199</v>
      </c>
      <c r="F50" s="38">
        <f>AVERAGE(E50:E51)</f>
        <v>6.15459960936992</v>
      </c>
      <c r="G50" s="7">
        <f>100*STDEV(E50:E51)/F50</f>
        <v>9.40835941988981</v>
      </c>
      <c r="H50" s="7">
        <v>4</v>
      </c>
      <c r="J50" s="7"/>
    </row>
    <row r="51" customHeight="1" spans="1:10">
      <c r="A51">
        <f t="shared" si="15"/>
        <v>32</v>
      </c>
      <c r="B51">
        <v>279</v>
      </c>
      <c r="C51" s="17">
        <f t="shared" si="16"/>
        <v>6.56404756511784</v>
      </c>
      <c r="D51" s="7">
        <f t="shared" si="17"/>
        <v>1</v>
      </c>
      <c r="E51" s="37">
        <f t="shared" si="14"/>
        <v>6.56404756511784</v>
      </c>
      <c r="H51" s="7">
        <v>4</v>
      </c>
      <c r="J51" s="7"/>
    </row>
    <row r="52" customHeight="1" spans="1:17">
      <c r="A52">
        <f t="shared" si="15"/>
        <v>33</v>
      </c>
      <c r="B52">
        <v>325</v>
      </c>
      <c r="C52" s="17">
        <f t="shared" si="16"/>
        <v>4.15515582849398</v>
      </c>
      <c r="D52" s="7">
        <f t="shared" si="17"/>
        <v>1</v>
      </c>
      <c r="E52" s="37">
        <f t="shared" si="14"/>
        <v>4.15515582849398</v>
      </c>
      <c r="F52" s="38">
        <f>AVERAGE(E52:E53)</f>
        <v>3.69757177936067</v>
      </c>
      <c r="G52" s="7">
        <f>100*STDEV(E52:E53)/F52</f>
        <v>17.5012577665721</v>
      </c>
      <c r="H52" s="7">
        <v>5</v>
      </c>
      <c r="J52" s="7"/>
      <c r="L52" s="50" t="s">
        <v>84</v>
      </c>
      <c r="M52" s="88"/>
      <c r="N52" s="88"/>
      <c r="O52" s="88"/>
      <c r="P52" s="88"/>
      <c r="Q52" s="88"/>
    </row>
    <row r="53" customHeight="1" spans="1:12">
      <c r="A53">
        <f t="shared" si="15"/>
        <v>34</v>
      </c>
      <c r="B53">
        <v>347</v>
      </c>
      <c r="C53" s="17">
        <f t="shared" si="16"/>
        <v>3.23998773022735</v>
      </c>
      <c r="D53" s="7">
        <f t="shared" si="17"/>
        <v>1</v>
      </c>
      <c r="E53" s="37">
        <f t="shared" si="14"/>
        <v>3.23998773022735</v>
      </c>
      <c r="H53" s="7">
        <v>5</v>
      </c>
      <c r="J53" s="7"/>
      <c r="K53" s="51" t="s">
        <v>85</v>
      </c>
      <c r="L53">
        <f>(B44-$I$16)</f>
        <v>185</v>
      </c>
    </row>
    <row r="54" customHeight="1" spans="1:12">
      <c r="A54">
        <f t="shared" si="15"/>
        <v>35</v>
      </c>
      <c r="B54">
        <v>386</v>
      </c>
      <c r="C54" s="17">
        <f t="shared" si="16"/>
        <v>1.87824853384736</v>
      </c>
      <c r="D54" s="7">
        <f t="shared" si="17"/>
        <v>1</v>
      </c>
      <c r="E54" s="37">
        <f t="shared" si="14"/>
        <v>1.87824853384736</v>
      </c>
      <c r="F54" s="38">
        <f>AVERAGE(E54:E55)</f>
        <v>1.84698221354453</v>
      </c>
      <c r="G54" s="7">
        <f>100*STDEV(E54:E55)/F54</f>
        <v>2.3940270725675</v>
      </c>
      <c r="H54" s="7">
        <v>6</v>
      </c>
      <c r="J54" s="7"/>
      <c r="K54" s="52" t="s">
        <v>86</v>
      </c>
      <c r="L54">
        <f>L53*100</f>
        <v>18500</v>
      </c>
    </row>
    <row r="55" customHeight="1" spans="1:13">
      <c r="A55">
        <f t="shared" si="15"/>
        <v>36</v>
      </c>
      <c r="B55">
        <v>388</v>
      </c>
      <c r="C55" s="17">
        <f t="shared" si="16"/>
        <v>1.8157158932417</v>
      </c>
      <c r="D55" s="7">
        <f t="shared" si="17"/>
        <v>1</v>
      </c>
      <c r="E55" s="37">
        <f t="shared" si="14"/>
        <v>1.8157158932417</v>
      </c>
      <c r="H55" s="7">
        <v>6</v>
      </c>
      <c r="J55" s="7"/>
      <c r="K55" s="52" t="s">
        <v>87</v>
      </c>
      <c r="L55">
        <f>L54/J18</f>
        <v>43.9778129952456</v>
      </c>
      <c r="M55" s="89" t="s">
        <v>88</v>
      </c>
    </row>
    <row r="56" customHeight="1" spans="1:13">
      <c r="A56">
        <f t="shared" si="15"/>
        <v>37</v>
      </c>
      <c r="B56">
        <v>372</v>
      </c>
      <c r="C56" s="17">
        <f t="shared" si="16"/>
        <v>2.33431074093733</v>
      </c>
      <c r="D56" s="7">
        <f t="shared" si="17"/>
        <v>1</v>
      </c>
      <c r="E56" s="37">
        <f t="shared" si="14"/>
        <v>2.33431074093733</v>
      </c>
      <c r="F56" s="38">
        <f>AVERAGE(E56:E57)</f>
        <v>2.21823112421196</v>
      </c>
      <c r="G56" s="7">
        <f>100*STDEV(E56:E57)/F56</f>
        <v>7.4005529223834</v>
      </c>
      <c r="H56" s="7">
        <v>7</v>
      </c>
      <c r="J56" s="7"/>
      <c r="K56" s="53" t="s">
        <v>89</v>
      </c>
      <c r="L56">
        <f>L54</f>
        <v>18500</v>
      </c>
      <c r="M56" s="90">
        <f>100-L53</f>
        <v>-85</v>
      </c>
    </row>
    <row r="57" customHeight="1" spans="1:13">
      <c r="A57">
        <f t="shared" si="15"/>
        <v>38</v>
      </c>
      <c r="B57">
        <v>379</v>
      </c>
      <c r="C57" s="17">
        <f t="shared" si="16"/>
        <v>2.1021515074866</v>
      </c>
      <c r="D57" s="7">
        <f t="shared" si="17"/>
        <v>1</v>
      </c>
      <c r="E57" s="37">
        <f t="shared" si="14"/>
        <v>2.1021515074866</v>
      </c>
      <c r="H57" s="7">
        <v>7</v>
      </c>
      <c r="J57" s="7"/>
      <c r="K57" s="53" t="s">
        <v>90</v>
      </c>
      <c r="L57" s="54">
        <f>L55</f>
        <v>43.9778129952456</v>
      </c>
      <c r="M57" s="90">
        <f>M56*100</f>
        <v>-8500</v>
      </c>
    </row>
    <row r="58" customHeight="1" spans="1:13">
      <c r="A58">
        <f t="shared" si="15"/>
        <v>39</v>
      </c>
      <c r="B58">
        <v>293</v>
      </c>
      <c r="C58" s="17">
        <f t="shared" si="16"/>
        <v>5.74515165362199</v>
      </c>
      <c r="D58" s="7">
        <f t="shared" si="17"/>
        <v>1</v>
      </c>
      <c r="E58" s="37">
        <f t="shared" si="14"/>
        <v>5.74515165362199</v>
      </c>
      <c r="F58" s="38">
        <f>AVERAGE(E58:E59)</f>
        <v>4.84059290214398</v>
      </c>
      <c r="G58" s="7">
        <f>100*STDEV(E58:E59)/F58</f>
        <v>26.4273257463334</v>
      </c>
      <c r="H58" s="7">
        <v>8</v>
      </c>
      <c r="J58" s="7"/>
      <c r="K58" s="53" t="s">
        <v>91</v>
      </c>
      <c r="L58">
        <f>ABS(L57-100)</f>
        <v>56.0221870047544</v>
      </c>
      <c r="M58" s="90">
        <f>ABS(M57/J18)</f>
        <v>20.2060221870048</v>
      </c>
    </row>
    <row r="59" customHeight="1" spans="1:13">
      <c r="A59">
        <f t="shared" si="15"/>
        <v>40</v>
      </c>
      <c r="B59">
        <v>330</v>
      </c>
      <c r="C59" s="17">
        <f t="shared" si="16"/>
        <v>3.93603415066596</v>
      </c>
      <c r="D59" s="7">
        <f t="shared" si="17"/>
        <v>1</v>
      </c>
      <c r="E59" s="37">
        <f t="shared" si="14"/>
        <v>3.93603415066596</v>
      </c>
      <c r="H59" s="7">
        <v>8</v>
      </c>
      <c r="J59" s="7"/>
      <c r="K59" s="53" t="s">
        <v>92</v>
      </c>
      <c r="L59">
        <f>LOG(L58)</f>
        <v>1.74836005888878</v>
      </c>
      <c r="M59" s="90">
        <f>LOG(M58)</f>
        <v>1.30548082552584</v>
      </c>
    </row>
    <row r="60" customHeight="1" spans="1:13">
      <c r="A60">
        <f t="shared" si="15"/>
        <v>41</v>
      </c>
      <c r="B60">
        <v>252</v>
      </c>
      <c r="C60" s="17">
        <f t="shared" si="16"/>
        <v>8.42566407624039</v>
      </c>
      <c r="D60" s="7">
        <f t="shared" si="17"/>
        <v>1</v>
      </c>
      <c r="E60" s="37">
        <f t="shared" si="14"/>
        <v>8.42566407624039</v>
      </c>
      <c r="F60" s="38">
        <f>AVERAGE(E60:E61)</f>
        <v>9.04501525488766</v>
      </c>
      <c r="G60" s="7">
        <f>100*STDEV(E60:E61)/F60</f>
        <v>9.68372978963649</v>
      </c>
      <c r="H60" s="7">
        <v>9</v>
      </c>
      <c r="J60" s="7"/>
      <c r="K60" s="55" t="s">
        <v>93</v>
      </c>
      <c r="L60">
        <f>L59-R19</f>
        <v>0.753777278002957</v>
      </c>
      <c r="M60" s="90">
        <f>M59-R19</f>
        <v>0.310898044640013</v>
      </c>
    </row>
    <row r="61" customHeight="1" spans="1:13">
      <c r="A61">
        <f t="shared" si="15"/>
        <v>42</v>
      </c>
      <c r="B61">
        <v>237</v>
      </c>
      <c r="C61" s="17">
        <f t="shared" si="16"/>
        <v>9.66436643353492</v>
      </c>
      <c r="D61" s="7">
        <f t="shared" si="17"/>
        <v>1</v>
      </c>
      <c r="E61" s="37">
        <f t="shared" si="14"/>
        <v>9.66436643353492</v>
      </c>
      <c r="H61" s="7">
        <v>9</v>
      </c>
      <c r="J61" s="7"/>
      <c r="K61" s="55" t="s">
        <v>94</v>
      </c>
      <c r="L61">
        <f>L60/R20</f>
        <v>-0.724574856568214</v>
      </c>
      <c r="M61" s="90">
        <f>M60/R20</f>
        <v>-0.298853404946351</v>
      </c>
    </row>
    <row r="62" customHeight="1" spans="1:13">
      <c r="A62">
        <f t="shared" si="15"/>
        <v>43</v>
      </c>
      <c r="B62">
        <v>225</v>
      </c>
      <c r="C62" s="17">
        <f t="shared" si="16"/>
        <v>10.7898147348323</v>
      </c>
      <c r="D62" s="7">
        <f t="shared" si="17"/>
        <v>1</v>
      </c>
      <c r="E62" s="37">
        <f t="shared" si="14"/>
        <v>10.7898147348323</v>
      </c>
      <c r="F62" s="38">
        <f>AVERAGE(E62:E63)</f>
        <v>9.80487143885789</v>
      </c>
      <c r="G62" s="7">
        <f>100*STDEV(E62:E63)/F62</f>
        <v>14.2064092938042</v>
      </c>
      <c r="H62" s="7">
        <v>10</v>
      </c>
      <c r="J62" s="7"/>
      <c r="K62" s="55" t="s">
        <v>95</v>
      </c>
      <c r="L62">
        <f>10^L61</f>
        <v>0.188549395092127</v>
      </c>
      <c r="M62" s="90">
        <f>10^M61</f>
        <v>0.502512182671712</v>
      </c>
    </row>
    <row r="63" customHeight="1" spans="1:11">
      <c r="A63">
        <f t="shared" si="15"/>
        <v>44</v>
      </c>
      <c r="B63">
        <v>247</v>
      </c>
      <c r="C63" s="17">
        <f t="shared" si="16"/>
        <v>8.81992814288348</v>
      </c>
      <c r="D63" s="7">
        <f t="shared" si="17"/>
        <v>1</v>
      </c>
      <c r="E63" s="37">
        <f t="shared" si="14"/>
        <v>8.81992814288348</v>
      </c>
      <c r="H63" s="7">
        <v>10</v>
      </c>
      <c r="J63" s="7"/>
      <c r="K63" s="56"/>
    </row>
    <row r="64" customHeight="1" spans="1:11">
      <c r="A64">
        <f t="shared" si="15"/>
        <v>45</v>
      </c>
      <c r="B64">
        <v>211</v>
      </c>
      <c r="C64" s="17">
        <f t="shared" si="16"/>
        <v>12.28841483395</v>
      </c>
      <c r="D64" s="7">
        <f t="shared" si="17"/>
        <v>1</v>
      </c>
      <c r="E64" s="37">
        <f t="shared" si="14"/>
        <v>12.28841483395</v>
      </c>
      <c r="F64" s="38">
        <f>AVERAGE(E64:E65)</f>
        <v>11.7942167969869</v>
      </c>
      <c r="G64" s="7">
        <f>100*STDEV(E64:E65)/F64</f>
        <v>5.92579887585206</v>
      </c>
      <c r="H64" s="7">
        <v>10</v>
      </c>
      <c r="J64" s="7"/>
      <c r="K64" s="56"/>
    </row>
    <row r="65" customHeight="1" spans="1:10">
      <c r="A65">
        <f t="shared" si="15"/>
        <v>46</v>
      </c>
      <c r="B65">
        <v>220</v>
      </c>
      <c r="C65" s="17">
        <f t="shared" si="16"/>
        <v>11.3000187600238</v>
      </c>
      <c r="D65" s="7">
        <f t="shared" si="17"/>
        <v>1</v>
      </c>
      <c r="E65" s="37">
        <f t="shared" si="14"/>
        <v>11.3000187600238</v>
      </c>
      <c r="H65" s="7">
        <v>11</v>
      </c>
      <c r="J65" s="7"/>
    </row>
    <row r="66" customHeight="1" spans="1:10">
      <c r="A66">
        <f t="shared" si="15"/>
        <v>47</v>
      </c>
      <c r="B66">
        <v>313</v>
      </c>
      <c r="C66" s="17">
        <f t="shared" si="16"/>
        <v>4.71104986142409</v>
      </c>
      <c r="D66" s="7">
        <f t="shared" si="17"/>
        <v>1</v>
      </c>
      <c r="E66" s="37">
        <f t="shared" si="14"/>
        <v>4.71104986142409</v>
      </c>
      <c r="F66" s="38">
        <f>AVERAGE(E66:E67)</f>
        <v>5.17302154769892</v>
      </c>
      <c r="G66" s="7">
        <f>100*STDEV(E66:E67)/F66</f>
        <v>12.6294974443484</v>
      </c>
      <c r="H66" s="7">
        <v>12</v>
      </c>
      <c r="J66" s="7"/>
    </row>
    <row r="67" customHeight="1" spans="1:10">
      <c r="A67">
        <f t="shared" si="15"/>
        <v>48</v>
      </c>
      <c r="B67">
        <v>295</v>
      </c>
      <c r="C67" s="17">
        <f t="shared" si="16"/>
        <v>5.63499323397374</v>
      </c>
      <c r="D67" s="7">
        <f t="shared" si="17"/>
        <v>1</v>
      </c>
      <c r="E67" s="37">
        <f t="shared" si="14"/>
        <v>5.63499323397374</v>
      </c>
      <c r="H67" s="7">
        <v>12</v>
      </c>
      <c r="J67" s="7"/>
    </row>
    <row r="68" customHeight="1" spans="1:10">
      <c r="A68">
        <f t="shared" si="15"/>
        <v>49</v>
      </c>
      <c r="B68">
        <v>338</v>
      </c>
      <c r="C68" s="17">
        <f t="shared" si="16"/>
        <v>3.5994655177183</v>
      </c>
      <c r="D68" s="7">
        <f t="shared" si="17"/>
        <v>1</v>
      </c>
      <c r="E68" s="37">
        <f t="shared" si="14"/>
        <v>3.5994655177183</v>
      </c>
      <c r="F68" s="38">
        <f>AVERAGE(E68:E69)</f>
        <v>3.53846655834451</v>
      </c>
      <c r="G68" s="7">
        <f>100*STDEV(E68:E69)/F68</f>
        <v>2.43793615722094</v>
      </c>
      <c r="H68" s="7">
        <v>13</v>
      </c>
      <c r="J68" s="7"/>
    </row>
    <row r="69" customHeight="1" spans="1:10">
      <c r="A69" s="7">
        <f t="shared" ref="A69:A132" si="18">1+A68</f>
        <v>50</v>
      </c>
      <c r="B69">
        <v>341</v>
      </c>
      <c r="C69" s="17">
        <f t="shared" si="16"/>
        <v>3.47746759897073</v>
      </c>
      <c r="D69" s="7">
        <f t="shared" si="17"/>
        <v>1</v>
      </c>
      <c r="E69" s="37">
        <f t="shared" si="14"/>
        <v>3.47746759897073</v>
      </c>
      <c r="H69" s="7">
        <v>13</v>
      </c>
      <c r="J69" s="7"/>
    </row>
    <row r="70" customHeight="1" spans="1:10">
      <c r="A70" s="7">
        <f t="shared" si="18"/>
        <v>51</v>
      </c>
      <c r="B70">
        <v>335</v>
      </c>
      <c r="C70" s="17">
        <f t="shared" si="16"/>
        <v>3.7237238641857</v>
      </c>
      <c r="D70" s="7">
        <f t="shared" si="17"/>
        <v>1</v>
      </c>
      <c r="E70" s="37">
        <f t="shared" si="14"/>
        <v>3.7237238641857</v>
      </c>
      <c r="F70" s="38">
        <f>AVERAGE(E70:E71)</f>
        <v>3.20258177255383</v>
      </c>
      <c r="G70" s="7">
        <f>100*STDEV(E70:E71)/F70</f>
        <v>23.0128773049741</v>
      </c>
      <c r="H70" s="7">
        <v>14</v>
      </c>
      <c r="J70" s="7"/>
    </row>
    <row r="71" customHeight="1" spans="1:10">
      <c r="A71" s="7">
        <f t="shared" si="18"/>
        <v>52</v>
      </c>
      <c r="B71">
        <v>362</v>
      </c>
      <c r="C71" s="17">
        <f t="shared" si="16"/>
        <v>2.68143968092195</v>
      </c>
      <c r="D71" s="7">
        <f t="shared" si="17"/>
        <v>1</v>
      </c>
      <c r="E71" s="37">
        <f t="shared" si="14"/>
        <v>2.68143968092195</v>
      </c>
      <c r="H71" s="7">
        <v>14</v>
      </c>
      <c r="J71" s="7"/>
    </row>
    <row r="72" customHeight="1" spans="1:10">
      <c r="A72" s="7">
        <f t="shared" si="18"/>
        <v>53</v>
      </c>
      <c r="B72">
        <v>368</v>
      </c>
      <c r="C72" s="17">
        <f t="shared" si="16"/>
        <v>2.47090033125653</v>
      </c>
      <c r="D72" s="7">
        <f t="shared" si="17"/>
        <v>1</v>
      </c>
      <c r="E72" s="37">
        <f t="shared" si="14"/>
        <v>2.47090033125653</v>
      </c>
      <c r="F72" s="38">
        <f>AVERAGE(E72:E73)</f>
        <v>2.08169514146428</v>
      </c>
      <c r="G72" s="7">
        <f>100*STDEV(E72:E73)/F72</f>
        <v>26.4409157223197</v>
      </c>
      <c r="H72" s="7">
        <v>15</v>
      </c>
      <c r="J72" s="37"/>
    </row>
    <row r="73" customHeight="1" spans="1:10">
      <c r="A73" s="7">
        <f t="shared" si="18"/>
        <v>54</v>
      </c>
      <c r="B73">
        <v>392</v>
      </c>
      <c r="C73" s="17">
        <f t="shared" si="16"/>
        <v>1.69248995167203</v>
      </c>
      <c r="D73" s="7">
        <f t="shared" si="17"/>
        <v>1</v>
      </c>
      <c r="E73" s="37">
        <f t="shared" si="14"/>
        <v>1.69248995167203</v>
      </c>
      <c r="H73" s="7">
        <v>15</v>
      </c>
      <c r="J73" s="37"/>
    </row>
    <row r="74" customHeight="1" spans="1:10">
      <c r="A74" s="7">
        <f t="shared" si="18"/>
        <v>55</v>
      </c>
      <c r="B74">
        <v>402</v>
      </c>
      <c r="C74" s="17">
        <f t="shared" si="16"/>
        <v>1.39459815602614</v>
      </c>
      <c r="D74" s="7">
        <f t="shared" si="17"/>
        <v>1</v>
      </c>
      <c r="E74" s="37">
        <f t="shared" si="14"/>
        <v>1.39459815602614</v>
      </c>
      <c r="F74" s="38">
        <f>AVERAGE(E74:E75)</f>
        <v>1.39459815602614</v>
      </c>
      <c r="G74" s="7">
        <f>100*STDEV(E74:E75)/F74</f>
        <v>0</v>
      </c>
      <c r="H74" s="7">
        <v>16</v>
      </c>
      <c r="I74" s="37"/>
      <c r="J74" s="37"/>
    </row>
    <row r="75" customHeight="1" spans="1:10">
      <c r="A75" s="7">
        <f t="shared" si="18"/>
        <v>56</v>
      </c>
      <c r="B75">
        <v>402</v>
      </c>
      <c r="C75" s="17">
        <f t="shared" si="16"/>
        <v>1.39459815602614</v>
      </c>
      <c r="D75" s="7">
        <f t="shared" si="17"/>
        <v>1</v>
      </c>
      <c r="E75" s="37">
        <f t="shared" si="14"/>
        <v>1.39459815602614</v>
      </c>
      <c r="H75" s="7">
        <v>16</v>
      </c>
      <c r="I75" s="37"/>
      <c r="J75" s="37"/>
    </row>
    <row r="76" customHeight="1" spans="1:10">
      <c r="A76" s="7">
        <f t="shared" si="18"/>
        <v>57</v>
      </c>
      <c r="B76">
        <v>237</v>
      </c>
      <c r="C76" s="17">
        <f t="shared" si="16"/>
        <v>9.66436643353492</v>
      </c>
      <c r="D76" s="7">
        <f t="shared" si="17"/>
        <v>1</v>
      </c>
      <c r="E76" s="37">
        <f t="shared" si="14"/>
        <v>9.66436643353492</v>
      </c>
      <c r="F76" s="38">
        <f>AVERAGE(E76:E77)</f>
        <v>10.4821925967794</v>
      </c>
      <c r="G76" s="7">
        <f>100*STDEV(E76:E77)/F76</f>
        <v>11.03376837475</v>
      </c>
      <c r="H76" s="7">
        <v>17</v>
      </c>
      <c r="I76" s="37"/>
      <c r="J76" s="37"/>
    </row>
    <row r="77" customHeight="1" spans="1:10">
      <c r="A77" s="7">
        <f t="shared" si="18"/>
        <v>58</v>
      </c>
      <c r="B77">
        <v>220</v>
      </c>
      <c r="C77" s="17">
        <f t="shared" si="16"/>
        <v>11.3000187600238</v>
      </c>
      <c r="D77" s="7">
        <f t="shared" si="17"/>
        <v>1</v>
      </c>
      <c r="E77" s="37">
        <f t="shared" si="14"/>
        <v>11.3000187600238</v>
      </c>
      <c r="H77" s="7">
        <v>17</v>
      </c>
      <c r="I77" s="37"/>
      <c r="J77" s="37"/>
    </row>
    <row r="78" customHeight="1" spans="1:10">
      <c r="A78" s="7">
        <f t="shared" si="18"/>
        <v>59</v>
      </c>
      <c r="B78">
        <v>264</v>
      </c>
      <c r="C78" s="17">
        <f t="shared" si="16"/>
        <v>7.54664209208552</v>
      </c>
      <c r="D78" s="7">
        <f t="shared" si="17"/>
        <v>1</v>
      </c>
      <c r="E78" s="37">
        <f t="shared" si="14"/>
        <v>7.54664209208552</v>
      </c>
      <c r="F78" s="38">
        <f>AVERAGE(E78:E79)</f>
        <v>6.59081766302963</v>
      </c>
      <c r="G78" s="7">
        <f>100*STDEV(E78:E79)/F78</f>
        <v>20.5094411638904</v>
      </c>
      <c r="H78" s="7">
        <v>18</v>
      </c>
      <c r="I78" s="37"/>
      <c r="J78" s="37"/>
    </row>
    <row r="79" customHeight="1" spans="1:10">
      <c r="A79" s="7">
        <f t="shared" si="18"/>
        <v>60</v>
      </c>
      <c r="B79">
        <v>295</v>
      </c>
      <c r="C79" s="17">
        <f t="shared" si="16"/>
        <v>5.63499323397374</v>
      </c>
      <c r="D79" s="7">
        <f t="shared" si="17"/>
        <v>1</v>
      </c>
      <c r="E79" s="37">
        <f t="shared" si="14"/>
        <v>5.63499323397374</v>
      </c>
      <c r="H79" s="7">
        <v>18</v>
      </c>
      <c r="I79" s="37"/>
      <c r="J79" s="37"/>
    </row>
    <row r="80" customHeight="1" spans="1:10">
      <c r="A80" s="7">
        <f t="shared" si="18"/>
        <v>61</v>
      </c>
      <c r="B80">
        <v>359</v>
      </c>
      <c r="C80" s="17">
        <f t="shared" si="16"/>
        <v>2.78936244315279</v>
      </c>
      <c r="D80" s="7">
        <f t="shared" si="17"/>
        <v>1</v>
      </c>
      <c r="E80" s="37">
        <f t="shared" si="14"/>
        <v>2.78936244315279</v>
      </c>
      <c r="F80" s="38">
        <f>AVERAGE(E80:E81)</f>
        <v>2.91889369501272</v>
      </c>
      <c r="G80" s="7">
        <f>100*STDEV(E80:E81)/F80</f>
        <v>6.27583160854626</v>
      </c>
      <c r="H80" s="7">
        <v>19</v>
      </c>
      <c r="I80" s="37"/>
      <c r="J80" s="37"/>
    </row>
    <row r="81" customHeight="1" spans="1:10">
      <c r="A81" s="7">
        <f t="shared" si="18"/>
        <v>62</v>
      </c>
      <c r="B81">
        <v>352</v>
      </c>
      <c r="C81" s="17">
        <f t="shared" si="16"/>
        <v>3.04842494687264</v>
      </c>
      <c r="D81" s="7">
        <f t="shared" si="17"/>
        <v>1</v>
      </c>
      <c r="E81" s="37">
        <f t="shared" si="14"/>
        <v>3.04842494687264</v>
      </c>
      <c r="H81" s="7">
        <v>19</v>
      </c>
      <c r="I81" s="37"/>
      <c r="J81" s="37"/>
    </row>
    <row r="82" customHeight="1" spans="1:10">
      <c r="A82" s="7">
        <f t="shared" si="18"/>
        <v>63</v>
      </c>
      <c r="B82">
        <v>400</v>
      </c>
      <c r="C82" s="17">
        <f t="shared" si="16"/>
        <v>1.45306081698638</v>
      </c>
      <c r="D82" s="7">
        <f t="shared" si="17"/>
        <v>1</v>
      </c>
      <c r="E82" s="37">
        <f t="shared" si="14"/>
        <v>1.45306081698638</v>
      </c>
      <c r="F82" s="38">
        <f>AVERAGE(E82:E83)</f>
        <v>1.40931443269875</v>
      </c>
      <c r="G82" s="7">
        <f>100*STDEV(E82:E83)/F82</f>
        <v>4.38984576677389</v>
      </c>
      <c r="H82" s="7">
        <v>20</v>
      </c>
      <c r="I82" s="37"/>
      <c r="J82" s="37"/>
    </row>
    <row r="83" customHeight="1" spans="1:10">
      <c r="A83" s="7">
        <f t="shared" si="18"/>
        <v>64</v>
      </c>
      <c r="B83">
        <v>403</v>
      </c>
      <c r="C83" s="17">
        <f t="shared" si="16"/>
        <v>1.36556804841111</v>
      </c>
      <c r="D83" s="7">
        <f t="shared" si="17"/>
        <v>1</v>
      </c>
      <c r="E83" s="37">
        <f t="shared" si="14"/>
        <v>1.36556804841111</v>
      </c>
      <c r="H83" s="7">
        <v>20</v>
      </c>
      <c r="I83" s="37"/>
      <c r="J83" s="37"/>
    </row>
    <row r="84" customHeight="1" spans="1:10">
      <c r="A84" s="7">
        <f t="shared" si="18"/>
        <v>65</v>
      </c>
      <c r="B84">
        <v>411</v>
      </c>
      <c r="C84" s="17">
        <f t="shared" si="16"/>
        <v>1.13796603965564</v>
      </c>
      <c r="D84" s="7">
        <f t="shared" si="17"/>
        <v>1</v>
      </c>
      <c r="E84" s="37">
        <f t="shared" si="14"/>
        <v>1.13796603965564</v>
      </c>
      <c r="F84" s="38">
        <f>AVERAGE(E84:E85)</f>
        <v>0.792591098666755</v>
      </c>
      <c r="G84" s="7">
        <f>100*STDEV(E84:E85)/F84</f>
        <v>61.6249572411168</v>
      </c>
      <c r="H84" s="7">
        <v>21</v>
      </c>
      <c r="I84" s="37"/>
      <c r="J84" s="37"/>
    </row>
    <row r="85" customHeight="1" spans="1:10">
      <c r="A85" s="7">
        <f t="shared" si="18"/>
        <v>66</v>
      </c>
      <c r="B85">
        <v>437</v>
      </c>
      <c r="C85" s="17">
        <f t="shared" si="16"/>
        <v>0.447216157677872</v>
      </c>
      <c r="D85" s="7">
        <f t="shared" si="17"/>
        <v>1</v>
      </c>
      <c r="E85" s="37">
        <f t="shared" si="14"/>
        <v>0.447216157677872</v>
      </c>
      <c r="H85" s="7">
        <v>21</v>
      </c>
      <c r="I85" s="37"/>
      <c r="J85" s="37"/>
    </row>
    <row r="86" customHeight="1" spans="1:10">
      <c r="A86" s="7">
        <f t="shared" si="18"/>
        <v>67</v>
      </c>
      <c r="B86">
        <v>477</v>
      </c>
      <c r="C86" s="17" t="e">
        <f t="shared" si="16"/>
        <v>#NUM!</v>
      </c>
      <c r="D86" s="7">
        <f t="shared" si="17"/>
        <v>1</v>
      </c>
      <c r="E86" s="37" t="e">
        <f t="shared" si="14"/>
        <v>#NUM!</v>
      </c>
      <c r="F86" s="38" t="e">
        <f>AVERAGE(E86:E87)</f>
        <v>#NUM!</v>
      </c>
      <c r="G86" s="7" t="e">
        <f>100*STDEV(E86:E87)/F86</f>
        <v>#NUM!</v>
      </c>
      <c r="H86" s="7">
        <v>22</v>
      </c>
      <c r="I86" s="37"/>
      <c r="J86" s="37"/>
    </row>
    <row r="87" customHeight="1" spans="1:10">
      <c r="A87" s="7">
        <f t="shared" si="18"/>
        <v>68</v>
      </c>
      <c r="B87">
        <v>469</v>
      </c>
      <c r="C87" s="17" t="e">
        <f t="shared" si="16"/>
        <v>#NUM!</v>
      </c>
      <c r="D87" s="7">
        <f t="shared" si="17"/>
        <v>1</v>
      </c>
      <c r="E87" s="37" t="e">
        <f t="shared" si="14"/>
        <v>#NUM!</v>
      </c>
      <c r="H87" s="7">
        <v>22</v>
      </c>
      <c r="I87" s="37"/>
      <c r="J87" s="37"/>
    </row>
    <row r="88" customHeight="1" spans="1:10">
      <c r="A88" s="7">
        <f t="shared" si="18"/>
        <v>69</v>
      </c>
      <c r="B88">
        <v>454</v>
      </c>
      <c r="C88" s="17">
        <f t="shared" si="16"/>
        <v>0.0184145519514055</v>
      </c>
      <c r="D88" s="7">
        <f t="shared" si="17"/>
        <v>1</v>
      </c>
      <c r="E88" s="37">
        <f t="shared" si="14"/>
        <v>0.0184145519514055</v>
      </c>
      <c r="F88" s="38" t="e">
        <f>AVERAGE(E88:E89)</f>
        <v>#NUM!</v>
      </c>
      <c r="G88" s="7" t="e">
        <f>100*STDEV(E88:E89)/F88</f>
        <v>#NUM!</v>
      </c>
      <c r="H88" s="7">
        <v>23</v>
      </c>
      <c r="I88" s="37"/>
      <c r="J88" s="37"/>
    </row>
    <row r="89" customHeight="1" spans="1:10">
      <c r="A89" s="7">
        <f t="shared" si="18"/>
        <v>70</v>
      </c>
      <c r="B89">
        <v>474</v>
      </c>
      <c r="C89" s="17" t="e">
        <f t="shared" si="16"/>
        <v>#NUM!</v>
      </c>
      <c r="D89" s="7">
        <f t="shared" si="17"/>
        <v>1</v>
      </c>
      <c r="E89" s="37" t="e">
        <f t="shared" si="14"/>
        <v>#NUM!</v>
      </c>
      <c r="H89" s="7">
        <v>23</v>
      </c>
      <c r="I89" s="37"/>
      <c r="J89" s="37"/>
    </row>
    <row r="90" customHeight="1" spans="1:10">
      <c r="A90" s="7">
        <f t="shared" si="18"/>
        <v>71</v>
      </c>
      <c r="B90">
        <v>483</v>
      </c>
      <c r="C90" s="17" t="e">
        <f t="shared" si="16"/>
        <v>#NUM!</v>
      </c>
      <c r="D90" s="7">
        <f t="shared" si="17"/>
        <v>1</v>
      </c>
      <c r="E90" s="37" t="e">
        <f t="shared" si="14"/>
        <v>#NUM!</v>
      </c>
      <c r="F90" s="38" t="e">
        <f>AVERAGE(E90:E91)</f>
        <v>#NUM!</v>
      </c>
      <c r="G90" s="7" t="e">
        <f>100*STDEV(E90:E91)/F90</f>
        <v>#NUM!</v>
      </c>
      <c r="H90" s="7">
        <v>24</v>
      </c>
      <c r="I90" s="37"/>
      <c r="J90" s="37"/>
    </row>
    <row r="91" customHeight="1" spans="1:10">
      <c r="A91" s="7">
        <f t="shared" si="18"/>
        <v>72</v>
      </c>
      <c r="B91">
        <v>450</v>
      </c>
      <c r="C91" s="17">
        <f t="shared" si="16"/>
        <v>0.120646250299402</v>
      </c>
      <c r="D91" s="7">
        <f t="shared" si="17"/>
        <v>1</v>
      </c>
      <c r="E91" s="37">
        <f t="shared" si="14"/>
        <v>0.120646250299402</v>
      </c>
      <c r="H91" s="7">
        <v>24</v>
      </c>
      <c r="I91" s="37"/>
      <c r="J91" s="37"/>
    </row>
    <row r="92" customHeight="1" spans="1:10">
      <c r="A92" s="16">
        <f t="shared" si="18"/>
        <v>73</v>
      </c>
      <c r="B92">
        <v>412</v>
      </c>
      <c r="C92" s="15">
        <f t="shared" si="16"/>
        <v>1.11007388641753</v>
      </c>
      <c r="D92" s="16">
        <f t="shared" si="17"/>
        <v>1</v>
      </c>
      <c r="E92" s="35">
        <f t="shared" si="14"/>
        <v>1.11007388641753</v>
      </c>
      <c r="F92" s="36">
        <f>AVERAGE(E92:E93)</f>
        <v>0.740688802418179</v>
      </c>
      <c r="G92" s="16">
        <f>100*STDEV(E92:E93)/F92</f>
        <v>70.5275135555884</v>
      </c>
      <c r="H92" s="16">
        <v>25</v>
      </c>
      <c r="I92" s="35" t="s">
        <v>5</v>
      </c>
      <c r="J92" s="37"/>
    </row>
    <row r="93" customHeight="1" spans="1:10">
      <c r="A93" s="7">
        <f t="shared" si="18"/>
        <v>74</v>
      </c>
      <c r="B93">
        <v>440</v>
      </c>
      <c r="C93" s="17">
        <f t="shared" si="16"/>
        <v>0.371303718418829</v>
      </c>
      <c r="D93" s="7">
        <f t="shared" si="17"/>
        <v>1</v>
      </c>
      <c r="E93" s="37">
        <f t="shared" si="14"/>
        <v>0.371303718418829</v>
      </c>
      <c r="H93" s="7">
        <v>25</v>
      </c>
      <c r="J93" s="37"/>
    </row>
    <row r="94" customHeight="1" spans="1:10">
      <c r="A94" s="7">
        <f t="shared" si="18"/>
        <v>75</v>
      </c>
      <c r="B94">
        <v>262</v>
      </c>
      <c r="C94" s="17">
        <f t="shared" si="16"/>
        <v>7.68698506869211</v>
      </c>
      <c r="D94" s="7">
        <f t="shared" si="17"/>
        <v>1</v>
      </c>
      <c r="E94" s="37">
        <f t="shared" si="14"/>
        <v>7.68698506869211</v>
      </c>
      <c r="F94" s="38">
        <f>AVERAGE(E94:E95)</f>
        <v>10.5970834531691</v>
      </c>
      <c r="G94" s="7">
        <f>100*STDEV(E94:E95)/F94</f>
        <v>38.8361630004583</v>
      </c>
      <c r="H94" s="7">
        <v>25.7222222222222</v>
      </c>
      <c r="J94" s="37"/>
    </row>
    <row r="95" customHeight="1" spans="1:10">
      <c r="A95" s="7">
        <f t="shared" si="18"/>
        <v>76</v>
      </c>
      <c r="B95">
        <v>201</v>
      </c>
      <c r="C95" s="17">
        <f t="shared" si="16"/>
        <v>13.507181837646</v>
      </c>
      <c r="D95" s="7">
        <f t="shared" si="17"/>
        <v>1</v>
      </c>
      <c r="E95" s="37">
        <f t="shared" si="14"/>
        <v>13.507181837646</v>
      </c>
      <c r="H95" s="7">
        <v>26.2222222222222</v>
      </c>
      <c r="I95" s="37"/>
      <c r="J95" s="37"/>
    </row>
    <row r="96" customHeight="1" spans="1:10">
      <c r="A96" s="7">
        <f t="shared" si="18"/>
        <v>77</v>
      </c>
      <c r="B96">
        <v>250</v>
      </c>
      <c r="C96" s="17">
        <f t="shared" si="16"/>
        <v>8.58126627574345</v>
      </c>
      <c r="D96" s="7">
        <f t="shared" si="17"/>
        <v>1</v>
      </c>
      <c r="E96" s="37">
        <f t="shared" si="14"/>
        <v>8.58126627574345</v>
      </c>
      <c r="F96" s="38">
        <f>AVERAGE(E96:E97)</f>
        <v>8.90682640799899</v>
      </c>
      <c r="G96" s="7">
        <f>100*STDEV(E96:E97)/F96</f>
        <v>5.16919869450102</v>
      </c>
      <c r="H96" s="7">
        <v>26.7222222222222</v>
      </c>
      <c r="I96" s="37"/>
      <c r="J96" s="37"/>
    </row>
    <row r="97" customHeight="1" spans="1:10">
      <c r="A97" s="7">
        <f t="shared" si="18"/>
        <v>78</v>
      </c>
      <c r="B97">
        <v>242</v>
      </c>
      <c r="C97" s="17">
        <f t="shared" si="16"/>
        <v>9.23238654025452</v>
      </c>
      <c r="D97" s="7">
        <f t="shared" si="17"/>
        <v>1</v>
      </c>
      <c r="E97" s="37">
        <f t="shared" si="14"/>
        <v>9.23238654025452</v>
      </c>
      <c r="H97" s="7">
        <v>27.2222222222222</v>
      </c>
      <c r="I97" s="37"/>
      <c r="J97" s="37"/>
    </row>
    <row r="98" customHeight="1" spans="1:10">
      <c r="A98" s="7">
        <f t="shared" si="18"/>
        <v>79</v>
      </c>
      <c r="B98">
        <v>227</v>
      </c>
      <c r="C98" s="17">
        <f t="shared" si="16"/>
        <v>10.5928775469475</v>
      </c>
      <c r="D98" s="7">
        <f t="shared" si="17"/>
        <v>1</v>
      </c>
      <c r="E98" s="37">
        <f t="shared" si="14"/>
        <v>10.5928775469475</v>
      </c>
      <c r="F98" s="38">
        <f>AVERAGE(E98:E99)</f>
        <v>8.86608018833343</v>
      </c>
      <c r="G98" s="7">
        <f>100*STDEV(E98:E99)/F98</f>
        <v>27.5438546928041</v>
      </c>
      <c r="H98" s="7">
        <v>27.7222222222222</v>
      </c>
      <c r="I98" s="37"/>
      <c r="J98" s="37"/>
    </row>
    <row r="99" customHeight="1" spans="1:10">
      <c r="A99" s="7">
        <f t="shared" si="18"/>
        <v>80</v>
      </c>
      <c r="B99">
        <v>270</v>
      </c>
      <c r="C99" s="17">
        <f t="shared" si="16"/>
        <v>7.13928282971936</v>
      </c>
      <c r="D99" s="7">
        <f t="shared" si="17"/>
        <v>1</v>
      </c>
      <c r="E99" s="37">
        <f t="shared" si="14"/>
        <v>7.13928282971936</v>
      </c>
      <c r="H99" s="7">
        <v>28.2222222222222</v>
      </c>
      <c r="I99" s="37"/>
      <c r="J99" s="37"/>
    </row>
    <row r="100" customHeight="1" spans="1:10">
      <c r="A100" s="7">
        <f t="shared" si="18"/>
        <v>81</v>
      </c>
      <c r="B100">
        <v>298</v>
      </c>
      <c r="C100" s="17">
        <f t="shared" si="16"/>
        <v>5.47272659902939</v>
      </c>
      <c r="D100" s="7">
        <f t="shared" si="17"/>
        <v>1</v>
      </c>
      <c r="E100" s="37">
        <f t="shared" si="14"/>
        <v>5.47272659902939</v>
      </c>
      <c r="F100" s="38">
        <f>AVERAGE(E100:E101)</f>
        <v>5.44606936220353</v>
      </c>
      <c r="G100" s="7">
        <f>100*STDEV(E100:E101)/F100</f>
        <v>0.692224489760571</v>
      </c>
      <c r="H100" s="7">
        <v>28.7222222222222</v>
      </c>
      <c r="I100" s="37"/>
      <c r="J100" s="37"/>
    </row>
    <row r="101" customHeight="1" spans="1:10">
      <c r="A101" s="7">
        <f t="shared" si="18"/>
        <v>82</v>
      </c>
      <c r="B101">
        <v>299</v>
      </c>
      <c r="C101" s="17">
        <f t="shared" si="16"/>
        <v>5.41941212537767</v>
      </c>
      <c r="D101" s="7">
        <f t="shared" si="17"/>
        <v>1</v>
      </c>
      <c r="E101" s="37">
        <f t="shared" si="14"/>
        <v>5.41941212537767</v>
      </c>
      <c r="H101" s="7">
        <v>29.2222222222222</v>
      </c>
      <c r="I101" s="37"/>
      <c r="J101" s="37"/>
    </row>
    <row r="102" customHeight="1" spans="1:10">
      <c r="A102" s="7">
        <f t="shared" si="18"/>
        <v>83</v>
      </c>
      <c r="B102">
        <v>341</v>
      </c>
      <c r="C102" s="17">
        <f t="shared" si="16"/>
        <v>3.47746759897073</v>
      </c>
      <c r="D102" s="7">
        <f t="shared" si="17"/>
        <v>1</v>
      </c>
      <c r="E102" s="37">
        <f t="shared" si="14"/>
        <v>3.47746759897073</v>
      </c>
      <c r="F102" s="38">
        <f>AVERAGE(E102:E103)</f>
        <v>4.42197260132137</v>
      </c>
      <c r="G102" s="7">
        <f>100*STDEV(E102:E103)/F102</f>
        <v>30.2066951670927</v>
      </c>
      <c r="H102" s="7">
        <v>29.7222222222222</v>
      </c>
      <c r="I102" s="37"/>
      <c r="J102" s="37"/>
    </row>
    <row r="103" customHeight="1" spans="1:10">
      <c r="A103" s="7">
        <f t="shared" si="18"/>
        <v>84</v>
      </c>
      <c r="B103">
        <v>300</v>
      </c>
      <c r="C103" s="17">
        <f t="shared" si="16"/>
        <v>5.366477603672</v>
      </c>
      <c r="D103" s="7">
        <f t="shared" si="17"/>
        <v>1</v>
      </c>
      <c r="E103" s="37">
        <f t="shared" si="14"/>
        <v>5.366477603672</v>
      </c>
      <c r="H103" s="7">
        <v>30.2222222222222</v>
      </c>
      <c r="I103" s="37"/>
      <c r="J103" s="37"/>
    </row>
    <row r="104" customHeight="1" spans="1:10">
      <c r="A104" s="7">
        <f t="shared" si="18"/>
        <v>85</v>
      </c>
      <c r="B104">
        <v>392</v>
      </c>
      <c r="C104" s="17">
        <f t="shared" si="16"/>
        <v>1.69248995167203</v>
      </c>
      <c r="D104" s="7">
        <f t="shared" si="17"/>
        <v>1</v>
      </c>
      <c r="E104" s="37">
        <f t="shared" si="14"/>
        <v>1.69248995167203</v>
      </c>
      <c r="F104" s="38">
        <f>AVERAGE(E104:E105)</f>
        <v>1.4292343797555</v>
      </c>
      <c r="G104" s="7">
        <f>100*STDEV(E104:E105)/F104</f>
        <v>26.04888361546</v>
      </c>
      <c r="H104" s="7">
        <v>30.7222222222222</v>
      </c>
      <c r="I104" s="37"/>
      <c r="J104" s="37"/>
    </row>
    <row r="105" customHeight="1" spans="1:10">
      <c r="A105" s="7">
        <f t="shared" si="18"/>
        <v>86</v>
      </c>
      <c r="B105">
        <v>410</v>
      </c>
      <c r="C105" s="17">
        <f t="shared" si="16"/>
        <v>1.16597880783896</v>
      </c>
      <c r="D105" s="7">
        <f t="shared" si="17"/>
        <v>1</v>
      </c>
      <c r="E105" s="37">
        <f t="shared" si="14"/>
        <v>1.16597880783896</v>
      </c>
      <c r="H105" s="7">
        <v>31.2222222222222</v>
      </c>
      <c r="I105" s="37"/>
      <c r="J105" s="37"/>
    </row>
    <row r="106" customHeight="1" spans="1:10">
      <c r="A106" s="7">
        <f t="shared" si="18"/>
        <v>87</v>
      </c>
      <c r="B106">
        <v>442</v>
      </c>
      <c r="C106" s="17">
        <f t="shared" si="16"/>
        <v>0.32097809897013</v>
      </c>
      <c r="D106" s="7">
        <f t="shared" si="17"/>
        <v>1</v>
      </c>
      <c r="E106" s="37">
        <f t="shared" si="14"/>
        <v>0.32097809897013</v>
      </c>
      <c r="F106" s="38">
        <f>AVERAGE(E106:E107)</f>
        <v>0.701639483943422</v>
      </c>
      <c r="G106" s="7">
        <f>100*STDEV(E106:E107)/F106</f>
        <v>76.7255129764569</v>
      </c>
      <c r="H106" s="7">
        <v>31.7222222222222</v>
      </c>
      <c r="I106" s="37"/>
      <c r="J106" s="37"/>
    </row>
    <row r="107" customHeight="1" spans="1:10">
      <c r="A107" s="7">
        <f t="shared" si="18"/>
        <v>88</v>
      </c>
      <c r="B107">
        <v>413</v>
      </c>
      <c r="C107" s="17">
        <f t="shared" si="16"/>
        <v>1.08230086891671</v>
      </c>
      <c r="D107" s="7">
        <f t="shared" si="17"/>
        <v>1</v>
      </c>
      <c r="E107" s="37">
        <f t="shared" si="14"/>
        <v>1.08230086891671</v>
      </c>
      <c r="H107" s="7">
        <v>32.2222222222222</v>
      </c>
      <c r="I107" s="37"/>
      <c r="J107" s="37"/>
    </row>
    <row r="108" customHeight="1" spans="1:10">
      <c r="A108" s="7">
        <f t="shared" si="18"/>
        <v>89</v>
      </c>
      <c r="B108">
        <v>453</v>
      </c>
      <c r="C108" s="17">
        <f t="shared" ref="C108:C171" si="19">10^((LOG((B108-$I$16)*100/$J$18/(100-(B108-$I$16)*100/$J$18))-$R$19)/$R$20)</f>
        <v>0.0445327539881838</v>
      </c>
      <c r="D108" s="7">
        <f t="shared" si="17"/>
        <v>1</v>
      </c>
      <c r="E108" s="37">
        <f t="shared" ref="E108:E171" si="20">C108*D108</f>
        <v>0.0445327539881838</v>
      </c>
      <c r="F108" s="38">
        <f>AVERAGE(E108:E109)</f>
        <v>0.0951353662499105</v>
      </c>
      <c r="G108" s="7">
        <f>100*STDEV(E108:E109)/F108</f>
        <v>75.2221843179253</v>
      </c>
      <c r="H108" s="7">
        <v>32.7222222222222</v>
      </c>
      <c r="I108" s="37"/>
      <c r="J108" s="37"/>
    </row>
    <row r="109" customHeight="1" spans="1:10">
      <c r="A109" s="7">
        <f t="shared" si="18"/>
        <v>90</v>
      </c>
      <c r="B109">
        <v>449</v>
      </c>
      <c r="C109" s="17">
        <f t="shared" si="19"/>
        <v>0.145737978511637</v>
      </c>
      <c r="D109" s="7">
        <f t="shared" ref="D109:D172" si="21">D108</f>
        <v>1</v>
      </c>
      <c r="E109" s="37">
        <f t="shared" si="20"/>
        <v>0.145737978511637</v>
      </c>
      <c r="H109" s="7">
        <v>33.2222222222222</v>
      </c>
      <c r="I109" s="37"/>
      <c r="J109" s="37"/>
    </row>
    <row r="110" customHeight="1" spans="1:10">
      <c r="A110" s="7">
        <f t="shared" si="18"/>
        <v>91</v>
      </c>
      <c r="B110">
        <v>440</v>
      </c>
      <c r="C110" s="17">
        <f t="shared" si="19"/>
        <v>0.371303718418829</v>
      </c>
      <c r="D110" s="7">
        <f t="shared" si="21"/>
        <v>1</v>
      </c>
      <c r="E110" s="37">
        <f t="shared" si="20"/>
        <v>0.371303718418829</v>
      </c>
      <c r="F110" s="38" t="e">
        <f>AVERAGE(E110:E111)</f>
        <v>#NUM!</v>
      </c>
      <c r="G110" s="7" t="e">
        <f>100*STDEV(E110:E111)/F110</f>
        <v>#NUM!</v>
      </c>
      <c r="H110" s="7">
        <v>33.7222222222222</v>
      </c>
      <c r="I110" s="37"/>
      <c r="J110" s="37"/>
    </row>
    <row r="111" customHeight="1" spans="1:10">
      <c r="A111" s="7">
        <f t="shared" si="18"/>
        <v>92</v>
      </c>
      <c r="B111">
        <v>477</v>
      </c>
      <c r="C111" s="17" t="e">
        <f t="shared" si="19"/>
        <v>#NUM!</v>
      </c>
      <c r="D111" s="7">
        <f t="shared" si="21"/>
        <v>1</v>
      </c>
      <c r="E111" s="37" t="e">
        <f t="shared" si="20"/>
        <v>#NUM!</v>
      </c>
      <c r="H111" s="7">
        <v>34.2222222222222</v>
      </c>
      <c r="I111" s="37"/>
      <c r="J111" s="37"/>
    </row>
    <row r="112" customHeight="1" spans="1:10">
      <c r="A112" s="7">
        <f t="shared" si="18"/>
        <v>93</v>
      </c>
      <c r="B112">
        <v>465</v>
      </c>
      <c r="C112" s="17" t="e">
        <f t="shared" si="19"/>
        <v>#NUM!</v>
      </c>
      <c r="D112" s="7">
        <f t="shared" si="21"/>
        <v>1</v>
      </c>
      <c r="E112" s="37" t="e">
        <f t="shared" si="20"/>
        <v>#NUM!</v>
      </c>
      <c r="F112" s="38" t="e">
        <f>AVERAGE(E112:E113)</f>
        <v>#NUM!</v>
      </c>
      <c r="G112" s="7" t="e">
        <f>100*STDEV(E112:E113)/F112</f>
        <v>#NUM!</v>
      </c>
      <c r="H112" s="7">
        <v>34.7222222222222</v>
      </c>
      <c r="I112" s="37"/>
      <c r="J112" s="37"/>
    </row>
    <row r="113" customHeight="1" spans="1:10">
      <c r="A113" s="7">
        <f t="shared" si="18"/>
        <v>94</v>
      </c>
      <c r="B113">
        <v>469</v>
      </c>
      <c r="C113" s="17" t="e">
        <f t="shared" si="19"/>
        <v>#NUM!</v>
      </c>
      <c r="D113" s="7">
        <f t="shared" si="21"/>
        <v>1</v>
      </c>
      <c r="E113" s="37" t="e">
        <f t="shared" si="20"/>
        <v>#NUM!</v>
      </c>
      <c r="H113" s="7">
        <v>35.2222222222222</v>
      </c>
      <c r="I113" s="37"/>
      <c r="J113" s="37"/>
    </row>
    <row r="114" customHeight="1" spans="1:10">
      <c r="A114" s="7">
        <f t="shared" si="18"/>
        <v>95</v>
      </c>
      <c r="B114">
        <v>417</v>
      </c>
      <c r="C114" s="17">
        <f t="shared" si="19"/>
        <v>0.972370144933753</v>
      </c>
      <c r="D114" s="7">
        <f t="shared" si="21"/>
        <v>1</v>
      </c>
      <c r="E114" s="37">
        <f t="shared" si="20"/>
        <v>0.972370144933753</v>
      </c>
      <c r="F114" s="38">
        <f>AVERAGE(E114:E115)</f>
        <v>1.63649417164855</v>
      </c>
      <c r="G114" s="7">
        <f>100*STDEV(E114:E115)/F114</f>
        <v>57.3917843368647</v>
      </c>
      <c r="H114" s="7">
        <v>35.7222222222222</v>
      </c>
      <c r="I114" s="37"/>
      <c r="J114" s="37"/>
    </row>
    <row r="115" customHeight="1" spans="1:10">
      <c r="A115" s="7">
        <f t="shared" si="18"/>
        <v>96</v>
      </c>
      <c r="B115">
        <v>373</v>
      </c>
      <c r="C115" s="17">
        <f t="shared" si="19"/>
        <v>2.30061819836334</v>
      </c>
      <c r="D115" s="7">
        <f t="shared" si="21"/>
        <v>1</v>
      </c>
      <c r="E115" s="37">
        <f t="shared" si="20"/>
        <v>2.30061819836334</v>
      </c>
      <c r="H115" s="7">
        <v>36.2222222222222</v>
      </c>
      <c r="I115" s="37"/>
      <c r="J115" s="37"/>
    </row>
    <row r="116" customHeight="1" spans="1:10">
      <c r="A116" s="7">
        <f t="shared" si="18"/>
        <v>97</v>
      </c>
      <c r="B116">
        <v>297</v>
      </c>
      <c r="C116" s="17">
        <f t="shared" si="19"/>
        <v>5.52642534252892</v>
      </c>
      <c r="D116" s="7">
        <f t="shared" si="21"/>
        <v>1</v>
      </c>
      <c r="E116" s="37">
        <f t="shared" si="20"/>
        <v>5.52642534252892</v>
      </c>
      <c r="F116" s="38">
        <f>AVERAGE(E116:E117)</f>
        <v>5.83510031634152</v>
      </c>
      <c r="G116" s="7">
        <f>100*STDEV(E116:E117)/F116</f>
        <v>7.48114532167348</v>
      </c>
      <c r="H116" s="7">
        <v>36.7222222222222</v>
      </c>
      <c r="I116" s="37"/>
      <c r="J116" s="37"/>
    </row>
    <row r="117" customHeight="1" spans="1:10">
      <c r="A117" s="7">
        <f t="shared" si="18"/>
        <v>98</v>
      </c>
      <c r="B117">
        <v>286</v>
      </c>
      <c r="C117" s="17">
        <f t="shared" si="19"/>
        <v>6.14377529015412</v>
      </c>
      <c r="D117" s="7">
        <f t="shared" si="21"/>
        <v>1</v>
      </c>
      <c r="E117" s="37">
        <f t="shared" si="20"/>
        <v>6.14377529015412</v>
      </c>
      <c r="H117" s="7">
        <v>37.2222222222222</v>
      </c>
      <c r="I117" s="37"/>
      <c r="J117" s="37"/>
    </row>
    <row r="118" customHeight="1" spans="1:10">
      <c r="A118" s="7">
        <f t="shared" si="18"/>
        <v>99</v>
      </c>
      <c r="B118">
        <v>341</v>
      </c>
      <c r="C118" s="17">
        <f t="shared" si="19"/>
        <v>3.47746759897073</v>
      </c>
      <c r="D118" s="7">
        <f t="shared" si="21"/>
        <v>1</v>
      </c>
      <c r="E118" s="37">
        <f t="shared" si="20"/>
        <v>3.47746759897073</v>
      </c>
      <c r="F118" s="38">
        <f>AVERAGE(E118:E119)</f>
        <v>3.45737995190449</v>
      </c>
      <c r="G118" s="7">
        <f>100*STDEV(E118:E119)/F118</f>
        <v>0.821669105288449</v>
      </c>
      <c r="H118" s="7">
        <v>37.7222222222222</v>
      </c>
      <c r="I118" s="37"/>
      <c r="J118" s="37"/>
    </row>
    <row r="119" customHeight="1" spans="1:10">
      <c r="A119" s="7">
        <f t="shared" si="18"/>
        <v>100</v>
      </c>
      <c r="B119">
        <v>342</v>
      </c>
      <c r="C119" s="17">
        <f t="shared" si="19"/>
        <v>3.43729230483826</v>
      </c>
      <c r="D119" s="7">
        <f t="shared" si="21"/>
        <v>1</v>
      </c>
      <c r="E119" s="37">
        <f t="shared" si="20"/>
        <v>3.43729230483826</v>
      </c>
      <c r="H119" s="7">
        <v>38.2222222222222</v>
      </c>
      <c r="I119" s="37"/>
      <c r="J119" s="37"/>
    </row>
    <row r="120" customHeight="1" spans="1:10">
      <c r="A120" s="7">
        <f t="shared" si="18"/>
        <v>101</v>
      </c>
      <c r="B120">
        <v>375</v>
      </c>
      <c r="C120" s="17">
        <f t="shared" si="19"/>
        <v>2.23376680934801</v>
      </c>
      <c r="D120" s="7">
        <f t="shared" si="21"/>
        <v>1</v>
      </c>
      <c r="E120" s="37">
        <f t="shared" si="20"/>
        <v>2.23376680934801</v>
      </c>
      <c r="F120" s="38">
        <f>AVERAGE(E120:E121)</f>
        <v>1.34049148351294</v>
      </c>
      <c r="G120" s="7">
        <f>100*STDEV(E120:E121)/F120</f>
        <v>94.2402168358875</v>
      </c>
      <c r="H120" s="7">
        <v>38.7222222222222</v>
      </c>
      <c r="I120" s="37"/>
      <c r="J120" s="37"/>
    </row>
    <row r="121" customHeight="1" spans="1:10">
      <c r="A121" s="7">
        <f t="shared" si="18"/>
        <v>102</v>
      </c>
      <c r="B121">
        <v>437</v>
      </c>
      <c r="C121" s="17">
        <f t="shared" si="19"/>
        <v>0.447216157677872</v>
      </c>
      <c r="D121" s="7">
        <f t="shared" si="21"/>
        <v>1</v>
      </c>
      <c r="E121" s="37">
        <f t="shared" si="20"/>
        <v>0.447216157677872</v>
      </c>
      <c r="H121" s="7">
        <v>39.2222222222222</v>
      </c>
      <c r="I121" s="37"/>
      <c r="J121" s="37"/>
    </row>
    <row r="122" customHeight="1" spans="1:10">
      <c r="A122" s="7">
        <f t="shared" si="18"/>
        <v>103</v>
      </c>
      <c r="B122">
        <v>392</v>
      </c>
      <c r="C122" s="17">
        <f t="shared" si="19"/>
        <v>1.69248995167203</v>
      </c>
      <c r="D122" s="7">
        <f t="shared" si="21"/>
        <v>1</v>
      </c>
      <c r="E122" s="37">
        <f t="shared" si="20"/>
        <v>1.69248995167203</v>
      </c>
      <c r="F122" s="38">
        <f>AVERAGE(E122:E123)</f>
        <v>1.58749310454247</v>
      </c>
      <c r="G122" s="7">
        <f>100*STDEV(E122:E123)/F122</f>
        <v>9.3536132404072</v>
      </c>
      <c r="H122" s="7">
        <v>39.7222222222222</v>
      </c>
      <c r="I122" s="37"/>
      <c r="J122" s="37"/>
    </row>
    <row r="123" customHeight="1" spans="1:10">
      <c r="A123" s="7">
        <f t="shared" si="18"/>
        <v>104</v>
      </c>
      <c r="B123">
        <v>399</v>
      </c>
      <c r="C123" s="17">
        <f t="shared" si="19"/>
        <v>1.48249625741292</v>
      </c>
      <c r="D123" s="7">
        <f t="shared" si="21"/>
        <v>1</v>
      </c>
      <c r="E123" s="37">
        <f t="shared" si="20"/>
        <v>1.48249625741292</v>
      </c>
      <c r="H123" s="7">
        <v>40.2222222222222</v>
      </c>
      <c r="I123" s="37"/>
      <c r="J123" s="37"/>
    </row>
    <row r="124" customHeight="1" spans="1:10">
      <c r="A124" s="7">
        <f t="shared" si="18"/>
        <v>105</v>
      </c>
      <c r="B124">
        <v>391</v>
      </c>
      <c r="C124" s="17">
        <f t="shared" si="19"/>
        <v>1.72307029898154</v>
      </c>
      <c r="D124" s="7">
        <f t="shared" si="21"/>
        <v>1</v>
      </c>
      <c r="E124" s="37">
        <f t="shared" si="20"/>
        <v>1.72307029898154</v>
      </c>
      <c r="F124" s="38">
        <f>AVERAGE(E124:E125)</f>
        <v>1.29364691142027</v>
      </c>
      <c r="G124" s="7">
        <f>100*STDEV(E124:E125)/F124</f>
        <v>46.944523527105</v>
      </c>
      <c r="H124" s="7">
        <v>40.7222222222222</v>
      </c>
      <c r="I124" s="37"/>
      <c r="J124" s="37"/>
    </row>
    <row r="125" customHeight="1" spans="1:10">
      <c r="A125" s="7">
        <f t="shared" si="18"/>
        <v>106</v>
      </c>
      <c r="B125">
        <v>421</v>
      </c>
      <c r="C125" s="17">
        <f t="shared" si="19"/>
        <v>0.864223523858991</v>
      </c>
      <c r="D125" s="7">
        <f t="shared" si="21"/>
        <v>1</v>
      </c>
      <c r="E125" s="37">
        <f t="shared" si="20"/>
        <v>0.864223523858991</v>
      </c>
      <c r="H125" s="7">
        <v>41.2222222222222</v>
      </c>
      <c r="I125" s="37"/>
      <c r="J125" s="37"/>
    </row>
    <row r="126" customHeight="1" spans="1:10">
      <c r="A126" s="7">
        <f t="shared" si="18"/>
        <v>107</v>
      </c>
      <c r="B126">
        <v>452</v>
      </c>
      <c r="C126" s="17">
        <f t="shared" si="19"/>
        <v>0.0701276313958256</v>
      </c>
      <c r="D126" s="7">
        <f t="shared" si="21"/>
        <v>1</v>
      </c>
      <c r="E126" s="37">
        <f t="shared" si="20"/>
        <v>0.0701276313958256</v>
      </c>
      <c r="F126" s="38">
        <f>AVERAGE(E126:E127)</f>
        <v>0.467175577627408</v>
      </c>
      <c r="G126" s="7">
        <f>100*STDEV(E126:E127)/F126</f>
        <v>120.192625077871</v>
      </c>
      <c r="H126" s="7">
        <v>41.7222222222222</v>
      </c>
      <c r="I126" s="37"/>
      <c r="J126" s="37"/>
    </row>
    <row r="127" customHeight="1" spans="1:10">
      <c r="A127" s="7">
        <f t="shared" si="18"/>
        <v>108</v>
      </c>
      <c r="B127">
        <v>421</v>
      </c>
      <c r="C127" s="17">
        <f t="shared" si="19"/>
        <v>0.864223523858991</v>
      </c>
      <c r="D127" s="7">
        <f t="shared" si="21"/>
        <v>1</v>
      </c>
      <c r="E127" s="37">
        <f t="shared" si="20"/>
        <v>0.864223523858991</v>
      </c>
      <c r="H127" s="7">
        <v>42.2222222222222</v>
      </c>
      <c r="I127" s="37"/>
      <c r="J127" s="37"/>
    </row>
    <row r="128" customHeight="1" spans="1:10">
      <c r="A128" s="7">
        <f t="shared" si="18"/>
        <v>109</v>
      </c>
      <c r="B128">
        <v>468</v>
      </c>
      <c r="C128" s="17" t="e">
        <f t="shared" si="19"/>
        <v>#NUM!</v>
      </c>
      <c r="D128" s="7">
        <f t="shared" si="21"/>
        <v>1</v>
      </c>
      <c r="E128" s="37" t="e">
        <f t="shared" si="20"/>
        <v>#NUM!</v>
      </c>
      <c r="F128" s="38" t="e">
        <f>AVERAGE(E128:E129)</f>
        <v>#NUM!</v>
      </c>
      <c r="G128" s="7" t="e">
        <f>100*STDEV(E128:E129)/F128</f>
        <v>#NUM!</v>
      </c>
      <c r="H128" s="7">
        <v>42.7222222222222</v>
      </c>
      <c r="I128" s="37"/>
      <c r="J128" s="37"/>
    </row>
    <row r="129" customHeight="1" spans="1:10">
      <c r="A129" s="7">
        <f t="shared" si="18"/>
        <v>110</v>
      </c>
      <c r="B129">
        <v>494</v>
      </c>
      <c r="C129" s="17" t="e">
        <f t="shared" si="19"/>
        <v>#NUM!</v>
      </c>
      <c r="D129" s="7">
        <f t="shared" si="21"/>
        <v>1</v>
      </c>
      <c r="E129" s="37" t="e">
        <f t="shared" si="20"/>
        <v>#NUM!</v>
      </c>
      <c r="H129" s="7">
        <v>43.2222222222222</v>
      </c>
      <c r="I129" s="37"/>
      <c r="J129" s="37"/>
    </row>
    <row r="130" customHeight="1" spans="1:10">
      <c r="A130" s="7">
        <f t="shared" si="18"/>
        <v>111</v>
      </c>
      <c r="B130">
        <v>473</v>
      </c>
      <c r="C130" s="17" t="e">
        <f t="shared" si="19"/>
        <v>#NUM!</v>
      </c>
      <c r="D130" s="7">
        <f t="shared" si="21"/>
        <v>1</v>
      </c>
      <c r="E130" s="37" t="e">
        <f t="shared" si="20"/>
        <v>#NUM!</v>
      </c>
      <c r="F130" s="38" t="e">
        <f>AVERAGE(E130:E131)</f>
        <v>#NUM!</v>
      </c>
      <c r="G130" s="7" t="e">
        <f>100*STDEV(E130:E131)/F130</f>
        <v>#NUM!</v>
      </c>
      <c r="H130" s="7">
        <v>43.7222222222222</v>
      </c>
      <c r="I130" s="37"/>
      <c r="J130" s="37"/>
    </row>
    <row r="131" customHeight="1" spans="1:10">
      <c r="A131" s="7">
        <f t="shared" si="18"/>
        <v>112</v>
      </c>
      <c r="B131">
        <v>470</v>
      </c>
      <c r="C131" s="17" t="e">
        <f t="shared" si="19"/>
        <v>#NUM!</v>
      </c>
      <c r="D131" s="7">
        <f t="shared" si="21"/>
        <v>1</v>
      </c>
      <c r="E131" s="37" t="e">
        <f t="shared" si="20"/>
        <v>#NUM!</v>
      </c>
      <c r="H131" s="7">
        <v>44.2222222222222</v>
      </c>
      <c r="I131" s="37"/>
      <c r="J131" s="37"/>
    </row>
    <row r="132" customHeight="1" spans="1:10">
      <c r="A132" s="7">
        <f t="shared" si="18"/>
        <v>113</v>
      </c>
      <c r="B132">
        <v>395</v>
      </c>
      <c r="C132" s="17">
        <f t="shared" si="19"/>
        <v>1.60163256570894</v>
      </c>
      <c r="D132" s="7">
        <f t="shared" si="21"/>
        <v>1</v>
      </c>
      <c r="E132" s="37">
        <f t="shared" si="20"/>
        <v>1.60163256570894</v>
      </c>
      <c r="F132" s="38">
        <f>AVERAGE(E132:E133)</f>
        <v>1.46915136635282</v>
      </c>
      <c r="G132" s="7">
        <f>100*STDEV(E132:E133)/F132</f>
        <v>12.7527165123909</v>
      </c>
      <c r="H132" s="7">
        <v>44.7222222222222</v>
      </c>
      <c r="I132" s="37"/>
      <c r="J132" s="37"/>
    </row>
    <row r="133" customHeight="1" spans="1:10">
      <c r="A133" s="7">
        <f t="shared" ref="A133:A196" si="22">1+A132</f>
        <v>114</v>
      </c>
      <c r="B133">
        <v>404</v>
      </c>
      <c r="C133" s="17">
        <f t="shared" si="19"/>
        <v>1.33667016699669</v>
      </c>
      <c r="D133" s="7">
        <f t="shared" si="21"/>
        <v>1</v>
      </c>
      <c r="E133" s="37">
        <f t="shared" si="20"/>
        <v>1.33667016699669</v>
      </c>
      <c r="H133" s="7">
        <v>45.2222222222222</v>
      </c>
      <c r="I133" s="37"/>
      <c r="J133" s="37"/>
    </row>
    <row r="134" customHeight="1" spans="1:10">
      <c r="A134" s="7">
        <f t="shared" si="22"/>
        <v>115</v>
      </c>
      <c r="B134">
        <v>358</v>
      </c>
      <c r="C134" s="17">
        <f t="shared" si="19"/>
        <v>2.82574254913802</v>
      </c>
      <c r="D134" s="7">
        <f t="shared" si="21"/>
        <v>1</v>
      </c>
      <c r="E134" s="37">
        <f t="shared" si="20"/>
        <v>2.82574254913802</v>
      </c>
      <c r="F134" s="38">
        <f>AVERAGE(E134:E135)</f>
        <v>2.88093540148819</v>
      </c>
      <c r="G134" s="7">
        <f>100*STDEV(E134:E135)/F134</f>
        <v>2.70934503770369</v>
      </c>
      <c r="H134" s="7">
        <v>45.7222222222222</v>
      </c>
      <c r="I134" s="37"/>
      <c r="J134" s="37"/>
    </row>
    <row r="135" customHeight="1" spans="1:10">
      <c r="A135" s="7">
        <f t="shared" si="22"/>
        <v>116</v>
      </c>
      <c r="B135">
        <v>355</v>
      </c>
      <c r="C135" s="17">
        <f t="shared" si="19"/>
        <v>2.93612825383836</v>
      </c>
      <c r="D135" s="7">
        <f t="shared" si="21"/>
        <v>1</v>
      </c>
      <c r="E135" s="37">
        <f t="shared" si="20"/>
        <v>2.93612825383836</v>
      </c>
      <c r="H135" s="7">
        <v>46.2222222222222</v>
      </c>
      <c r="I135" s="37"/>
      <c r="J135" s="37"/>
    </row>
    <row r="136" customHeight="1" spans="1:10">
      <c r="A136" s="7">
        <f t="shared" si="22"/>
        <v>117</v>
      </c>
      <c r="B136">
        <v>352</v>
      </c>
      <c r="C136" s="17">
        <f t="shared" si="19"/>
        <v>3.04842494687264</v>
      </c>
      <c r="D136" s="7">
        <f t="shared" si="21"/>
        <v>1</v>
      </c>
      <c r="E136" s="37">
        <f t="shared" si="20"/>
        <v>3.04842494687264</v>
      </c>
      <c r="F136" s="38">
        <f>AVERAGE(E136:E137)</f>
        <v>2.67452157261799</v>
      </c>
      <c r="G136" s="7">
        <f>100*STDEV(E136:E137)/F136</f>
        <v>19.7709836518681</v>
      </c>
      <c r="H136" s="7">
        <v>46.7222222222222</v>
      </c>
      <c r="I136" s="37"/>
      <c r="J136" s="37"/>
    </row>
    <row r="137" customHeight="1" spans="1:10">
      <c r="A137" s="7">
        <f t="shared" si="22"/>
        <v>118</v>
      </c>
      <c r="B137">
        <v>373</v>
      </c>
      <c r="C137" s="17">
        <f t="shared" si="19"/>
        <v>2.30061819836334</v>
      </c>
      <c r="D137" s="7">
        <f t="shared" si="21"/>
        <v>1</v>
      </c>
      <c r="E137" s="37">
        <f t="shared" si="20"/>
        <v>2.30061819836334</v>
      </c>
      <c r="H137" s="7">
        <v>47.2222222222222</v>
      </c>
      <c r="I137" s="37"/>
      <c r="J137" s="37"/>
    </row>
    <row r="138" customHeight="1" spans="1:10">
      <c r="A138" s="7">
        <f t="shared" si="22"/>
        <v>119</v>
      </c>
      <c r="B138">
        <v>431</v>
      </c>
      <c r="C138" s="17">
        <f t="shared" si="19"/>
        <v>0.600955946628321</v>
      </c>
      <c r="D138" s="7">
        <f t="shared" si="21"/>
        <v>1</v>
      </c>
      <c r="E138" s="37">
        <f t="shared" si="20"/>
        <v>0.600955946628321</v>
      </c>
      <c r="F138" s="38">
        <f>AVERAGE(E138:E139)</f>
        <v>1.22393012673891</v>
      </c>
      <c r="G138" s="7">
        <f>100*STDEV(E138:E139)/F138</f>
        <v>71.9827476481912</v>
      </c>
      <c r="H138" s="7">
        <v>47.7222222222222</v>
      </c>
      <c r="I138" s="37"/>
      <c r="J138" s="37"/>
    </row>
    <row r="139" customHeight="1" spans="1:10">
      <c r="A139" s="7">
        <f t="shared" si="22"/>
        <v>120</v>
      </c>
      <c r="B139">
        <v>387</v>
      </c>
      <c r="C139" s="17">
        <f t="shared" si="19"/>
        <v>1.84690430684951</v>
      </c>
      <c r="D139" s="7">
        <f t="shared" si="21"/>
        <v>1</v>
      </c>
      <c r="E139" s="37">
        <f t="shared" si="20"/>
        <v>1.84690430684951</v>
      </c>
      <c r="H139" s="7">
        <v>48.2222222222222</v>
      </c>
      <c r="I139" s="37"/>
      <c r="J139" s="37"/>
    </row>
    <row r="140" customHeight="1" spans="1:10">
      <c r="A140" s="7">
        <f t="shared" si="22"/>
        <v>121</v>
      </c>
      <c r="B140">
        <v>441</v>
      </c>
      <c r="C140" s="17">
        <f t="shared" si="19"/>
        <v>0.346115977600878</v>
      </c>
      <c r="D140" s="7">
        <f t="shared" si="21"/>
        <v>1</v>
      </c>
      <c r="E140" s="37">
        <f t="shared" si="20"/>
        <v>0.346115977600878</v>
      </c>
      <c r="F140" s="38" t="e">
        <f>AVERAGE(E140:E141)</f>
        <v>#NUM!</v>
      </c>
      <c r="G140" s="7" t="e">
        <f>100*STDEV(E140:E141)/F140</f>
        <v>#NUM!</v>
      </c>
      <c r="H140" s="7">
        <v>48.7222222222222</v>
      </c>
      <c r="I140" s="37"/>
      <c r="J140" s="37"/>
    </row>
    <row r="141" customHeight="1" spans="1:10">
      <c r="A141" s="7">
        <f t="shared" si="22"/>
        <v>122</v>
      </c>
      <c r="B141">
        <v>456</v>
      </c>
      <c r="C141" s="17" t="e">
        <f t="shared" si="19"/>
        <v>#NUM!</v>
      </c>
      <c r="D141" s="7">
        <f t="shared" si="21"/>
        <v>1</v>
      </c>
      <c r="E141" s="37" t="e">
        <f t="shared" si="20"/>
        <v>#NUM!</v>
      </c>
      <c r="H141" s="7">
        <v>49.2222222222222</v>
      </c>
      <c r="I141" s="37"/>
      <c r="J141" s="37"/>
    </row>
    <row r="142" customHeight="1" spans="1:10">
      <c r="A142" s="16">
        <f t="shared" si="22"/>
        <v>123</v>
      </c>
      <c r="B142">
        <v>417</v>
      </c>
      <c r="C142" s="15">
        <f t="shared" si="19"/>
        <v>0.972370144933753</v>
      </c>
      <c r="D142" s="16">
        <f t="shared" si="21"/>
        <v>1</v>
      </c>
      <c r="E142" s="35">
        <f t="shared" si="20"/>
        <v>0.972370144933753</v>
      </c>
      <c r="F142" s="36" t="e">
        <f>AVERAGE(E142:E143)</f>
        <v>#NUM!</v>
      </c>
      <c r="G142" s="16" t="e">
        <f>100*STDEV(E142:E143)/F142</f>
        <v>#NUM!</v>
      </c>
      <c r="H142" s="16">
        <v>49.7222222222222</v>
      </c>
      <c r="I142" s="35" t="s">
        <v>6</v>
      </c>
      <c r="J142" s="37"/>
    </row>
    <row r="143" customHeight="1" spans="1:10">
      <c r="A143" s="7">
        <f t="shared" si="22"/>
        <v>124</v>
      </c>
      <c r="B143">
        <v>460</v>
      </c>
      <c r="C143" s="17" t="e">
        <f t="shared" si="19"/>
        <v>#NUM!</v>
      </c>
      <c r="D143" s="7">
        <f t="shared" si="21"/>
        <v>1</v>
      </c>
      <c r="E143" s="37" t="e">
        <f t="shared" si="20"/>
        <v>#NUM!</v>
      </c>
      <c r="H143" s="7">
        <v>50.2222222222222</v>
      </c>
      <c r="J143" s="37"/>
    </row>
    <row r="144" customHeight="1" spans="1:10">
      <c r="A144" s="7">
        <f t="shared" si="22"/>
        <v>125</v>
      </c>
      <c r="B144">
        <v>186</v>
      </c>
      <c r="C144" s="17">
        <f t="shared" si="19"/>
        <v>15.6256440231741</v>
      </c>
      <c r="D144" s="7">
        <f t="shared" si="21"/>
        <v>1</v>
      </c>
      <c r="E144" s="37">
        <f t="shared" si="20"/>
        <v>15.6256440231741</v>
      </c>
      <c r="F144" s="38">
        <f>AVERAGE(E144:E145)</f>
        <v>16.4520417860462</v>
      </c>
      <c r="G144" s="7">
        <f>100*STDEV(E144:E145)/F144</f>
        <v>7.10369533075057</v>
      </c>
      <c r="H144" s="7">
        <v>50.7222222222222</v>
      </c>
      <c r="J144" s="37"/>
    </row>
    <row r="145" customHeight="1" spans="1:10">
      <c r="A145" s="7">
        <f t="shared" si="22"/>
        <v>126</v>
      </c>
      <c r="B145">
        <v>176</v>
      </c>
      <c r="C145" s="17">
        <f t="shared" si="19"/>
        <v>17.2784395489183</v>
      </c>
      <c r="D145" s="7">
        <f t="shared" si="21"/>
        <v>1</v>
      </c>
      <c r="E145" s="37">
        <f t="shared" si="20"/>
        <v>17.2784395489183</v>
      </c>
      <c r="H145" s="7">
        <v>51.2222222222222</v>
      </c>
      <c r="I145" s="37"/>
      <c r="J145" s="37"/>
    </row>
    <row r="146" customHeight="1" spans="1:10">
      <c r="A146" s="7">
        <f t="shared" si="22"/>
        <v>127</v>
      </c>
      <c r="B146">
        <v>157</v>
      </c>
      <c r="C146" s="17">
        <f t="shared" si="19"/>
        <v>21.1351999054125</v>
      </c>
      <c r="D146" s="7">
        <f t="shared" si="21"/>
        <v>1</v>
      </c>
      <c r="E146" s="37">
        <f t="shared" si="20"/>
        <v>21.1351999054125</v>
      </c>
      <c r="F146" s="38">
        <f>AVERAGE(E146:E147)</f>
        <v>21.0194024436025</v>
      </c>
      <c r="G146" s="7">
        <f>100*STDEV(E146:E147)/F146</f>
        <v>0.779100839900205</v>
      </c>
      <c r="H146" s="7">
        <v>51.7222222222222</v>
      </c>
      <c r="I146" s="37"/>
      <c r="J146" s="37"/>
    </row>
    <row r="147" customHeight="1" spans="1:10">
      <c r="A147" s="7">
        <f t="shared" si="22"/>
        <v>128</v>
      </c>
      <c r="B147">
        <v>158</v>
      </c>
      <c r="C147" s="17">
        <f t="shared" si="19"/>
        <v>20.9036049817924</v>
      </c>
      <c r="D147" s="7">
        <f t="shared" si="21"/>
        <v>1</v>
      </c>
      <c r="E147" s="37">
        <f t="shared" si="20"/>
        <v>20.9036049817924</v>
      </c>
      <c r="H147" s="7">
        <v>52.2222222222222</v>
      </c>
      <c r="I147" s="37"/>
      <c r="J147" s="37"/>
    </row>
    <row r="148" customHeight="1" spans="1:8">
      <c r="A148" s="7">
        <f t="shared" si="22"/>
        <v>129</v>
      </c>
      <c r="B148">
        <v>161</v>
      </c>
      <c r="C148" s="17">
        <f t="shared" si="19"/>
        <v>20.2301116417344</v>
      </c>
      <c r="D148" s="7">
        <f t="shared" si="21"/>
        <v>1</v>
      </c>
      <c r="E148" s="37">
        <f t="shared" si="20"/>
        <v>20.2301116417344</v>
      </c>
      <c r="F148" s="38">
        <f>AVERAGE(E148:E149)</f>
        <v>23.2932547537814</v>
      </c>
      <c r="G148" s="7">
        <f>100*STDEV(E148:E149)/F148</f>
        <v>18.5973947322381</v>
      </c>
      <c r="H148" s="7">
        <v>52.7222222222222</v>
      </c>
    </row>
    <row r="149" customHeight="1" spans="1:8">
      <c r="A149" s="7">
        <f t="shared" si="22"/>
        <v>130</v>
      </c>
      <c r="B149">
        <v>138</v>
      </c>
      <c r="C149" s="17">
        <f t="shared" si="19"/>
        <v>26.3563978658283</v>
      </c>
      <c r="D149" s="7">
        <f t="shared" si="21"/>
        <v>1</v>
      </c>
      <c r="E149" s="37">
        <f t="shared" si="20"/>
        <v>26.3563978658283</v>
      </c>
      <c r="H149" s="7">
        <v>53.2222222222222</v>
      </c>
    </row>
    <row r="150" customHeight="1" spans="1:8">
      <c r="A150" s="7">
        <f t="shared" si="22"/>
        <v>131</v>
      </c>
      <c r="B150">
        <v>141</v>
      </c>
      <c r="C150" s="17">
        <f t="shared" si="19"/>
        <v>25.4120829850589</v>
      </c>
      <c r="D150" s="7">
        <f t="shared" si="21"/>
        <v>1</v>
      </c>
      <c r="E150" s="37">
        <f t="shared" si="20"/>
        <v>25.4120829850589</v>
      </c>
      <c r="F150" s="38">
        <f>AVERAGE(E150:E151)</f>
        <v>24.1385433421009</v>
      </c>
      <c r="G150" s="7">
        <f>100*STDEV(E150:E151)/F150</f>
        <v>7.46133273149774</v>
      </c>
      <c r="H150" s="7">
        <v>53.7222222222222</v>
      </c>
    </row>
    <row r="151" customHeight="1" spans="1:8">
      <c r="A151" s="7">
        <f t="shared" si="22"/>
        <v>132</v>
      </c>
      <c r="B151">
        <v>150</v>
      </c>
      <c r="C151" s="17">
        <f t="shared" si="19"/>
        <v>22.8650036991429</v>
      </c>
      <c r="D151" s="7">
        <f t="shared" si="21"/>
        <v>1</v>
      </c>
      <c r="E151" s="37">
        <f t="shared" si="20"/>
        <v>22.8650036991429</v>
      </c>
      <c r="H151" s="7">
        <v>54.2222222222222</v>
      </c>
    </row>
    <row r="152" customHeight="1" spans="1:8">
      <c r="A152" s="7">
        <f t="shared" si="22"/>
        <v>133</v>
      </c>
      <c r="B152">
        <v>194</v>
      </c>
      <c r="C152" s="17">
        <f t="shared" si="19"/>
        <v>14.4479048001954</v>
      </c>
      <c r="D152" s="7">
        <f t="shared" si="21"/>
        <v>1</v>
      </c>
      <c r="E152" s="37">
        <f t="shared" si="20"/>
        <v>14.4479048001954</v>
      </c>
      <c r="F152" s="38">
        <f>AVERAGE(E152:E153)</f>
        <v>15.7754880633661</v>
      </c>
      <c r="G152" s="7">
        <f>100*STDEV(E152:E153)/F152</f>
        <v>11.9012879247487</v>
      </c>
      <c r="H152" s="7">
        <v>54.7222222222222</v>
      </c>
    </row>
    <row r="153" customHeight="1" spans="1:8">
      <c r="A153" s="7">
        <f t="shared" si="22"/>
        <v>134</v>
      </c>
      <c r="B153">
        <v>177</v>
      </c>
      <c r="C153" s="17">
        <f t="shared" si="19"/>
        <v>17.1030713265368</v>
      </c>
      <c r="D153" s="7">
        <f t="shared" si="21"/>
        <v>1</v>
      </c>
      <c r="E153" s="37">
        <f t="shared" si="20"/>
        <v>17.1030713265368</v>
      </c>
      <c r="H153" s="7">
        <v>55.2222222222222</v>
      </c>
    </row>
    <row r="154" customHeight="1" spans="1:8">
      <c r="A154" s="7">
        <f t="shared" si="22"/>
        <v>135</v>
      </c>
      <c r="B154">
        <v>17</v>
      </c>
      <c r="C154" s="17" t="e">
        <f t="shared" si="19"/>
        <v>#NUM!</v>
      </c>
      <c r="D154" s="7">
        <f t="shared" si="21"/>
        <v>1</v>
      </c>
      <c r="E154" s="37" t="e">
        <f t="shared" si="20"/>
        <v>#NUM!</v>
      </c>
      <c r="F154" s="38" t="e">
        <f>AVERAGE(E154:E155)</f>
        <v>#NUM!</v>
      </c>
      <c r="G154" s="7" t="e">
        <f>100*STDEV(E154:E155)/F154</f>
        <v>#NUM!</v>
      </c>
      <c r="H154" s="7">
        <v>55.7222222222222</v>
      </c>
    </row>
    <row r="155" customHeight="1" spans="1:8">
      <c r="A155" s="7">
        <f t="shared" si="22"/>
        <v>136</v>
      </c>
      <c r="B155">
        <v>20</v>
      </c>
      <c r="C155" s="17" t="e">
        <f t="shared" si="19"/>
        <v>#NUM!</v>
      </c>
      <c r="D155" s="7">
        <f t="shared" si="21"/>
        <v>1</v>
      </c>
      <c r="E155" s="37" t="e">
        <f t="shared" si="20"/>
        <v>#NUM!</v>
      </c>
      <c r="H155" s="7">
        <v>56.2222222222222</v>
      </c>
    </row>
    <row r="156" customHeight="1" spans="1:8">
      <c r="A156" s="7">
        <f t="shared" si="22"/>
        <v>137</v>
      </c>
      <c r="B156">
        <v>235</v>
      </c>
      <c r="C156" s="17">
        <f t="shared" si="19"/>
        <v>9.84294649998275</v>
      </c>
      <c r="D156" s="7">
        <f t="shared" si="21"/>
        <v>1</v>
      </c>
      <c r="E156" s="37">
        <f t="shared" si="20"/>
        <v>9.84294649998275</v>
      </c>
      <c r="F156" s="38">
        <f>AVERAGE(E156:E157)</f>
        <v>9.49566195757048</v>
      </c>
      <c r="G156" s="7">
        <f>100*STDEV(E156:E157)/F156</f>
        <v>5.1721987585121</v>
      </c>
      <c r="H156" s="7">
        <v>56.7222222222222</v>
      </c>
    </row>
    <row r="157" customHeight="1" spans="1:8">
      <c r="A157" s="7">
        <f t="shared" si="22"/>
        <v>138</v>
      </c>
      <c r="B157">
        <v>243</v>
      </c>
      <c r="C157" s="17">
        <f t="shared" si="19"/>
        <v>9.14837741515821</v>
      </c>
      <c r="D157" s="7">
        <f t="shared" si="21"/>
        <v>1</v>
      </c>
      <c r="E157" s="37">
        <f t="shared" si="20"/>
        <v>9.14837741515821</v>
      </c>
      <c r="H157" s="7">
        <v>57.2222222222222</v>
      </c>
    </row>
    <row r="158" customHeight="1" spans="1:8">
      <c r="A158" s="7">
        <f t="shared" si="22"/>
        <v>139</v>
      </c>
      <c r="B158">
        <v>309</v>
      </c>
      <c r="C158" s="17">
        <f t="shared" si="19"/>
        <v>4.90648266320601</v>
      </c>
      <c r="D158" s="7">
        <f t="shared" si="21"/>
        <v>1</v>
      </c>
      <c r="E158" s="37">
        <f t="shared" si="20"/>
        <v>4.90648266320601</v>
      </c>
      <c r="F158" s="38">
        <f>AVERAGE(E158:E159)</f>
        <v>5.40996765692997</v>
      </c>
      <c r="G158" s="7">
        <f>100*STDEV(E158:E159)/F158</f>
        <v>13.161544610413</v>
      </c>
      <c r="H158" s="7">
        <v>57.7222222222222</v>
      </c>
    </row>
    <row r="159" customHeight="1" spans="1:8">
      <c r="A159" s="7">
        <f t="shared" si="22"/>
        <v>140</v>
      </c>
      <c r="B159">
        <v>290</v>
      </c>
      <c r="C159" s="17">
        <f t="shared" si="19"/>
        <v>5.91345265065393</v>
      </c>
      <c r="D159" s="7">
        <f t="shared" si="21"/>
        <v>1</v>
      </c>
      <c r="E159" s="37">
        <f t="shared" si="20"/>
        <v>5.91345265065393</v>
      </c>
      <c r="H159" s="7">
        <v>58.2222222222222</v>
      </c>
    </row>
    <row r="160" customHeight="1" spans="1:8">
      <c r="A160" s="7">
        <f t="shared" si="22"/>
        <v>141</v>
      </c>
      <c r="B160">
        <v>335</v>
      </c>
      <c r="C160" s="17">
        <f t="shared" si="19"/>
        <v>3.7237238641857</v>
      </c>
      <c r="D160" s="7">
        <f t="shared" si="21"/>
        <v>1</v>
      </c>
      <c r="E160" s="37">
        <f t="shared" si="20"/>
        <v>3.7237238641857</v>
      </c>
      <c r="F160" s="38">
        <f>AVERAGE(E160:E161)</f>
        <v>3.60059573157821</v>
      </c>
      <c r="G160" s="7">
        <f>100*STDEV(E160:E161)/F160</f>
        <v>4.83612957478158</v>
      </c>
      <c r="H160" s="7">
        <v>58.7222222222222</v>
      </c>
    </row>
    <row r="161" customHeight="1" spans="1:8">
      <c r="A161" s="7">
        <f t="shared" si="22"/>
        <v>142</v>
      </c>
      <c r="B161">
        <v>341</v>
      </c>
      <c r="C161" s="17">
        <f t="shared" si="19"/>
        <v>3.47746759897073</v>
      </c>
      <c r="D161" s="7">
        <f t="shared" si="21"/>
        <v>1</v>
      </c>
      <c r="E161" s="37">
        <f t="shared" si="20"/>
        <v>3.47746759897073</v>
      </c>
      <c r="H161" s="7">
        <v>59.2222222222222</v>
      </c>
    </row>
    <row r="162" customHeight="1" spans="1:8">
      <c r="A162" s="7">
        <f t="shared" si="22"/>
        <v>143</v>
      </c>
      <c r="B162">
        <v>396</v>
      </c>
      <c r="C162" s="17">
        <f t="shared" si="19"/>
        <v>1.57163639687466</v>
      </c>
      <c r="D162" s="7">
        <f t="shared" si="21"/>
        <v>1</v>
      </c>
      <c r="E162" s="37">
        <f t="shared" si="20"/>
        <v>1.57163639687466</v>
      </c>
      <c r="F162" s="38">
        <f>AVERAGE(E162:E163)</f>
        <v>1.96990993660138</v>
      </c>
      <c r="G162" s="7">
        <f>100*STDEV(E162:E163)/F162</f>
        <v>28.592365110235</v>
      </c>
      <c r="H162" s="7">
        <v>59.7222222222222</v>
      </c>
    </row>
    <row r="163" customHeight="1" spans="1:8">
      <c r="A163" s="7">
        <f t="shared" si="22"/>
        <v>144</v>
      </c>
      <c r="B163">
        <v>371</v>
      </c>
      <c r="C163" s="17">
        <f t="shared" si="19"/>
        <v>2.3681834763281</v>
      </c>
      <c r="D163" s="7">
        <f t="shared" si="21"/>
        <v>1</v>
      </c>
      <c r="E163" s="37">
        <f t="shared" si="20"/>
        <v>2.3681834763281</v>
      </c>
      <c r="H163" s="7">
        <v>60.2222222222222</v>
      </c>
    </row>
    <row r="164" customHeight="1" spans="1:9">
      <c r="A164" s="7">
        <f t="shared" si="22"/>
        <v>145</v>
      </c>
      <c r="B164">
        <v>400</v>
      </c>
      <c r="C164" s="101">
        <f t="shared" si="19"/>
        <v>1.45306081698638</v>
      </c>
      <c r="D164" s="44">
        <f t="shared" si="21"/>
        <v>1</v>
      </c>
      <c r="E164" s="101">
        <f t="shared" si="20"/>
        <v>1.45306081698638</v>
      </c>
      <c r="F164" s="102">
        <f>AVERAGE(E164:E165)</f>
        <v>1.35190813964877</v>
      </c>
      <c r="G164" s="44">
        <f>100*STDEV(E164:E165)/F164</f>
        <v>10.5814503194257</v>
      </c>
      <c r="H164" s="44">
        <v>60.7222222222222</v>
      </c>
      <c r="I164" s="1" t="s">
        <v>96</v>
      </c>
    </row>
    <row r="165" customHeight="1" spans="1:9">
      <c r="A165" s="7">
        <f t="shared" si="22"/>
        <v>146</v>
      </c>
      <c r="B165">
        <v>407</v>
      </c>
      <c r="C165" s="101">
        <f t="shared" si="19"/>
        <v>1.25075546231115</v>
      </c>
      <c r="D165" s="44">
        <f t="shared" si="21"/>
        <v>1</v>
      </c>
      <c r="E165" s="101">
        <f t="shared" si="20"/>
        <v>1.25075546231115</v>
      </c>
      <c r="F165" s="1"/>
      <c r="G165" s="1"/>
      <c r="H165" s="44">
        <v>61.2222222222222</v>
      </c>
      <c r="I165" s="1"/>
    </row>
    <row r="166" customHeight="1" spans="1:9">
      <c r="A166" s="7">
        <f t="shared" si="22"/>
        <v>147</v>
      </c>
      <c r="B166">
        <v>412</v>
      </c>
      <c r="C166" s="101">
        <f t="shared" si="19"/>
        <v>1.11007388641753</v>
      </c>
      <c r="D166" s="44">
        <f t="shared" si="21"/>
        <v>1</v>
      </c>
      <c r="E166" s="101">
        <f t="shared" si="20"/>
        <v>1.11007388641753</v>
      </c>
      <c r="F166" s="102">
        <f>AVERAGE(E166:E167)</f>
        <v>0.960430504819077</v>
      </c>
      <c r="G166" s="44">
        <f>100*STDEV(E166:E167)/F166</f>
        <v>22.0346707767024</v>
      </c>
      <c r="H166" s="44">
        <v>61.7222222222222</v>
      </c>
      <c r="I166" s="1" t="s">
        <v>97</v>
      </c>
    </row>
    <row r="167" customHeight="1" spans="1:9">
      <c r="A167" s="7">
        <f t="shared" si="22"/>
        <v>148</v>
      </c>
      <c r="B167">
        <v>423</v>
      </c>
      <c r="C167" s="101">
        <f t="shared" si="19"/>
        <v>0.810787123220624</v>
      </c>
      <c r="D167" s="44">
        <f t="shared" si="21"/>
        <v>1</v>
      </c>
      <c r="E167" s="101">
        <f t="shared" si="20"/>
        <v>0.810787123220624</v>
      </c>
      <c r="F167" s="1"/>
      <c r="G167" s="1"/>
      <c r="H167" s="44">
        <v>62.2222222222222</v>
      </c>
      <c r="I167" s="1"/>
    </row>
    <row r="168" customHeight="1" spans="1:9">
      <c r="A168" s="7">
        <f t="shared" si="22"/>
        <v>149</v>
      </c>
      <c r="B168">
        <v>375</v>
      </c>
      <c r="C168" s="101">
        <f t="shared" si="19"/>
        <v>2.23376680934801</v>
      </c>
      <c r="D168" s="44">
        <f t="shared" si="21"/>
        <v>1</v>
      </c>
      <c r="E168" s="101">
        <f t="shared" si="20"/>
        <v>2.23376680934801</v>
      </c>
      <c r="F168" s="102">
        <f>AVERAGE(E168:E169)</f>
        <v>1.79966742887956</v>
      </c>
      <c r="G168" s="44">
        <f>100*STDEV(E168:E169)/F168</f>
        <v>34.1123710650499</v>
      </c>
      <c r="H168" s="44">
        <v>62.7222222222222</v>
      </c>
      <c r="I168" t="s">
        <v>98</v>
      </c>
    </row>
    <row r="169" customHeight="1" spans="1:8">
      <c r="A169" s="7">
        <f t="shared" si="22"/>
        <v>150</v>
      </c>
      <c r="B169">
        <v>403</v>
      </c>
      <c r="C169" s="101">
        <f t="shared" si="19"/>
        <v>1.36556804841111</v>
      </c>
      <c r="D169" s="44">
        <f t="shared" si="21"/>
        <v>1</v>
      </c>
      <c r="E169" s="101">
        <f t="shared" si="20"/>
        <v>1.36556804841111</v>
      </c>
      <c r="F169" s="1"/>
      <c r="G169" s="1"/>
      <c r="H169" s="44">
        <v>63.2222222222222</v>
      </c>
    </row>
    <row r="170" customHeight="1" spans="1:8">
      <c r="A170" s="7">
        <f t="shared" si="22"/>
        <v>151</v>
      </c>
      <c r="B170">
        <v>372</v>
      </c>
      <c r="C170" s="17">
        <f t="shared" si="19"/>
        <v>2.33431074093733</v>
      </c>
      <c r="D170" s="7">
        <f t="shared" si="21"/>
        <v>1</v>
      </c>
      <c r="E170" s="37">
        <f t="shared" si="20"/>
        <v>2.33431074093733</v>
      </c>
      <c r="F170" s="38">
        <f>AVERAGE(E170:E171)</f>
        <v>2.45480667602178</v>
      </c>
      <c r="G170" s="7">
        <f>100*STDEV(E170:E171)/F170</f>
        <v>6.94176805333645</v>
      </c>
      <c r="H170" s="7">
        <v>63.7222222222222</v>
      </c>
    </row>
    <row r="171" customHeight="1" spans="1:8">
      <c r="A171" s="7">
        <f t="shared" si="22"/>
        <v>152</v>
      </c>
      <c r="B171">
        <v>365</v>
      </c>
      <c r="C171" s="17">
        <f t="shared" si="19"/>
        <v>2.57530261110622</v>
      </c>
      <c r="D171" s="7">
        <f t="shared" si="21"/>
        <v>1</v>
      </c>
      <c r="E171" s="37">
        <f t="shared" si="20"/>
        <v>2.57530261110622</v>
      </c>
      <c r="H171" s="7">
        <v>64.2222222222222</v>
      </c>
    </row>
    <row r="172" customHeight="1" spans="1:8">
      <c r="A172" s="7">
        <f t="shared" si="22"/>
        <v>153</v>
      </c>
      <c r="B172">
        <v>412</v>
      </c>
      <c r="C172" s="17">
        <f t="shared" ref="C172:C235" si="23">10^((LOG((B172-$I$16)*100/$J$18/(100-(B172-$I$16)*100/$J$18))-$R$19)/$R$20)</f>
        <v>1.11007388641753</v>
      </c>
      <c r="D172" s="7">
        <f t="shared" si="21"/>
        <v>1</v>
      </c>
      <c r="E172" s="37">
        <f t="shared" ref="E172:E235" si="24">C172*D172</f>
        <v>1.11007388641753</v>
      </c>
      <c r="F172" s="38">
        <f>AVERAGE(E172:E173)</f>
        <v>1.96790821777777</v>
      </c>
      <c r="G172" s="7">
        <f>100*STDEV(E172:E173)/F172</f>
        <v>61.6472320568311</v>
      </c>
      <c r="H172" s="7">
        <v>64.7222222222222</v>
      </c>
    </row>
    <row r="173" customHeight="1" spans="1:8">
      <c r="A173" s="7">
        <f t="shared" si="22"/>
        <v>154</v>
      </c>
      <c r="B173">
        <v>358</v>
      </c>
      <c r="C173" s="17">
        <f t="shared" si="23"/>
        <v>2.82574254913802</v>
      </c>
      <c r="D173" s="7">
        <f t="shared" ref="D173:D236" si="25">D172</f>
        <v>1</v>
      </c>
      <c r="E173" s="37">
        <f t="shared" si="24"/>
        <v>2.82574254913802</v>
      </c>
      <c r="H173" s="7">
        <v>65.2222222222222</v>
      </c>
    </row>
    <row r="174" customHeight="1" spans="1:8">
      <c r="A174" s="7">
        <f t="shared" si="22"/>
        <v>155</v>
      </c>
      <c r="B174">
        <v>389</v>
      </c>
      <c r="C174" s="17">
        <f t="shared" si="23"/>
        <v>1.78468176485077</v>
      </c>
      <c r="D174" s="7">
        <f t="shared" si="25"/>
        <v>1</v>
      </c>
      <c r="E174" s="37">
        <f t="shared" si="24"/>
        <v>1.78468176485077</v>
      </c>
      <c r="F174" s="38">
        <f>AVERAGE(E174:E175)</f>
        <v>1.17990808179524</v>
      </c>
      <c r="G174" s="7">
        <f>100*STDEV(E174:E175)/F174</f>
        <v>72.4869299515382</v>
      </c>
      <c r="H174" s="7">
        <v>65.7222222222222</v>
      </c>
    </row>
    <row r="175" customHeight="1" spans="1:8">
      <c r="A175" s="7">
        <f t="shared" si="22"/>
        <v>156</v>
      </c>
      <c r="B175">
        <v>432</v>
      </c>
      <c r="C175" s="17">
        <f t="shared" si="23"/>
        <v>0.575134398739714</v>
      </c>
      <c r="D175" s="7">
        <f t="shared" si="25"/>
        <v>1</v>
      </c>
      <c r="E175" s="37">
        <f t="shared" si="24"/>
        <v>0.575134398739714</v>
      </c>
      <c r="H175" s="7">
        <v>66.2222222222222</v>
      </c>
    </row>
    <row r="176" customHeight="1" spans="1:8">
      <c r="A176" s="7">
        <f t="shared" si="22"/>
        <v>157</v>
      </c>
      <c r="B176">
        <v>442</v>
      </c>
      <c r="C176" s="17">
        <f t="shared" si="23"/>
        <v>0.32097809897013</v>
      </c>
      <c r="D176" s="7">
        <f t="shared" si="25"/>
        <v>1</v>
      </c>
      <c r="E176" s="37">
        <f t="shared" si="24"/>
        <v>0.32097809897013</v>
      </c>
      <c r="F176" s="38">
        <f>AVERAGE(E176:E177)</f>
        <v>0.270883499497563</v>
      </c>
      <c r="G176" s="7">
        <f>100*STDEV(E176:E177)/F176</f>
        <v>26.1531108787192</v>
      </c>
      <c r="H176" s="7">
        <v>66.7222222222222</v>
      </c>
    </row>
    <row r="177" customHeight="1" spans="1:8">
      <c r="A177" s="7">
        <f t="shared" si="22"/>
        <v>158</v>
      </c>
      <c r="B177">
        <v>446</v>
      </c>
      <c r="C177" s="17">
        <f t="shared" si="23"/>
        <v>0.220788900024996</v>
      </c>
      <c r="D177" s="7">
        <f t="shared" si="25"/>
        <v>1</v>
      </c>
      <c r="E177" s="37">
        <f t="shared" si="24"/>
        <v>0.220788900024996</v>
      </c>
      <c r="H177" s="7">
        <v>67.2222222222222</v>
      </c>
    </row>
    <row r="178" customHeight="1" spans="1:8">
      <c r="A178" s="7">
        <f t="shared" si="22"/>
        <v>159</v>
      </c>
      <c r="B178">
        <v>472</v>
      </c>
      <c r="C178" s="17" t="e">
        <f t="shared" si="23"/>
        <v>#NUM!</v>
      </c>
      <c r="D178" s="7">
        <f t="shared" si="25"/>
        <v>1</v>
      </c>
      <c r="E178" s="37" t="e">
        <f t="shared" si="24"/>
        <v>#NUM!</v>
      </c>
      <c r="F178" s="38" t="e">
        <f>AVERAGE(E178:E179)</f>
        <v>#NUM!</v>
      </c>
      <c r="G178" s="7" t="e">
        <f>100*STDEV(E178:E179)/F178</f>
        <v>#NUM!</v>
      </c>
      <c r="H178" s="7">
        <v>67.7222222222222</v>
      </c>
    </row>
    <row r="179" customHeight="1" spans="1:8">
      <c r="A179" s="7">
        <f t="shared" si="22"/>
        <v>160</v>
      </c>
      <c r="B179">
        <v>435</v>
      </c>
      <c r="C179" s="17">
        <f t="shared" si="23"/>
        <v>0.498156919184081</v>
      </c>
      <c r="D179" s="7">
        <f t="shared" si="25"/>
        <v>1</v>
      </c>
      <c r="E179" s="37">
        <f t="shared" si="24"/>
        <v>0.498156919184081</v>
      </c>
      <c r="H179" s="7">
        <v>68.2222222222222</v>
      </c>
    </row>
    <row r="180" customHeight="1" spans="1:8">
      <c r="A180" s="7">
        <f t="shared" si="22"/>
        <v>161</v>
      </c>
      <c r="B180">
        <v>473</v>
      </c>
      <c r="C180" s="17" t="e">
        <f t="shared" si="23"/>
        <v>#NUM!</v>
      </c>
      <c r="D180" s="7">
        <f t="shared" si="25"/>
        <v>1</v>
      </c>
      <c r="E180" s="37" t="e">
        <f t="shared" si="24"/>
        <v>#NUM!</v>
      </c>
      <c r="F180" s="38" t="e">
        <f>AVERAGE(E180:E181)</f>
        <v>#NUM!</v>
      </c>
      <c r="G180" s="7" t="e">
        <f>100*STDEV(E180:E181)/F180</f>
        <v>#NUM!</v>
      </c>
      <c r="H180" s="7">
        <v>68.7222222222222</v>
      </c>
    </row>
    <row r="181" customHeight="1" spans="1:8">
      <c r="A181" s="7">
        <f t="shared" si="22"/>
        <v>162</v>
      </c>
      <c r="B181">
        <v>456</v>
      </c>
      <c r="C181" s="17" t="e">
        <f t="shared" si="23"/>
        <v>#NUM!</v>
      </c>
      <c r="D181" s="7">
        <f t="shared" si="25"/>
        <v>1</v>
      </c>
      <c r="E181" s="37" t="e">
        <f t="shared" si="24"/>
        <v>#NUM!</v>
      </c>
      <c r="H181" s="7">
        <v>69.2222222222222</v>
      </c>
    </row>
    <row r="182" customHeight="1" spans="1:8">
      <c r="A182" s="7">
        <f t="shared" si="22"/>
        <v>163</v>
      </c>
      <c r="B182">
        <v>441</v>
      </c>
      <c r="C182" s="17">
        <f t="shared" si="23"/>
        <v>0.346115977600878</v>
      </c>
      <c r="D182" s="7">
        <f t="shared" si="25"/>
        <v>1</v>
      </c>
      <c r="E182" s="37">
        <f t="shared" si="24"/>
        <v>0.346115977600878</v>
      </c>
      <c r="F182" s="38">
        <f>AVERAGE(E182:E183)</f>
        <v>0.358709848009854</v>
      </c>
      <c r="G182" s="7">
        <f>100*STDEV(E182:E183)/F182</f>
        <v>4.96513336167242</v>
      </c>
      <c r="H182" s="7">
        <v>69.7222222222222</v>
      </c>
    </row>
    <row r="183" customHeight="1" spans="1:8">
      <c r="A183" s="7">
        <f t="shared" si="22"/>
        <v>164</v>
      </c>
      <c r="B183">
        <v>440</v>
      </c>
      <c r="C183" s="17">
        <f t="shared" si="23"/>
        <v>0.371303718418829</v>
      </c>
      <c r="D183" s="7">
        <f t="shared" si="25"/>
        <v>1</v>
      </c>
      <c r="E183" s="37">
        <f t="shared" si="24"/>
        <v>0.371303718418829</v>
      </c>
      <c r="H183" s="7">
        <v>70.2222222222222</v>
      </c>
    </row>
    <row r="184" customHeight="1" spans="1:8">
      <c r="A184" s="7">
        <f t="shared" si="22"/>
        <v>165</v>
      </c>
      <c r="B184">
        <v>438</v>
      </c>
      <c r="C184" s="17">
        <f t="shared" si="23"/>
        <v>0.421849351399317</v>
      </c>
      <c r="D184" s="7">
        <f t="shared" si="25"/>
        <v>1</v>
      </c>
      <c r="E184" s="37">
        <f t="shared" si="24"/>
        <v>0.421849351399317</v>
      </c>
      <c r="F184" s="38" t="e">
        <f>AVERAGE(E184:E185)</f>
        <v>#NUM!</v>
      </c>
      <c r="G184" s="7" t="e">
        <f>100*STDEV(E184:E185)/F184</f>
        <v>#NUM!</v>
      </c>
      <c r="H184" s="7">
        <v>70.7222222222222</v>
      </c>
    </row>
    <row r="185" customHeight="1" spans="1:8">
      <c r="A185" s="7">
        <f t="shared" si="22"/>
        <v>166</v>
      </c>
      <c r="B185">
        <v>472</v>
      </c>
      <c r="C185" s="17" t="e">
        <f t="shared" si="23"/>
        <v>#NUM!</v>
      </c>
      <c r="D185" s="7">
        <f t="shared" si="25"/>
        <v>1</v>
      </c>
      <c r="E185" s="37" t="e">
        <f t="shared" si="24"/>
        <v>#NUM!</v>
      </c>
      <c r="H185" s="7">
        <v>71.2222222222222</v>
      </c>
    </row>
    <row r="186" customHeight="1" spans="1:8">
      <c r="A186" s="7">
        <f t="shared" si="22"/>
        <v>167</v>
      </c>
      <c r="B186">
        <v>419</v>
      </c>
      <c r="C186" s="17">
        <f t="shared" si="23"/>
        <v>0.918080137810239</v>
      </c>
      <c r="D186" s="7">
        <f t="shared" si="25"/>
        <v>1</v>
      </c>
      <c r="E186" s="37">
        <f t="shared" si="24"/>
        <v>0.918080137810239</v>
      </c>
      <c r="F186" s="38">
        <f>AVERAGE(E186:E187)</f>
        <v>0.594453512425823</v>
      </c>
      <c r="G186" s="7">
        <f>100*STDEV(E186:E187)/F186</f>
        <v>76.9912454375125</v>
      </c>
      <c r="H186" s="7">
        <v>71.7222222222222</v>
      </c>
    </row>
    <row r="187" customHeight="1" spans="1:8">
      <c r="A187" s="7">
        <f t="shared" si="22"/>
        <v>168</v>
      </c>
      <c r="B187">
        <v>444</v>
      </c>
      <c r="C187" s="17">
        <f t="shared" si="23"/>
        <v>0.270826887041406</v>
      </c>
      <c r="D187" s="7">
        <f t="shared" si="25"/>
        <v>1</v>
      </c>
      <c r="E187" s="37">
        <f t="shared" si="24"/>
        <v>0.270826887041406</v>
      </c>
      <c r="H187" s="7">
        <v>72.2222222222222</v>
      </c>
    </row>
    <row r="188" customHeight="1" spans="1:8">
      <c r="A188" s="7">
        <f t="shared" si="22"/>
        <v>169</v>
      </c>
      <c r="B188">
        <v>382</v>
      </c>
      <c r="C188" s="17">
        <f t="shared" si="23"/>
        <v>2.0052145038368</v>
      </c>
      <c r="D188" s="7">
        <f t="shared" si="25"/>
        <v>1</v>
      </c>
      <c r="E188" s="37">
        <f t="shared" si="24"/>
        <v>2.0052145038368</v>
      </c>
      <c r="F188" s="38">
        <f>AVERAGE(E188:E189)</f>
        <v>1.51616038546823</v>
      </c>
      <c r="G188" s="7">
        <f>100*STDEV(E188:E189)/F188</f>
        <v>45.6170055332017</v>
      </c>
      <c r="H188" s="7">
        <v>72.7222222222222</v>
      </c>
    </row>
    <row r="189" customHeight="1" spans="1:8">
      <c r="A189" s="7">
        <f t="shared" si="22"/>
        <v>170</v>
      </c>
      <c r="B189">
        <v>415</v>
      </c>
      <c r="C189" s="17">
        <f t="shared" si="23"/>
        <v>1.02710626709965</v>
      </c>
      <c r="D189" s="7">
        <f t="shared" si="25"/>
        <v>1</v>
      </c>
      <c r="E189" s="37">
        <f t="shared" si="24"/>
        <v>1.02710626709965</v>
      </c>
      <c r="H189" s="7">
        <v>73.2222222222222</v>
      </c>
    </row>
    <row r="190" customHeight="1" spans="1:8">
      <c r="A190" s="7">
        <f t="shared" si="22"/>
        <v>171</v>
      </c>
      <c r="B190">
        <v>433</v>
      </c>
      <c r="C190" s="17">
        <f t="shared" si="23"/>
        <v>0.549395813038723</v>
      </c>
      <c r="D190" s="7">
        <f t="shared" si="25"/>
        <v>1</v>
      </c>
      <c r="E190" s="37">
        <f t="shared" si="24"/>
        <v>0.549395813038723</v>
      </c>
      <c r="F190" s="38">
        <f>AVERAGE(E190:E191)</f>
        <v>0.80202065495528</v>
      </c>
      <c r="G190" s="7">
        <f>100*STDEV(E190:E191)/F190</f>
        <v>44.5456704167645</v>
      </c>
      <c r="H190" s="7">
        <v>73.7222222222222</v>
      </c>
    </row>
    <row r="191" customHeight="1" spans="1:8">
      <c r="A191" s="7">
        <f t="shared" si="22"/>
        <v>172</v>
      </c>
      <c r="B191">
        <v>414</v>
      </c>
      <c r="C191" s="17">
        <f t="shared" si="23"/>
        <v>1.05464549687184</v>
      </c>
      <c r="D191" s="7">
        <f t="shared" si="25"/>
        <v>1</v>
      </c>
      <c r="E191" s="37">
        <f t="shared" si="24"/>
        <v>1.05464549687184</v>
      </c>
      <c r="H191" s="7">
        <v>74.2222222222222</v>
      </c>
    </row>
    <row r="192" customHeight="1" spans="1:8">
      <c r="A192" s="7">
        <f t="shared" si="22"/>
        <v>173</v>
      </c>
      <c r="B192">
        <v>455</v>
      </c>
      <c r="C192" s="17" t="e">
        <f t="shared" si="23"/>
        <v>#NUM!</v>
      </c>
      <c r="D192" s="7">
        <f t="shared" si="25"/>
        <v>1</v>
      </c>
      <c r="E192" s="37" t="e">
        <f t="shared" si="24"/>
        <v>#NUM!</v>
      </c>
      <c r="F192" s="38" t="e">
        <f>AVERAGE(E192:E193)</f>
        <v>#NUM!</v>
      </c>
      <c r="G192" s="7" t="e">
        <f>100*STDEV(E192:E193)/F192</f>
        <v>#NUM!</v>
      </c>
      <c r="H192" s="7">
        <v>74.7222222222222</v>
      </c>
    </row>
    <row r="193" customHeight="1" spans="1:8">
      <c r="A193" s="7">
        <f t="shared" si="22"/>
        <v>174</v>
      </c>
      <c r="B193">
        <v>426</v>
      </c>
      <c r="C193" s="17">
        <f t="shared" si="23"/>
        <v>0.731390116701836</v>
      </c>
      <c r="D193" s="7">
        <f t="shared" si="25"/>
        <v>1</v>
      </c>
      <c r="E193" s="37">
        <f t="shared" si="24"/>
        <v>0.731390116701836</v>
      </c>
      <c r="H193" s="7">
        <v>75.2222222222222</v>
      </c>
    </row>
    <row r="194" customHeight="1" spans="1:9">
      <c r="A194" s="16">
        <f t="shared" si="22"/>
        <v>175</v>
      </c>
      <c r="B194">
        <v>482</v>
      </c>
      <c r="C194" s="15" t="e">
        <f t="shared" si="23"/>
        <v>#NUM!</v>
      </c>
      <c r="D194" s="16">
        <f t="shared" si="25"/>
        <v>1</v>
      </c>
      <c r="E194" s="35" t="e">
        <f t="shared" si="24"/>
        <v>#NUM!</v>
      </c>
      <c r="F194" s="36" t="e">
        <f>AVERAGE(E194:E195)</f>
        <v>#NUM!</v>
      </c>
      <c r="G194" s="16" t="e">
        <f>100*STDEV(E194:E195)/F194</f>
        <v>#NUM!</v>
      </c>
      <c r="H194" s="16">
        <v>75.7222222222222</v>
      </c>
      <c r="I194" s="14" t="s">
        <v>7</v>
      </c>
    </row>
    <row r="195" customHeight="1" spans="1:8">
      <c r="A195" s="7">
        <f t="shared" si="22"/>
        <v>176</v>
      </c>
      <c r="B195">
        <v>488</v>
      </c>
      <c r="C195" s="17" t="e">
        <f t="shared" si="23"/>
        <v>#NUM!</v>
      </c>
      <c r="D195" s="7">
        <f t="shared" si="25"/>
        <v>1</v>
      </c>
      <c r="E195" s="37" t="e">
        <f t="shared" si="24"/>
        <v>#NUM!</v>
      </c>
      <c r="H195" s="7">
        <v>76.2222222222222</v>
      </c>
    </row>
    <row r="196" customHeight="1" spans="1:8">
      <c r="A196" s="7">
        <f t="shared" si="22"/>
        <v>177</v>
      </c>
      <c r="B196">
        <v>248</v>
      </c>
      <c r="C196" s="17">
        <f t="shared" si="23"/>
        <v>8.73966009771537</v>
      </c>
      <c r="D196" s="7">
        <f t="shared" si="25"/>
        <v>1</v>
      </c>
      <c r="E196" s="37">
        <f t="shared" si="24"/>
        <v>8.73966009771537</v>
      </c>
      <c r="F196" s="38">
        <f>AVERAGE(E196:E197)</f>
        <v>8.86115836980549</v>
      </c>
      <c r="G196" s="7">
        <f>100*STDEV(E196:E197)/F196</f>
        <v>1.9390749721869</v>
      </c>
      <c r="H196" s="7">
        <v>76.7222222222222</v>
      </c>
    </row>
    <row r="197" customHeight="1" spans="1:8">
      <c r="A197" s="7">
        <f t="shared" ref="A197:A260" si="26">1+A196</f>
        <v>178</v>
      </c>
      <c r="B197">
        <v>245</v>
      </c>
      <c r="C197" s="17">
        <f t="shared" si="23"/>
        <v>8.98265664189561</v>
      </c>
      <c r="D197" s="7">
        <f t="shared" si="25"/>
        <v>1</v>
      </c>
      <c r="E197" s="37">
        <f t="shared" si="24"/>
        <v>8.98265664189561</v>
      </c>
      <c r="H197" s="7">
        <v>77.2222222222222</v>
      </c>
    </row>
    <row r="198" customHeight="1" spans="1:8">
      <c r="A198" s="7">
        <f t="shared" si="26"/>
        <v>179</v>
      </c>
      <c r="B198">
        <v>235</v>
      </c>
      <c r="C198" s="17">
        <f t="shared" si="23"/>
        <v>9.84294649998275</v>
      </c>
      <c r="D198" s="7">
        <f t="shared" si="25"/>
        <v>1</v>
      </c>
      <c r="E198" s="37">
        <f t="shared" si="24"/>
        <v>9.84294649998275</v>
      </c>
      <c r="F198" s="38">
        <f>AVERAGE(E198:E199)</f>
        <v>9.37193504300646</v>
      </c>
      <c r="G198" s="7">
        <f>100*STDEV(E198:E199)/F198</f>
        <v>7.10750541304749</v>
      </c>
      <c r="H198" s="7">
        <v>77.7222222222222</v>
      </c>
    </row>
    <row r="199" customHeight="1" spans="1:8">
      <c r="A199" s="7">
        <f t="shared" si="26"/>
        <v>180</v>
      </c>
      <c r="B199">
        <v>246</v>
      </c>
      <c r="C199" s="17">
        <f t="shared" si="23"/>
        <v>8.90092358603017</v>
      </c>
      <c r="D199" s="7">
        <f t="shared" si="25"/>
        <v>1</v>
      </c>
      <c r="E199" s="37">
        <f t="shared" si="24"/>
        <v>8.90092358603017</v>
      </c>
      <c r="H199" s="7">
        <v>78.2222222222222</v>
      </c>
    </row>
    <row r="200" customHeight="1" spans="1:8">
      <c r="A200" s="7">
        <f t="shared" si="26"/>
        <v>181</v>
      </c>
      <c r="B200">
        <v>187</v>
      </c>
      <c r="C200" s="17">
        <f t="shared" si="23"/>
        <v>15.4719002921497</v>
      </c>
      <c r="D200" s="7">
        <f t="shared" si="25"/>
        <v>1</v>
      </c>
      <c r="E200" s="37">
        <f t="shared" si="24"/>
        <v>15.4719002921497</v>
      </c>
      <c r="F200" s="38">
        <f>AVERAGE(E200:E201)</f>
        <v>17.0242380636867</v>
      </c>
      <c r="G200" s="7">
        <f>100*STDEV(E200:E201)/F200</f>
        <v>12.8953620225416</v>
      </c>
      <c r="H200" s="7">
        <v>78.7222222222222</v>
      </c>
    </row>
    <row r="201" customHeight="1" spans="1:8">
      <c r="A201" s="7">
        <f t="shared" si="26"/>
        <v>182</v>
      </c>
      <c r="B201">
        <v>169</v>
      </c>
      <c r="C201" s="17">
        <f t="shared" si="23"/>
        <v>18.5765758352238</v>
      </c>
      <c r="D201" s="7">
        <f t="shared" si="25"/>
        <v>1</v>
      </c>
      <c r="E201" s="37">
        <f t="shared" si="24"/>
        <v>18.5765758352238</v>
      </c>
      <c r="H201" s="7">
        <v>79.2222222222222</v>
      </c>
    </row>
    <row r="202" customHeight="1" spans="1:8">
      <c r="A202" s="7">
        <f t="shared" si="26"/>
        <v>183</v>
      </c>
      <c r="B202">
        <v>199</v>
      </c>
      <c r="C202" s="17">
        <f t="shared" si="23"/>
        <v>13.7680720243006</v>
      </c>
      <c r="D202" s="7">
        <f t="shared" si="25"/>
        <v>1</v>
      </c>
      <c r="E202" s="37">
        <f t="shared" si="24"/>
        <v>13.7680720243006</v>
      </c>
      <c r="F202" s="38">
        <f>AVERAGE(E202:E203)</f>
        <v>15.0144135681223</v>
      </c>
      <c r="G202" s="7">
        <f>100*STDEV(E202:E203)/F202</f>
        <v>11.7393403786605</v>
      </c>
      <c r="H202" s="7">
        <v>79.7222222222222</v>
      </c>
    </row>
    <row r="203" customHeight="1" spans="1:8">
      <c r="A203" s="7">
        <f t="shared" si="26"/>
        <v>184</v>
      </c>
      <c r="B203">
        <v>182</v>
      </c>
      <c r="C203" s="17">
        <f t="shared" si="23"/>
        <v>16.260755111944</v>
      </c>
      <c r="D203" s="7">
        <f t="shared" si="25"/>
        <v>1</v>
      </c>
      <c r="E203" s="37">
        <f t="shared" si="24"/>
        <v>16.260755111944</v>
      </c>
      <c r="H203" s="7">
        <v>80.2222222222222</v>
      </c>
    </row>
    <row r="204" customHeight="1" spans="1:8">
      <c r="A204" s="7">
        <f t="shared" si="26"/>
        <v>185</v>
      </c>
      <c r="B204">
        <v>228</v>
      </c>
      <c r="C204" s="17">
        <f t="shared" si="23"/>
        <v>10.4958776051308</v>
      </c>
      <c r="D204" s="7">
        <f t="shared" si="25"/>
        <v>1</v>
      </c>
      <c r="E204" s="37">
        <f t="shared" si="24"/>
        <v>10.4958776051308</v>
      </c>
      <c r="F204" s="38">
        <f>AVERAGE(E204:E205)</f>
        <v>9.86413207269266</v>
      </c>
      <c r="G204" s="7">
        <f>100*STDEV(E204:E205)/F204</f>
        <v>9.05729052853958</v>
      </c>
      <c r="H204" s="7">
        <v>80.7222222222222</v>
      </c>
    </row>
    <row r="205" customHeight="1" spans="1:8">
      <c r="A205" s="7">
        <f t="shared" si="26"/>
        <v>186</v>
      </c>
      <c r="B205">
        <v>242</v>
      </c>
      <c r="C205" s="17">
        <f t="shared" si="23"/>
        <v>9.23238654025452</v>
      </c>
      <c r="D205" s="7">
        <f t="shared" si="25"/>
        <v>1</v>
      </c>
      <c r="E205" s="37">
        <f t="shared" si="24"/>
        <v>9.23238654025452</v>
      </c>
      <c r="H205" s="7">
        <v>81.2222222222222</v>
      </c>
    </row>
    <row r="206" customHeight="1" spans="1:8">
      <c r="A206" s="7">
        <f t="shared" si="26"/>
        <v>187</v>
      </c>
      <c r="B206">
        <v>266</v>
      </c>
      <c r="C206" s="17">
        <f t="shared" si="23"/>
        <v>7.40861626823459</v>
      </c>
      <c r="D206" s="7">
        <f t="shared" si="25"/>
        <v>1</v>
      </c>
      <c r="E206" s="37">
        <f t="shared" si="24"/>
        <v>7.40861626823459</v>
      </c>
      <c r="F206" s="38">
        <f>AVERAGE(E206:E207)</f>
        <v>6.57688396092829</v>
      </c>
      <c r="G206" s="7">
        <f>100*STDEV(E206:E207)/F206</f>
        <v>17.8845653389089</v>
      </c>
      <c r="H206" s="7">
        <v>81.7222222222222</v>
      </c>
    </row>
    <row r="207" customHeight="1" spans="1:8">
      <c r="A207" s="7">
        <f t="shared" si="26"/>
        <v>188</v>
      </c>
      <c r="B207">
        <v>293</v>
      </c>
      <c r="C207" s="17">
        <f t="shared" si="23"/>
        <v>5.74515165362199</v>
      </c>
      <c r="D207" s="7">
        <f t="shared" si="25"/>
        <v>1</v>
      </c>
      <c r="E207" s="37">
        <f t="shared" si="24"/>
        <v>5.74515165362199</v>
      </c>
      <c r="H207" s="7">
        <v>82.2222222222222</v>
      </c>
    </row>
    <row r="208" customHeight="1" spans="1:8">
      <c r="A208" s="7">
        <f t="shared" si="26"/>
        <v>189</v>
      </c>
      <c r="B208">
        <v>341</v>
      </c>
      <c r="C208" s="17">
        <f t="shared" si="23"/>
        <v>3.47746759897073</v>
      </c>
      <c r="D208" s="7">
        <f t="shared" si="25"/>
        <v>1</v>
      </c>
      <c r="E208" s="37">
        <f t="shared" si="24"/>
        <v>3.47746759897073</v>
      </c>
      <c r="F208" s="38">
        <f>AVERAGE(E208:E209)</f>
        <v>3.15160507405437</v>
      </c>
      <c r="G208" s="7">
        <f>100*STDEV(E208:E209)/F208</f>
        <v>14.6223651560824</v>
      </c>
      <c r="H208" s="7">
        <v>82.7222222222222</v>
      </c>
    </row>
    <row r="209" customHeight="1" spans="1:8">
      <c r="A209" s="7">
        <f t="shared" si="26"/>
        <v>190</v>
      </c>
      <c r="B209">
        <v>358</v>
      </c>
      <c r="C209" s="17">
        <f t="shared" si="23"/>
        <v>2.82574254913802</v>
      </c>
      <c r="D209" s="7">
        <f t="shared" si="25"/>
        <v>1</v>
      </c>
      <c r="E209" s="37">
        <f t="shared" si="24"/>
        <v>2.82574254913802</v>
      </c>
      <c r="H209" s="7">
        <v>83.2222222222222</v>
      </c>
    </row>
    <row r="210" customHeight="1" spans="1:8">
      <c r="A210" s="7">
        <f t="shared" si="26"/>
        <v>191</v>
      </c>
      <c r="B210">
        <v>330</v>
      </c>
      <c r="C210" s="17">
        <f t="shared" si="23"/>
        <v>3.93603415066596</v>
      </c>
      <c r="D210" s="7">
        <f t="shared" si="25"/>
        <v>1</v>
      </c>
      <c r="E210" s="37">
        <f t="shared" si="24"/>
        <v>3.93603415066596</v>
      </c>
      <c r="F210" s="38">
        <f>AVERAGE(E210:E211)</f>
        <v>4.75827344442782</v>
      </c>
      <c r="G210" s="7">
        <f>100*STDEV(E210:E211)/F210</f>
        <v>24.4378969459148</v>
      </c>
      <c r="H210" s="7">
        <v>83.7222222222222</v>
      </c>
    </row>
    <row r="211" customHeight="1" spans="1:8">
      <c r="A211" s="7">
        <f t="shared" si="26"/>
        <v>192</v>
      </c>
      <c r="B211">
        <v>296</v>
      </c>
      <c r="C211" s="17">
        <f t="shared" si="23"/>
        <v>5.58051273818969</v>
      </c>
      <c r="D211" s="7">
        <f t="shared" si="25"/>
        <v>1</v>
      </c>
      <c r="E211" s="37">
        <f t="shared" si="24"/>
        <v>5.58051273818969</v>
      </c>
      <c r="H211" s="7">
        <v>84.2222222222222</v>
      </c>
    </row>
    <row r="212" customHeight="1" spans="1:8">
      <c r="A212" s="7">
        <f t="shared" si="26"/>
        <v>193</v>
      </c>
      <c r="B212">
        <v>245</v>
      </c>
      <c r="C212" s="17">
        <f t="shared" si="23"/>
        <v>8.98265664189561</v>
      </c>
      <c r="D212" s="7">
        <f t="shared" si="25"/>
        <v>1</v>
      </c>
      <c r="E212" s="37">
        <f t="shared" si="24"/>
        <v>8.98265664189561</v>
      </c>
      <c r="F212" s="38">
        <f>AVERAGE(E212:E213)</f>
        <v>8.44231726786362</v>
      </c>
      <c r="G212" s="7">
        <f>100*STDEV(E212:E213)/F212</f>
        <v>9.05148724923007</v>
      </c>
      <c r="H212" s="7">
        <v>84.7222222222222</v>
      </c>
    </row>
    <row r="213" customHeight="1" spans="1:8">
      <c r="A213" s="7">
        <f t="shared" si="26"/>
        <v>194</v>
      </c>
      <c r="B213">
        <v>259</v>
      </c>
      <c r="C213" s="17">
        <f t="shared" si="23"/>
        <v>7.90197789383164</v>
      </c>
      <c r="D213" s="7">
        <f t="shared" si="25"/>
        <v>1</v>
      </c>
      <c r="E213" s="37">
        <f t="shared" si="24"/>
        <v>7.90197789383164</v>
      </c>
      <c r="H213" s="7">
        <v>85.2222222222222</v>
      </c>
    </row>
    <row r="214" customHeight="1" spans="1:8">
      <c r="A214" s="7">
        <f t="shared" si="26"/>
        <v>195</v>
      </c>
      <c r="B214">
        <v>236</v>
      </c>
      <c r="C214" s="17">
        <f t="shared" si="23"/>
        <v>9.75323090888855</v>
      </c>
      <c r="D214" s="7">
        <f t="shared" si="25"/>
        <v>1</v>
      </c>
      <c r="E214" s="37">
        <f t="shared" si="24"/>
        <v>9.75323090888855</v>
      </c>
      <c r="F214" s="38">
        <f>AVERAGE(E214:E215)</f>
        <v>8.72010798879033</v>
      </c>
      <c r="G214" s="7">
        <f>100*STDEV(E214:E215)/F214</f>
        <v>16.7550269684685</v>
      </c>
      <c r="H214" s="7">
        <v>85.7222222222222</v>
      </c>
    </row>
    <row r="215" customHeight="1" spans="1:8">
      <c r="A215" s="7">
        <f t="shared" si="26"/>
        <v>196</v>
      </c>
      <c r="B215">
        <v>262</v>
      </c>
      <c r="C215" s="17">
        <f t="shared" si="23"/>
        <v>7.68698506869211</v>
      </c>
      <c r="D215" s="7">
        <f t="shared" si="25"/>
        <v>1</v>
      </c>
      <c r="E215" s="37">
        <f t="shared" si="24"/>
        <v>7.68698506869211</v>
      </c>
      <c r="H215" s="7">
        <v>86.2222222222222</v>
      </c>
    </row>
    <row r="216" customHeight="1" spans="1:8">
      <c r="A216" s="7">
        <f t="shared" si="26"/>
        <v>197</v>
      </c>
      <c r="B216">
        <v>287</v>
      </c>
      <c r="C216" s="17">
        <f t="shared" si="23"/>
        <v>6.0855452532575</v>
      </c>
      <c r="D216" s="7">
        <f t="shared" si="25"/>
        <v>1</v>
      </c>
      <c r="E216" s="37">
        <f t="shared" si="24"/>
        <v>6.0855452532575</v>
      </c>
      <c r="F216" s="38">
        <f>AVERAGE(E216:E217)</f>
        <v>6.17355516414884</v>
      </c>
      <c r="G216" s="7">
        <f>100*STDEV(E216:E217)/F216</f>
        <v>2.01609617629354</v>
      </c>
      <c r="H216" s="7">
        <v>86.7222222222222</v>
      </c>
    </row>
    <row r="217" customHeight="1" spans="1:8">
      <c r="A217" s="7">
        <f t="shared" si="26"/>
        <v>198</v>
      </c>
      <c r="B217">
        <v>284</v>
      </c>
      <c r="C217" s="17">
        <f t="shared" si="23"/>
        <v>6.26156507504017</v>
      </c>
      <c r="D217" s="7">
        <f t="shared" si="25"/>
        <v>1</v>
      </c>
      <c r="E217" s="37">
        <f t="shared" si="24"/>
        <v>6.26156507504017</v>
      </c>
      <c r="H217" s="7">
        <v>87.2222222222222</v>
      </c>
    </row>
    <row r="218" customHeight="1" spans="1:8">
      <c r="A218" s="7">
        <f t="shared" si="26"/>
        <v>199</v>
      </c>
      <c r="B218">
        <v>252</v>
      </c>
      <c r="C218" s="17">
        <f t="shared" si="23"/>
        <v>8.42566407624039</v>
      </c>
      <c r="D218" s="7">
        <f t="shared" si="25"/>
        <v>1</v>
      </c>
      <c r="E218" s="37">
        <f t="shared" si="24"/>
        <v>8.42566407624039</v>
      </c>
      <c r="F218" s="38">
        <f>AVERAGE(E218:E219)</f>
        <v>7.95150366725682</v>
      </c>
      <c r="G218" s="7">
        <f>100*STDEV(E218:E219)/F218</f>
        <v>8.43317326113087</v>
      </c>
      <c r="H218" s="7">
        <v>87.7222222222222</v>
      </c>
    </row>
    <row r="219" customHeight="1" spans="1:8">
      <c r="A219" s="7">
        <f t="shared" si="26"/>
        <v>200</v>
      </c>
      <c r="B219">
        <v>265</v>
      </c>
      <c r="C219" s="17">
        <f t="shared" si="23"/>
        <v>7.47734325827325</v>
      </c>
      <c r="D219" s="7">
        <f t="shared" si="25"/>
        <v>1</v>
      </c>
      <c r="E219" s="37">
        <f t="shared" si="24"/>
        <v>7.47734325827325</v>
      </c>
      <c r="H219" s="7">
        <v>88.2222222222222</v>
      </c>
    </row>
    <row r="220" customHeight="1" spans="1:8">
      <c r="A220" s="7">
        <f t="shared" si="26"/>
        <v>201</v>
      </c>
      <c r="B220">
        <v>237</v>
      </c>
      <c r="C220" s="17">
        <f t="shared" si="23"/>
        <v>9.66436643353492</v>
      </c>
      <c r="D220" s="7">
        <f t="shared" si="25"/>
        <v>1</v>
      </c>
      <c r="E220" s="37">
        <f t="shared" si="24"/>
        <v>9.66436643353492</v>
      </c>
      <c r="F220" s="38">
        <f>AVERAGE(E220:E221)</f>
        <v>9.04501525488766</v>
      </c>
      <c r="G220" s="7">
        <f>100*STDEV(E220:E221)/F220</f>
        <v>9.68372978963649</v>
      </c>
      <c r="H220" s="7">
        <v>88.7222222222222</v>
      </c>
    </row>
    <row r="221" customHeight="1" spans="1:8">
      <c r="A221" s="7">
        <f t="shared" si="26"/>
        <v>202</v>
      </c>
      <c r="B221">
        <v>252</v>
      </c>
      <c r="C221" s="17">
        <f t="shared" si="23"/>
        <v>8.42566407624039</v>
      </c>
      <c r="D221" s="7">
        <f t="shared" si="25"/>
        <v>1</v>
      </c>
      <c r="E221" s="37">
        <f t="shared" si="24"/>
        <v>8.42566407624039</v>
      </c>
      <c r="H221" s="7">
        <v>89.2222222222222</v>
      </c>
    </row>
    <row r="222" customHeight="1" spans="1:8">
      <c r="A222" s="7">
        <f t="shared" si="26"/>
        <v>203</v>
      </c>
      <c r="B222">
        <v>291</v>
      </c>
      <c r="C222" s="17">
        <f t="shared" si="23"/>
        <v>5.85693754693802</v>
      </c>
      <c r="D222" s="7">
        <f t="shared" si="25"/>
        <v>1</v>
      </c>
      <c r="E222" s="37">
        <f t="shared" si="24"/>
        <v>5.85693754693802</v>
      </c>
      <c r="F222" s="38">
        <f>AVERAGE(E222:E223)</f>
        <v>5.71872514256385</v>
      </c>
      <c r="G222" s="7">
        <f>100*STDEV(E222:E223)/F222</f>
        <v>3.41792710580433</v>
      </c>
      <c r="H222" s="7">
        <v>89.7222222222222</v>
      </c>
    </row>
    <row r="223" customHeight="1" spans="1:8">
      <c r="A223" s="7">
        <f t="shared" si="26"/>
        <v>204</v>
      </c>
      <c r="B223">
        <v>296</v>
      </c>
      <c r="C223" s="17">
        <f t="shared" si="23"/>
        <v>5.58051273818969</v>
      </c>
      <c r="D223" s="7">
        <f t="shared" si="25"/>
        <v>1</v>
      </c>
      <c r="E223" s="37">
        <f t="shared" si="24"/>
        <v>5.58051273818969</v>
      </c>
      <c r="H223" s="7">
        <v>90.2222222222222</v>
      </c>
    </row>
    <row r="224" customHeight="1" spans="1:8">
      <c r="A224" s="7">
        <f t="shared" si="26"/>
        <v>205</v>
      </c>
      <c r="B224">
        <v>233</v>
      </c>
      <c r="C224" s="17">
        <f t="shared" si="23"/>
        <v>10.024981680085</v>
      </c>
      <c r="D224" s="7">
        <f t="shared" si="25"/>
        <v>1</v>
      </c>
      <c r="E224" s="37">
        <f t="shared" si="24"/>
        <v>10.024981680085</v>
      </c>
      <c r="F224" s="38">
        <f>AVERAGE(E224:E225)</f>
        <v>9.5866795476216</v>
      </c>
      <c r="G224" s="7">
        <f>100*STDEV(E224:E225)/F224</f>
        <v>6.46577177288198</v>
      </c>
      <c r="H224" s="7">
        <v>90.7222222222222</v>
      </c>
    </row>
    <row r="225" customHeight="1" spans="1:8">
      <c r="A225" s="7">
        <f t="shared" si="26"/>
        <v>206</v>
      </c>
      <c r="B225">
        <v>243</v>
      </c>
      <c r="C225" s="17">
        <f t="shared" si="23"/>
        <v>9.14837741515821</v>
      </c>
      <c r="D225" s="7">
        <f t="shared" si="25"/>
        <v>1</v>
      </c>
      <c r="E225" s="37">
        <f t="shared" si="24"/>
        <v>9.14837741515821</v>
      </c>
      <c r="H225" s="7">
        <v>91.2222222222222</v>
      </c>
    </row>
    <row r="226" customHeight="1" spans="1:8">
      <c r="A226" s="7">
        <f t="shared" si="26"/>
        <v>207</v>
      </c>
      <c r="B226">
        <v>229</v>
      </c>
      <c r="C226" s="17">
        <f t="shared" si="23"/>
        <v>10.3998369465547</v>
      </c>
      <c r="D226" s="7">
        <f t="shared" si="25"/>
        <v>1</v>
      </c>
      <c r="E226" s="37">
        <f t="shared" si="24"/>
        <v>10.3998369465547</v>
      </c>
      <c r="F226" s="38">
        <f>AVERAGE(E226:E227)</f>
        <v>9.52997318494005</v>
      </c>
      <c r="G226" s="7">
        <f>100*STDEV(E226:E227)/F226</f>
        <v>12.9084636988935</v>
      </c>
      <c r="H226" s="7">
        <v>91.7222222222222</v>
      </c>
    </row>
    <row r="227" customHeight="1" spans="1:8">
      <c r="A227" s="7">
        <f t="shared" si="26"/>
        <v>208</v>
      </c>
      <c r="B227">
        <v>249</v>
      </c>
      <c r="C227" s="17">
        <f t="shared" si="23"/>
        <v>8.66010942332543</v>
      </c>
      <c r="D227" s="7">
        <f t="shared" si="25"/>
        <v>1</v>
      </c>
      <c r="E227" s="37">
        <f t="shared" si="24"/>
        <v>8.66010942332543</v>
      </c>
      <c r="H227" s="7">
        <v>92.2222222222222</v>
      </c>
    </row>
    <row r="228" customHeight="1" spans="1:8">
      <c r="A228" s="7">
        <f t="shared" si="26"/>
        <v>209</v>
      </c>
      <c r="B228">
        <v>259</v>
      </c>
      <c r="C228" s="17">
        <f t="shared" si="23"/>
        <v>7.90197789383164</v>
      </c>
      <c r="D228" s="7">
        <f t="shared" si="25"/>
        <v>1</v>
      </c>
      <c r="E228" s="37">
        <f t="shared" si="24"/>
        <v>7.90197789383164</v>
      </c>
      <c r="F228" s="38">
        <f>AVERAGE(E228:E229)</f>
        <v>8.91775185040305</v>
      </c>
      <c r="G228" s="7">
        <f>100*STDEV(E228:E229)/F228</f>
        <v>16.1085588586292</v>
      </c>
      <c r="H228" s="7">
        <v>92.7222222222222</v>
      </c>
    </row>
    <row r="229" customHeight="1" spans="1:8">
      <c r="A229" s="7">
        <f t="shared" si="26"/>
        <v>210</v>
      </c>
      <c r="B229">
        <v>234</v>
      </c>
      <c r="C229" s="17">
        <f t="shared" si="23"/>
        <v>9.93352580697446</v>
      </c>
      <c r="D229" s="7">
        <f t="shared" si="25"/>
        <v>1</v>
      </c>
      <c r="E229" s="37">
        <f t="shared" si="24"/>
        <v>9.93352580697446</v>
      </c>
      <c r="H229" s="7">
        <v>93.2222222222222</v>
      </c>
    </row>
    <row r="230" customHeight="1" spans="1:8">
      <c r="A230" s="7">
        <f t="shared" si="26"/>
        <v>211</v>
      </c>
      <c r="B230">
        <v>240</v>
      </c>
      <c r="C230" s="17">
        <f t="shared" si="23"/>
        <v>9.40275732483439</v>
      </c>
      <c r="D230" s="7">
        <f t="shared" si="25"/>
        <v>1</v>
      </c>
      <c r="E230" s="37">
        <f t="shared" si="24"/>
        <v>9.40275732483439</v>
      </c>
      <c r="F230" s="38">
        <f>AVERAGE(E230:E231)</f>
        <v>9.23394752101288</v>
      </c>
      <c r="G230" s="7">
        <f>100*STDEV(E230:E231)/F230</f>
        <v>2.58538521561517</v>
      </c>
      <c r="H230" s="7">
        <v>93.7222222222222</v>
      </c>
    </row>
    <row r="231" customHeight="1" spans="1:8">
      <c r="A231" s="7">
        <f t="shared" si="26"/>
        <v>212</v>
      </c>
      <c r="B231">
        <v>244</v>
      </c>
      <c r="C231" s="17">
        <f t="shared" si="23"/>
        <v>9.06513771719136</v>
      </c>
      <c r="D231" s="7">
        <f t="shared" si="25"/>
        <v>1</v>
      </c>
      <c r="E231" s="37">
        <f t="shared" si="24"/>
        <v>9.06513771719136</v>
      </c>
      <c r="H231" s="7">
        <v>94.2222222222222</v>
      </c>
    </row>
    <row r="232" customHeight="1" spans="1:8">
      <c r="A232" s="7">
        <f t="shared" si="26"/>
        <v>213</v>
      </c>
      <c r="B232">
        <v>279</v>
      </c>
      <c r="C232" s="17">
        <f t="shared" si="23"/>
        <v>6.56404756511784</v>
      </c>
      <c r="D232" s="7">
        <f t="shared" si="25"/>
        <v>1</v>
      </c>
      <c r="E232" s="37">
        <f t="shared" si="24"/>
        <v>6.56404756511784</v>
      </c>
      <c r="F232" s="38">
        <f>AVERAGE(E232:E233)</f>
        <v>6.12695945493733</v>
      </c>
      <c r="G232" s="7">
        <f>100*STDEV(E232:E233)/F232</f>
        <v>10.0887877244103</v>
      </c>
      <c r="H232" s="7">
        <v>94.7222222222222</v>
      </c>
    </row>
    <row r="233" customHeight="1" spans="1:8">
      <c r="A233" s="7">
        <f t="shared" si="26"/>
        <v>214</v>
      </c>
      <c r="B233">
        <v>294</v>
      </c>
      <c r="C233" s="17">
        <f t="shared" si="23"/>
        <v>5.68987134475681</v>
      </c>
      <c r="D233" s="7">
        <f t="shared" si="25"/>
        <v>1</v>
      </c>
      <c r="E233" s="37">
        <f t="shared" si="24"/>
        <v>5.68987134475681</v>
      </c>
      <c r="H233" s="7">
        <v>95.2222222222222</v>
      </c>
    </row>
    <row r="234" customHeight="1" spans="1:8">
      <c r="A234" s="7">
        <f t="shared" si="26"/>
        <v>215</v>
      </c>
      <c r="B234">
        <v>312</v>
      </c>
      <c r="C234" s="17">
        <f t="shared" si="23"/>
        <v>4.75941072093581</v>
      </c>
      <c r="D234" s="7">
        <f t="shared" si="25"/>
        <v>1</v>
      </c>
      <c r="E234" s="37">
        <f t="shared" si="24"/>
        <v>4.75941072093581</v>
      </c>
      <c r="F234" s="38">
        <f>AVERAGE(E234:E235)</f>
        <v>4.80826711791538</v>
      </c>
      <c r="G234" s="7">
        <f>100*STDEV(E234:E235)/F234</f>
        <v>1.43697048277014</v>
      </c>
      <c r="H234" s="7">
        <v>95.7222222222222</v>
      </c>
    </row>
    <row r="235" customHeight="1" spans="1:8">
      <c r="A235" s="7">
        <f t="shared" si="26"/>
        <v>216</v>
      </c>
      <c r="B235">
        <v>310</v>
      </c>
      <c r="C235" s="17">
        <f t="shared" si="23"/>
        <v>4.85712351489494</v>
      </c>
      <c r="D235" s="7">
        <f t="shared" si="25"/>
        <v>1</v>
      </c>
      <c r="E235" s="37">
        <f t="shared" si="24"/>
        <v>4.85712351489494</v>
      </c>
      <c r="H235" s="7">
        <v>96.2222222222222</v>
      </c>
    </row>
    <row r="236" customHeight="1" spans="1:8">
      <c r="A236" s="7">
        <f t="shared" si="26"/>
        <v>217</v>
      </c>
      <c r="B236">
        <v>326</v>
      </c>
      <c r="C236" s="17">
        <f t="shared" ref="C236:C299" si="27">10^((LOG((B236-$I$16)*100/$J$18/(100-(B236-$I$16)*100/$J$18))-$R$19)/$R$20)</f>
        <v>4.11076959907747</v>
      </c>
      <c r="D236" s="7">
        <f t="shared" si="25"/>
        <v>1</v>
      </c>
      <c r="E236" s="37">
        <f t="shared" ref="E236:E299" si="28">C236*D236</f>
        <v>4.11076959907747</v>
      </c>
      <c r="F236" s="38">
        <f>AVERAGE(E236:E237)</f>
        <v>3.54205749477934</v>
      </c>
      <c r="G236" s="7">
        <f>100*STDEV(E236:E237)/F236</f>
        <v>22.706587122586</v>
      </c>
      <c r="H236" s="7">
        <v>96.7222222222222</v>
      </c>
    </row>
    <row r="237" customHeight="1" spans="1:8">
      <c r="A237" s="7">
        <f t="shared" si="26"/>
        <v>218</v>
      </c>
      <c r="B237">
        <v>354</v>
      </c>
      <c r="C237" s="17">
        <f t="shared" si="27"/>
        <v>2.97334539048121</v>
      </c>
      <c r="D237" s="7">
        <f t="shared" ref="D237:D300" si="29">D236</f>
        <v>1</v>
      </c>
      <c r="E237" s="37">
        <f t="shared" si="28"/>
        <v>2.97334539048121</v>
      </c>
      <c r="H237" s="7">
        <v>97.2222222222222</v>
      </c>
    </row>
    <row r="238" customHeight="1" spans="1:8">
      <c r="A238" s="7">
        <f t="shared" si="26"/>
        <v>219</v>
      </c>
      <c r="B238">
        <v>321</v>
      </c>
      <c r="C238" s="17">
        <f t="shared" si="27"/>
        <v>4.33559908696547</v>
      </c>
      <c r="D238" s="7">
        <f t="shared" si="29"/>
        <v>1</v>
      </c>
      <c r="E238" s="37">
        <f t="shared" si="28"/>
        <v>4.33559908696547</v>
      </c>
      <c r="F238" s="38">
        <f>AVERAGE(E238:E239)</f>
        <v>3.58067081805174</v>
      </c>
      <c r="G238" s="7">
        <f>100*STDEV(E238:E239)/F238</f>
        <v>29.8164743638047</v>
      </c>
      <c r="H238" s="7">
        <v>97.7222222222222</v>
      </c>
    </row>
    <row r="239" customHeight="1" spans="1:8">
      <c r="A239" s="7">
        <f t="shared" si="26"/>
        <v>220</v>
      </c>
      <c r="B239">
        <v>358</v>
      </c>
      <c r="C239" s="17">
        <f t="shared" si="27"/>
        <v>2.82574254913802</v>
      </c>
      <c r="D239" s="7">
        <f t="shared" si="29"/>
        <v>1</v>
      </c>
      <c r="E239" s="37">
        <f t="shared" si="28"/>
        <v>2.82574254913802</v>
      </c>
      <c r="H239" s="7">
        <v>98.2222222222222</v>
      </c>
    </row>
    <row r="240" customHeight="1" spans="1:8">
      <c r="A240" s="7">
        <f t="shared" si="26"/>
        <v>221</v>
      </c>
      <c r="B240">
        <v>229</v>
      </c>
      <c r="C240" s="17">
        <f t="shared" si="27"/>
        <v>10.3998369465547</v>
      </c>
      <c r="D240" s="7">
        <f t="shared" si="29"/>
        <v>1</v>
      </c>
      <c r="E240" s="37">
        <f t="shared" si="28"/>
        <v>10.3998369465547</v>
      </c>
      <c r="F240" s="38">
        <f>AVERAGE(E240:E241)</f>
        <v>10.5948258406935</v>
      </c>
      <c r="G240" s="7">
        <f>100*STDEV(E240:E241)/F240</f>
        <v>2.60274159056107</v>
      </c>
      <c r="H240" s="7">
        <v>98.7222222222222</v>
      </c>
    </row>
    <row r="241" customHeight="1" spans="1:8">
      <c r="A241" s="7">
        <f t="shared" si="26"/>
        <v>222</v>
      </c>
      <c r="B241">
        <v>225</v>
      </c>
      <c r="C241" s="17">
        <f t="shared" si="27"/>
        <v>10.7898147348323</v>
      </c>
      <c r="D241" s="7">
        <f t="shared" si="29"/>
        <v>1</v>
      </c>
      <c r="E241" s="37">
        <f t="shared" si="28"/>
        <v>10.7898147348323</v>
      </c>
      <c r="H241" s="7">
        <v>99.2222222222222</v>
      </c>
    </row>
    <row r="242" customHeight="1" spans="1:9">
      <c r="A242" s="16">
        <f t="shared" si="26"/>
        <v>223</v>
      </c>
      <c r="B242">
        <v>215</v>
      </c>
      <c r="C242" s="15">
        <f t="shared" si="27"/>
        <v>11.8374064236775</v>
      </c>
      <c r="D242" s="16">
        <f t="shared" si="29"/>
        <v>1</v>
      </c>
      <c r="E242" s="35">
        <f t="shared" si="28"/>
        <v>11.8374064236775</v>
      </c>
      <c r="F242" s="36">
        <f>AVERAGE(E242:E243)</f>
        <v>11.5687125918507</v>
      </c>
      <c r="G242" s="16">
        <f>100*STDEV(E242:E243)/F242</f>
        <v>3.28463913403151</v>
      </c>
      <c r="H242" s="16">
        <v>99.7222222222222</v>
      </c>
      <c r="I242" s="14" t="s">
        <v>8</v>
      </c>
    </row>
    <row r="243" customHeight="1" spans="1:8">
      <c r="A243" s="7">
        <f t="shared" si="26"/>
        <v>224</v>
      </c>
      <c r="B243">
        <v>220</v>
      </c>
      <c r="C243" s="17">
        <f t="shared" si="27"/>
        <v>11.3000187600238</v>
      </c>
      <c r="D243" s="7">
        <f t="shared" si="29"/>
        <v>1</v>
      </c>
      <c r="E243" s="37">
        <f t="shared" si="28"/>
        <v>11.3000187600238</v>
      </c>
      <c r="H243" s="7">
        <v>100.222222222222</v>
      </c>
    </row>
    <row r="244" customHeight="1" spans="1:8">
      <c r="A244" s="7">
        <f t="shared" si="26"/>
        <v>225</v>
      </c>
      <c r="B244">
        <v>262</v>
      </c>
      <c r="C244" s="17">
        <f t="shared" si="27"/>
        <v>7.68698506869211</v>
      </c>
      <c r="D244" s="7">
        <f t="shared" si="29"/>
        <v>1</v>
      </c>
      <c r="E244" s="37">
        <f t="shared" si="28"/>
        <v>7.68698506869211</v>
      </c>
      <c r="F244" s="37">
        <f>AVERAGE(E244:E245)</f>
        <v>7.38014661838591</v>
      </c>
      <c r="G244" s="7">
        <f>100*STDEV(E244:E245)/F244</f>
        <v>5.87976256189172</v>
      </c>
      <c r="H244" s="7">
        <v>100.722222222222</v>
      </c>
    </row>
    <row r="245" customHeight="1" spans="1:8">
      <c r="A245" s="7">
        <f t="shared" si="26"/>
        <v>226</v>
      </c>
      <c r="B245">
        <v>271</v>
      </c>
      <c r="C245" s="17">
        <f t="shared" si="27"/>
        <v>7.07330816807971</v>
      </c>
      <c r="D245" s="7">
        <f t="shared" si="29"/>
        <v>1</v>
      </c>
      <c r="E245" s="37">
        <f t="shared" si="28"/>
        <v>7.07330816807971</v>
      </c>
      <c r="F245" s="37"/>
      <c r="H245" s="7">
        <v>101.222222222222</v>
      </c>
    </row>
    <row r="246" customHeight="1" spans="1:8">
      <c r="A246" s="7">
        <f t="shared" si="26"/>
        <v>227</v>
      </c>
      <c r="B246">
        <v>221</v>
      </c>
      <c r="C246" s="17">
        <f t="shared" si="27"/>
        <v>11.1958720926336</v>
      </c>
      <c r="D246" s="7">
        <f t="shared" si="29"/>
        <v>1</v>
      </c>
      <c r="E246" s="37">
        <f t="shared" si="28"/>
        <v>11.1958720926336</v>
      </c>
      <c r="F246" s="37">
        <f>AVERAGE(E246:E247)</f>
        <v>10.4745515007611</v>
      </c>
      <c r="G246" s="7">
        <f>100*STDEV(E246:E247)/F246</f>
        <v>9.73885482133539</v>
      </c>
      <c r="H246" s="7">
        <v>101.722222222222</v>
      </c>
    </row>
    <row r="247" customHeight="1" spans="1:8">
      <c r="A247" s="7">
        <f t="shared" si="26"/>
        <v>228</v>
      </c>
      <c r="B247">
        <v>236</v>
      </c>
      <c r="C247" s="17">
        <f t="shared" si="27"/>
        <v>9.75323090888855</v>
      </c>
      <c r="D247" s="7">
        <f t="shared" si="29"/>
        <v>1</v>
      </c>
      <c r="E247" s="37">
        <f t="shared" si="28"/>
        <v>9.75323090888855</v>
      </c>
      <c r="F247" s="37"/>
      <c r="H247" s="7">
        <v>102.222222222222</v>
      </c>
    </row>
    <row r="248" customHeight="1" spans="1:8">
      <c r="A248" s="7">
        <f t="shared" si="26"/>
        <v>229</v>
      </c>
      <c r="B248">
        <v>220</v>
      </c>
      <c r="C248" s="17">
        <f t="shared" si="27"/>
        <v>11.3000187600238</v>
      </c>
      <c r="D248" s="7">
        <f t="shared" si="29"/>
        <v>1</v>
      </c>
      <c r="E248" s="37">
        <f t="shared" si="28"/>
        <v>11.3000187600238</v>
      </c>
      <c r="F248" s="37">
        <f>AVERAGE(E248:E249)</f>
        <v>10.9954351595958</v>
      </c>
      <c r="G248" s="7">
        <f>100*STDEV(E248:E249)/F248</f>
        <v>3.91750078418407</v>
      </c>
      <c r="H248" s="7">
        <v>102.722222222222</v>
      </c>
    </row>
    <row r="249" customHeight="1" spans="1:8">
      <c r="A249" s="7">
        <f t="shared" si="26"/>
        <v>230</v>
      </c>
      <c r="B249">
        <v>226</v>
      </c>
      <c r="C249" s="17">
        <f t="shared" si="27"/>
        <v>10.6908515591679</v>
      </c>
      <c r="D249" s="7">
        <f t="shared" si="29"/>
        <v>1</v>
      </c>
      <c r="E249" s="37">
        <f t="shared" si="28"/>
        <v>10.6908515591679</v>
      </c>
      <c r="F249" s="37"/>
      <c r="H249" s="7">
        <v>103.222222222222</v>
      </c>
    </row>
    <row r="250" customHeight="1" spans="1:8">
      <c r="A250" s="7">
        <f t="shared" si="26"/>
        <v>231</v>
      </c>
      <c r="B250">
        <v>240</v>
      </c>
      <c r="C250" s="17">
        <f t="shared" si="27"/>
        <v>9.40275732483439</v>
      </c>
      <c r="D250" s="7">
        <f t="shared" si="29"/>
        <v>1</v>
      </c>
      <c r="E250" s="37">
        <f t="shared" si="28"/>
        <v>9.40275732483439</v>
      </c>
      <c r="F250" s="37">
        <f>AVERAGE(E250:E251)</f>
        <v>8.6888126789848</v>
      </c>
      <c r="G250" s="7">
        <f>100*STDEV(E250:E251)/F250</f>
        <v>11.6203472010185</v>
      </c>
      <c r="H250" s="7">
        <v>103.722222222222</v>
      </c>
    </row>
    <row r="251" customHeight="1" spans="1:8">
      <c r="A251" s="7">
        <f t="shared" si="26"/>
        <v>232</v>
      </c>
      <c r="B251">
        <v>258</v>
      </c>
      <c r="C251" s="17">
        <f t="shared" si="27"/>
        <v>7.97486803313521</v>
      </c>
      <c r="D251" s="7">
        <f t="shared" si="29"/>
        <v>1</v>
      </c>
      <c r="E251" s="37">
        <f t="shared" si="28"/>
        <v>7.97486803313521</v>
      </c>
      <c r="F251" s="37"/>
      <c r="H251" s="7">
        <v>104.222222222222</v>
      </c>
    </row>
    <row r="252" customHeight="1" spans="1:8">
      <c r="A252" s="7">
        <f t="shared" si="26"/>
        <v>233</v>
      </c>
      <c r="B252">
        <v>308</v>
      </c>
      <c r="C252" s="17">
        <f t="shared" si="27"/>
        <v>4.95618187352537</v>
      </c>
      <c r="D252" s="7">
        <f t="shared" si="29"/>
        <v>1</v>
      </c>
      <c r="E252" s="37">
        <f t="shared" si="28"/>
        <v>4.95618187352537</v>
      </c>
      <c r="F252" s="37">
        <f>AVERAGE(E252:E253)</f>
        <v>5.24130360802715</v>
      </c>
      <c r="G252" s="7">
        <f>100*STDEV(E252:E253)/F252</f>
        <v>7.69318196416273</v>
      </c>
      <c r="H252" s="7">
        <v>104.722222222222</v>
      </c>
    </row>
    <row r="253" customHeight="1" spans="1:8">
      <c r="A253" s="7">
        <f t="shared" si="26"/>
        <v>234</v>
      </c>
      <c r="B253">
        <v>297</v>
      </c>
      <c r="C253" s="17">
        <f t="shared" si="27"/>
        <v>5.52642534252892</v>
      </c>
      <c r="D253" s="7">
        <f t="shared" si="29"/>
        <v>1</v>
      </c>
      <c r="E253" s="37">
        <f t="shared" si="28"/>
        <v>5.52642534252892</v>
      </c>
      <c r="F253" s="37"/>
      <c r="H253" s="7">
        <v>105.222222222222</v>
      </c>
    </row>
    <row r="254" customHeight="1" spans="1:8">
      <c r="A254" s="7">
        <f t="shared" si="26"/>
        <v>235</v>
      </c>
      <c r="B254">
        <v>307</v>
      </c>
      <c r="C254" s="17">
        <f t="shared" si="27"/>
        <v>5.00622488202222</v>
      </c>
      <c r="D254" s="7">
        <f t="shared" si="29"/>
        <v>1</v>
      </c>
      <c r="E254" s="37">
        <f t="shared" si="28"/>
        <v>5.00622488202222</v>
      </c>
      <c r="F254" s="37">
        <f>AVERAGE(E254:E255)</f>
        <v>5.21281850369995</v>
      </c>
      <c r="G254" s="7">
        <f>100*STDEV(E254:E255)/F254</f>
        <v>5.60478945255891</v>
      </c>
      <c r="H254" s="7">
        <v>105.722222222222</v>
      </c>
    </row>
    <row r="255" customHeight="1" spans="1:8">
      <c r="A255" s="7">
        <f t="shared" si="26"/>
        <v>236</v>
      </c>
      <c r="B255">
        <v>299</v>
      </c>
      <c r="C255" s="17">
        <f t="shared" si="27"/>
        <v>5.41941212537767</v>
      </c>
      <c r="D255" s="7">
        <f t="shared" si="29"/>
        <v>1</v>
      </c>
      <c r="E255" s="37">
        <f t="shared" si="28"/>
        <v>5.41941212537767</v>
      </c>
      <c r="F255" s="37"/>
      <c r="H255" s="7">
        <v>106.222222222222</v>
      </c>
    </row>
    <row r="256" customHeight="1" spans="1:8">
      <c r="A256" s="7">
        <f t="shared" si="26"/>
        <v>237</v>
      </c>
      <c r="B256">
        <v>259</v>
      </c>
      <c r="C256" s="17">
        <f t="shared" si="27"/>
        <v>7.90197789383164</v>
      </c>
      <c r="D256" s="7">
        <f t="shared" si="29"/>
        <v>1</v>
      </c>
      <c r="E256" s="37">
        <f t="shared" si="28"/>
        <v>7.90197789383164</v>
      </c>
      <c r="F256" s="37">
        <f>AVERAGE(E256:E257)</f>
        <v>8.04965455116123</v>
      </c>
      <c r="G256" s="7">
        <f>100*STDEV(E256:E257)/F256</f>
        <v>2.59447570469102</v>
      </c>
      <c r="H256" s="7">
        <v>106.722222222222</v>
      </c>
    </row>
    <row r="257" customHeight="1" spans="1:8">
      <c r="A257" s="7">
        <f t="shared" si="26"/>
        <v>238</v>
      </c>
      <c r="B257">
        <v>255</v>
      </c>
      <c r="C257" s="17">
        <f t="shared" si="27"/>
        <v>8.19733120849082</v>
      </c>
      <c r="D257" s="7">
        <f t="shared" si="29"/>
        <v>1</v>
      </c>
      <c r="E257" s="37">
        <f t="shared" si="28"/>
        <v>8.19733120849082</v>
      </c>
      <c r="F257" s="37"/>
      <c r="H257" s="7">
        <v>107.222222222222</v>
      </c>
    </row>
    <row r="258" customHeight="1" spans="1:8">
      <c r="A258" s="7">
        <f t="shared" si="26"/>
        <v>239</v>
      </c>
      <c r="B258">
        <v>222</v>
      </c>
      <c r="C258" s="17">
        <f t="shared" si="27"/>
        <v>11.0927949304743</v>
      </c>
      <c r="D258" s="7">
        <f t="shared" si="29"/>
        <v>1</v>
      </c>
      <c r="E258" s="37">
        <f t="shared" si="28"/>
        <v>11.0927949304743</v>
      </c>
      <c r="F258" s="37">
        <f>AVERAGE(E258:E259)</f>
        <v>11.6333107795307</v>
      </c>
      <c r="G258" s="7">
        <f>100*STDEV(E258:E259)/F258</f>
        <v>6.57082802049959</v>
      </c>
      <c r="H258" s="7">
        <v>107.722222222222</v>
      </c>
    </row>
    <row r="259" customHeight="1" spans="1:8">
      <c r="A259" s="7">
        <f t="shared" si="26"/>
        <v>240</v>
      </c>
      <c r="B259">
        <v>212</v>
      </c>
      <c r="C259" s="17">
        <f t="shared" si="27"/>
        <v>12.1738266285871</v>
      </c>
      <c r="D259" s="7">
        <f t="shared" si="29"/>
        <v>1</v>
      </c>
      <c r="E259" s="37">
        <f t="shared" si="28"/>
        <v>12.1738266285871</v>
      </c>
      <c r="F259" s="37"/>
      <c r="H259" s="7">
        <v>108.222222222222</v>
      </c>
    </row>
    <row r="260" customHeight="1" spans="1:8">
      <c r="A260" s="7">
        <f t="shared" si="26"/>
        <v>241</v>
      </c>
      <c r="B260">
        <v>192</v>
      </c>
      <c r="C260" s="17">
        <f t="shared" si="27"/>
        <v>14.7315006797991</v>
      </c>
      <c r="D260" s="7">
        <f t="shared" si="29"/>
        <v>1</v>
      </c>
      <c r="E260" s="37">
        <f t="shared" si="28"/>
        <v>14.7315006797991</v>
      </c>
      <c r="F260" s="37">
        <f>AVERAGE(E260:E261)</f>
        <v>14.4512978543613</v>
      </c>
      <c r="G260" s="7">
        <f>100*STDEV(E260:E261)/F260</f>
        <v>2.74208337509117</v>
      </c>
      <c r="H260" s="7">
        <v>108.722222222222</v>
      </c>
    </row>
    <row r="261" customHeight="1" spans="1:8">
      <c r="A261" s="7">
        <f t="shared" ref="A261:A324" si="30">1+A260</f>
        <v>242</v>
      </c>
      <c r="B261">
        <v>196</v>
      </c>
      <c r="C261" s="17">
        <f t="shared" si="27"/>
        <v>14.1710950289235</v>
      </c>
      <c r="D261" s="7">
        <f t="shared" si="29"/>
        <v>1</v>
      </c>
      <c r="E261" s="37">
        <f t="shared" si="28"/>
        <v>14.1710950289235</v>
      </c>
      <c r="F261" s="37"/>
      <c r="H261" s="7">
        <v>109.222222222222</v>
      </c>
    </row>
    <row r="262" customHeight="1" spans="1:8">
      <c r="A262" s="7">
        <f t="shared" si="30"/>
        <v>243</v>
      </c>
      <c r="B262">
        <v>199</v>
      </c>
      <c r="C262" s="17">
        <f t="shared" si="27"/>
        <v>13.7680720243006</v>
      </c>
      <c r="D262" s="7">
        <f t="shared" si="29"/>
        <v>1</v>
      </c>
      <c r="E262" s="37">
        <f t="shared" si="28"/>
        <v>13.7680720243006</v>
      </c>
      <c r="F262" s="37">
        <f>AVERAGE(E262:E263)</f>
        <v>16.4709469694819</v>
      </c>
      <c r="G262" s="7">
        <f>100*STDEV(E262:E263)/F262</f>
        <v>23.2071805704688</v>
      </c>
      <c r="H262" s="7">
        <v>109.722222222222</v>
      </c>
    </row>
    <row r="263" customHeight="1" spans="1:8">
      <c r="A263" s="7">
        <f t="shared" si="30"/>
        <v>244</v>
      </c>
      <c r="B263">
        <v>166</v>
      </c>
      <c r="C263" s="17">
        <f t="shared" si="27"/>
        <v>19.1738219146632</v>
      </c>
      <c r="D263" s="7">
        <f t="shared" si="29"/>
        <v>1</v>
      </c>
      <c r="E263" s="37">
        <f t="shared" si="28"/>
        <v>19.1738219146632</v>
      </c>
      <c r="F263" s="37"/>
      <c r="H263" s="7">
        <v>110.222222222222</v>
      </c>
    </row>
    <row r="264" customHeight="1" spans="1:8">
      <c r="A264" s="7">
        <f t="shared" si="30"/>
        <v>245</v>
      </c>
      <c r="B264">
        <v>196</v>
      </c>
      <c r="C264" s="17">
        <f t="shared" si="27"/>
        <v>14.1710950289235</v>
      </c>
      <c r="D264" s="7">
        <f t="shared" si="29"/>
        <v>1</v>
      </c>
      <c r="E264" s="37">
        <f t="shared" si="28"/>
        <v>14.1710950289235</v>
      </c>
      <c r="F264" s="37">
        <f>AVERAGE(E264:E265)</f>
        <v>15.2159250704338</v>
      </c>
      <c r="G264" s="7">
        <f>100*STDEV(E264:E265)/F264</f>
        <v>9.710962746194</v>
      </c>
      <c r="H264" s="7">
        <v>110.722222222222</v>
      </c>
    </row>
    <row r="265" customHeight="1" spans="1:8">
      <c r="A265" s="7">
        <f t="shared" si="30"/>
        <v>246</v>
      </c>
      <c r="B265">
        <v>182</v>
      </c>
      <c r="C265" s="17">
        <f t="shared" si="27"/>
        <v>16.260755111944</v>
      </c>
      <c r="D265" s="7">
        <f t="shared" si="29"/>
        <v>1</v>
      </c>
      <c r="E265" s="37">
        <f t="shared" si="28"/>
        <v>16.260755111944</v>
      </c>
      <c r="F265" s="37"/>
      <c r="H265" s="7">
        <v>111.222222222222</v>
      </c>
    </row>
    <row r="266" customHeight="1" spans="1:8">
      <c r="A266" s="7">
        <f t="shared" si="30"/>
        <v>247</v>
      </c>
      <c r="B266">
        <v>305</v>
      </c>
      <c r="C266" s="17">
        <f t="shared" si="27"/>
        <v>5.10735750635717</v>
      </c>
      <c r="D266" s="7">
        <f t="shared" si="29"/>
        <v>1</v>
      </c>
      <c r="E266" s="37">
        <f t="shared" si="28"/>
        <v>5.10735750635717</v>
      </c>
      <c r="F266" s="37">
        <f>AVERAGE(E266:E267)</f>
        <v>5.0567911941897</v>
      </c>
      <c r="G266" s="7">
        <f>100*STDEV(E266:E267)/F266</f>
        <v>1.41416882209011</v>
      </c>
      <c r="H266" s="7">
        <v>111.722222222222</v>
      </c>
    </row>
    <row r="267" customHeight="1" spans="1:8">
      <c r="A267" s="7">
        <f t="shared" si="30"/>
        <v>248</v>
      </c>
      <c r="B267">
        <v>307</v>
      </c>
      <c r="C267" s="17">
        <f t="shared" si="27"/>
        <v>5.00622488202222</v>
      </c>
      <c r="D267" s="7">
        <f t="shared" si="29"/>
        <v>1</v>
      </c>
      <c r="E267" s="37">
        <f t="shared" si="28"/>
        <v>5.00622488202222</v>
      </c>
      <c r="F267" s="37"/>
      <c r="H267" s="7">
        <v>112.222222222222</v>
      </c>
    </row>
    <row r="268" customHeight="1" spans="1:8">
      <c r="A268" s="7">
        <f t="shared" si="30"/>
        <v>249</v>
      </c>
      <c r="B268">
        <v>341</v>
      </c>
      <c r="C268" s="17">
        <f t="shared" si="27"/>
        <v>3.47746759897073</v>
      </c>
      <c r="D268" s="7">
        <f t="shared" si="29"/>
        <v>1</v>
      </c>
      <c r="E268" s="37">
        <f t="shared" si="28"/>
        <v>3.47746759897073</v>
      </c>
      <c r="F268" s="37">
        <f>AVERAGE(E268:E269)</f>
        <v>3.49767709716903</v>
      </c>
      <c r="G268" s="7">
        <f>100*STDEV(E268:E269)/F268</f>
        <v>0.817129358908781</v>
      </c>
      <c r="H268" s="7">
        <v>112.722222222222</v>
      </c>
    </row>
    <row r="269" customHeight="1" spans="1:8">
      <c r="A269" s="7">
        <f t="shared" si="30"/>
        <v>250</v>
      </c>
      <c r="B269">
        <v>340</v>
      </c>
      <c r="C269" s="17">
        <f t="shared" si="27"/>
        <v>3.51788659536734</v>
      </c>
      <c r="D269" s="7">
        <f t="shared" si="29"/>
        <v>1</v>
      </c>
      <c r="E269" s="37">
        <f t="shared" si="28"/>
        <v>3.51788659536734</v>
      </c>
      <c r="F269" s="37"/>
      <c r="H269" s="7">
        <v>113.222222222222</v>
      </c>
    </row>
    <row r="270" customHeight="1" spans="1:8">
      <c r="A270" s="7">
        <f t="shared" si="30"/>
        <v>251</v>
      </c>
      <c r="B270">
        <v>361</v>
      </c>
      <c r="C270" s="17">
        <f t="shared" si="27"/>
        <v>2.71721296490508</v>
      </c>
      <c r="D270" s="7">
        <f t="shared" si="29"/>
        <v>1</v>
      </c>
      <c r="E270" s="37">
        <f t="shared" si="28"/>
        <v>2.71721296490508</v>
      </c>
      <c r="F270" s="37">
        <f>AVERAGE(E270:E271)</f>
        <v>2.55972555513033</v>
      </c>
      <c r="G270" s="7">
        <f>100*STDEV(E270:E271)/F270</f>
        <v>8.70096524059255</v>
      </c>
      <c r="H270" s="7">
        <v>113.722222222222</v>
      </c>
    </row>
    <row r="271" customHeight="1" spans="1:8">
      <c r="A271" s="7">
        <f t="shared" si="30"/>
        <v>252</v>
      </c>
      <c r="B271">
        <v>370</v>
      </c>
      <c r="C271" s="17">
        <f t="shared" si="27"/>
        <v>2.40223814535558</v>
      </c>
      <c r="D271" s="7">
        <f t="shared" si="29"/>
        <v>1</v>
      </c>
      <c r="E271" s="37">
        <f t="shared" si="28"/>
        <v>2.40223814535558</v>
      </c>
      <c r="F271" s="37"/>
      <c r="H271" s="7">
        <v>114.222222222222</v>
      </c>
    </row>
    <row r="272" customHeight="1" spans="1:8">
      <c r="A272" s="7">
        <f t="shared" si="30"/>
        <v>253</v>
      </c>
      <c r="B272">
        <v>246</v>
      </c>
      <c r="C272" s="17">
        <f t="shared" si="27"/>
        <v>8.90092358603017</v>
      </c>
      <c r="D272" s="7">
        <f t="shared" si="29"/>
        <v>1</v>
      </c>
      <c r="E272" s="37">
        <f t="shared" si="28"/>
        <v>8.90092358603017</v>
      </c>
      <c r="F272" s="37">
        <f>AVERAGE(E272:E273)</f>
        <v>8.90092358603017</v>
      </c>
      <c r="G272" s="7">
        <f>100*STDEV(E272:E273)/F272</f>
        <v>0</v>
      </c>
      <c r="H272" s="7">
        <v>114.722222222222</v>
      </c>
    </row>
    <row r="273" customHeight="1" spans="1:8">
      <c r="A273" s="7">
        <f t="shared" si="30"/>
        <v>254</v>
      </c>
      <c r="B273">
        <v>246</v>
      </c>
      <c r="C273" s="17">
        <f t="shared" si="27"/>
        <v>8.90092358603017</v>
      </c>
      <c r="D273" s="7">
        <f t="shared" si="29"/>
        <v>1</v>
      </c>
      <c r="E273" s="37">
        <f t="shared" si="28"/>
        <v>8.90092358603017</v>
      </c>
      <c r="F273" s="37"/>
      <c r="H273" s="7">
        <v>115.222222222222</v>
      </c>
    </row>
    <row r="274" customHeight="1" spans="1:8">
      <c r="A274" s="7">
        <f t="shared" si="30"/>
        <v>255</v>
      </c>
      <c r="B274">
        <v>204</v>
      </c>
      <c r="C274" s="17">
        <f t="shared" si="27"/>
        <v>13.1269918715781</v>
      </c>
      <c r="D274" s="7">
        <f t="shared" si="29"/>
        <v>1</v>
      </c>
      <c r="E274" s="37">
        <f t="shared" si="28"/>
        <v>13.1269918715781</v>
      </c>
      <c r="F274" s="37">
        <f>AVERAGE(E274:E275)</f>
        <v>12.7077033527641</v>
      </c>
      <c r="G274" s="7">
        <f>100*STDEV(E274:E275)/F274</f>
        <v>4.66617368531175</v>
      </c>
      <c r="H274" s="7">
        <v>115.722222222222</v>
      </c>
    </row>
    <row r="275" customHeight="1" spans="1:8">
      <c r="A275" s="7">
        <f t="shared" si="30"/>
        <v>256</v>
      </c>
      <c r="B275">
        <v>211</v>
      </c>
      <c r="C275" s="17">
        <f t="shared" si="27"/>
        <v>12.28841483395</v>
      </c>
      <c r="D275" s="7">
        <f t="shared" si="29"/>
        <v>1</v>
      </c>
      <c r="E275" s="37">
        <f t="shared" si="28"/>
        <v>12.28841483395</v>
      </c>
      <c r="F275" s="37"/>
      <c r="H275" s="7">
        <v>116.222222222222</v>
      </c>
    </row>
    <row r="276" customHeight="1" spans="1:8">
      <c r="A276" s="7">
        <f t="shared" si="30"/>
        <v>257</v>
      </c>
      <c r="B276">
        <v>194</v>
      </c>
      <c r="C276" s="17">
        <f t="shared" si="27"/>
        <v>14.4479048001954</v>
      </c>
      <c r="D276" s="7">
        <f t="shared" si="29"/>
        <v>1</v>
      </c>
      <c r="E276" s="37">
        <f t="shared" si="28"/>
        <v>14.4479048001954</v>
      </c>
      <c r="F276" s="37">
        <f>AVERAGE(E276:E277)</f>
        <v>16.7098680369716</v>
      </c>
      <c r="G276" s="7">
        <f>100*STDEV(E276:E277)/F276</f>
        <v>19.1437722904849</v>
      </c>
      <c r="H276" s="7">
        <v>116.722222222222</v>
      </c>
    </row>
    <row r="277" customHeight="1" spans="1:8">
      <c r="A277" s="7">
        <f t="shared" si="30"/>
        <v>258</v>
      </c>
      <c r="B277">
        <v>167</v>
      </c>
      <c r="C277" s="17">
        <f t="shared" si="27"/>
        <v>18.9718312737479</v>
      </c>
      <c r="D277" s="7">
        <f t="shared" si="29"/>
        <v>1</v>
      </c>
      <c r="E277" s="37">
        <f t="shared" si="28"/>
        <v>18.9718312737479</v>
      </c>
      <c r="F277" s="37"/>
      <c r="H277" s="7">
        <v>117.222222222222</v>
      </c>
    </row>
    <row r="278" customHeight="1" spans="1:8">
      <c r="A278" s="7">
        <f t="shared" si="30"/>
        <v>259</v>
      </c>
      <c r="B278">
        <v>166</v>
      </c>
      <c r="C278" s="17">
        <f t="shared" si="27"/>
        <v>19.1738219146632</v>
      </c>
      <c r="D278" s="7">
        <f t="shared" si="29"/>
        <v>1</v>
      </c>
      <c r="E278" s="37">
        <f t="shared" si="28"/>
        <v>19.1738219146632</v>
      </c>
      <c r="F278" s="37">
        <f>AVERAGE(E278:E279)</f>
        <v>17.7992956533897</v>
      </c>
      <c r="G278" s="7">
        <f>100*STDEV(E278:E279)/F278</f>
        <v>10.9210708018144</v>
      </c>
      <c r="H278" s="7">
        <v>117.722222222222</v>
      </c>
    </row>
    <row r="279" customHeight="1" spans="1:8">
      <c r="A279" s="7">
        <f t="shared" si="30"/>
        <v>260</v>
      </c>
      <c r="B279">
        <v>181</v>
      </c>
      <c r="C279" s="17">
        <f t="shared" si="27"/>
        <v>16.4247693921162</v>
      </c>
      <c r="D279" s="7">
        <f t="shared" si="29"/>
        <v>1</v>
      </c>
      <c r="E279" s="37">
        <f t="shared" si="28"/>
        <v>16.4247693921162</v>
      </c>
      <c r="F279" s="37"/>
      <c r="H279" s="7">
        <v>118.222222222222</v>
      </c>
    </row>
    <row r="280" customHeight="1" spans="1:8">
      <c r="A280" s="7">
        <f t="shared" si="30"/>
        <v>261</v>
      </c>
      <c r="B280">
        <v>196</v>
      </c>
      <c r="C280" s="17">
        <f t="shared" si="27"/>
        <v>14.1710950289235</v>
      </c>
      <c r="D280" s="7">
        <f t="shared" si="29"/>
        <v>1</v>
      </c>
      <c r="E280" s="37">
        <f t="shared" si="28"/>
        <v>14.1710950289235</v>
      </c>
      <c r="F280" s="37">
        <f>AVERAGE(E280:E281)</f>
        <v>15.9037823866564</v>
      </c>
      <c r="G280" s="7">
        <f>100*STDEV(E280:E281)/F280</f>
        <v>15.4075923644062</v>
      </c>
      <c r="H280" s="7">
        <v>118.722222222222</v>
      </c>
    </row>
    <row r="281" customHeight="1" spans="1:8">
      <c r="A281" s="7">
        <f t="shared" si="30"/>
        <v>262</v>
      </c>
      <c r="B281">
        <v>174</v>
      </c>
      <c r="C281" s="17">
        <f t="shared" si="27"/>
        <v>17.6364697443893</v>
      </c>
      <c r="D281" s="7">
        <f t="shared" si="29"/>
        <v>1</v>
      </c>
      <c r="E281" s="37">
        <f t="shared" si="28"/>
        <v>17.6364697443893</v>
      </c>
      <c r="F281" s="37"/>
      <c r="H281" s="7">
        <v>119.222222222222</v>
      </c>
    </row>
    <row r="282" customHeight="1" spans="1:8">
      <c r="A282" s="7">
        <f t="shared" si="30"/>
        <v>263</v>
      </c>
      <c r="B282">
        <v>191</v>
      </c>
      <c r="C282" s="17">
        <f t="shared" si="27"/>
        <v>14.875923283669</v>
      </c>
      <c r="D282" s="7">
        <f t="shared" si="29"/>
        <v>1</v>
      </c>
      <c r="E282" s="37">
        <f t="shared" si="28"/>
        <v>14.875923283669</v>
      </c>
      <c r="F282" s="37">
        <f>AVERAGE(E282:E283)</f>
        <v>13.9395272072332</v>
      </c>
      <c r="G282" s="7">
        <f>100*STDEV(E282:E283)/F282</f>
        <v>9.50006417980415</v>
      </c>
      <c r="H282" s="7">
        <v>119.722222222222</v>
      </c>
    </row>
    <row r="283" customHeight="1" spans="1:8">
      <c r="A283" s="7">
        <f t="shared" si="30"/>
        <v>264</v>
      </c>
      <c r="B283">
        <v>205</v>
      </c>
      <c r="C283" s="17">
        <f t="shared" si="27"/>
        <v>13.0031311307974</v>
      </c>
      <c r="D283" s="7">
        <f t="shared" si="29"/>
        <v>1</v>
      </c>
      <c r="E283" s="37">
        <f t="shared" si="28"/>
        <v>13.0031311307974</v>
      </c>
      <c r="F283" s="37"/>
      <c r="H283" s="7">
        <v>120.222222222222</v>
      </c>
    </row>
    <row r="284" customHeight="1" spans="1:8">
      <c r="A284" s="7">
        <f t="shared" si="30"/>
        <v>265</v>
      </c>
      <c r="B284">
        <v>181</v>
      </c>
      <c r="C284" s="17">
        <f t="shared" si="27"/>
        <v>16.4247693921162</v>
      </c>
      <c r="D284" s="7">
        <f t="shared" si="29"/>
        <v>1</v>
      </c>
      <c r="E284" s="37">
        <f t="shared" si="28"/>
        <v>16.4247693921162</v>
      </c>
      <c r="F284" s="37">
        <f>AVERAGE(E284:E285)</f>
        <v>14.5921678565731</v>
      </c>
      <c r="G284" s="7">
        <f>100*STDEV(E284:E285)/F284</f>
        <v>17.7608287642016</v>
      </c>
      <c r="H284" s="7">
        <v>120.722222222222</v>
      </c>
    </row>
    <row r="285" customHeight="1" spans="1:8">
      <c r="A285" s="7">
        <f t="shared" si="30"/>
        <v>266</v>
      </c>
      <c r="B285">
        <v>207</v>
      </c>
      <c r="C285" s="17">
        <f t="shared" si="27"/>
        <v>12.75956632103</v>
      </c>
      <c r="D285" s="7">
        <f t="shared" si="29"/>
        <v>1</v>
      </c>
      <c r="E285" s="37">
        <f t="shared" si="28"/>
        <v>12.75956632103</v>
      </c>
      <c r="F285" s="37"/>
      <c r="H285" s="7">
        <v>121.222222222222</v>
      </c>
    </row>
    <row r="286" customHeight="1" spans="1:8">
      <c r="A286" s="7">
        <f t="shared" si="30"/>
        <v>267</v>
      </c>
      <c r="B286">
        <v>220</v>
      </c>
      <c r="C286" s="17">
        <f t="shared" si="27"/>
        <v>11.3000187600238</v>
      </c>
      <c r="D286" s="7">
        <f t="shared" si="29"/>
        <v>1</v>
      </c>
      <c r="E286" s="37">
        <f t="shared" si="28"/>
        <v>11.3000187600238</v>
      </c>
      <c r="F286" s="37">
        <f>AVERAGE(E286:E287)</f>
        <v>10.7086729929441</v>
      </c>
      <c r="G286" s="7">
        <f>100*STDEV(E286:E287)/F286</f>
        <v>7.80945691783707</v>
      </c>
      <c r="H286" s="7">
        <v>121.722222222222</v>
      </c>
    </row>
    <row r="287" customHeight="1" spans="1:8">
      <c r="A287" s="7">
        <f t="shared" si="30"/>
        <v>268</v>
      </c>
      <c r="B287">
        <v>232</v>
      </c>
      <c r="C287" s="17">
        <f t="shared" si="27"/>
        <v>10.1173272258644</v>
      </c>
      <c r="D287" s="7">
        <f t="shared" si="29"/>
        <v>1</v>
      </c>
      <c r="E287" s="37">
        <f t="shared" si="28"/>
        <v>10.1173272258644</v>
      </c>
      <c r="F287" s="37"/>
      <c r="H287" s="7">
        <v>122.222222222222</v>
      </c>
    </row>
    <row r="288" customHeight="1" spans="1:8">
      <c r="A288" s="7">
        <f t="shared" si="30"/>
        <v>269</v>
      </c>
      <c r="B288">
        <v>194</v>
      </c>
      <c r="C288" s="17">
        <f t="shared" si="27"/>
        <v>14.4479048001954</v>
      </c>
      <c r="D288" s="7">
        <f t="shared" si="29"/>
        <v>1</v>
      </c>
      <c r="E288" s="37">
        <f t="shared" si="28"/>
        <v>14.4479048001954</v>
      </c>
      <c r="F288" s="37">
        <f>AVERAGE(E288:E289)</f>
        <v>15.2733909017758</v>
      </c>
      <c r="G288" s="7">
        <f>100*STDEV(E288:E289)/F288</f>
        <v>7.64344766603133</v>
      </c>
      <c r="H288" s="7">
        <v>122.722222222222</v>
      </c>
    </row>
    <row r="289" customHeight="1" spans="1:8">
      <c r="A289" s="7">
        <f t="shared" si="30"/>
        <v>270</v>
      </c>
      <c r="B289">
        <v>183</v>
      </c>
      <c r="C289" s="17">
        <f t="shared" si="27"/>
        <v>16.0988770033563</v>
      </c>
      <c r="D289" s="7">
        <f t="shared" si="29"/>
        <v>1</v>
      </c>
      <c r="E289" s="37">
        <f t="shared" si="28"/>
        <v>16.0988770033563</v>
      </c>
      <c r="F289" s="37"/>
      <c r="H289" s="7">
        <v>123.222222222222</v>
      </c>
    </row>
    <row r="290" customHeight="1" spans="1:8">
      <c r="A290" s="7">
        <f t="shared" si="30"/>
        <v>271</v>
      </c>
      <c r="B290">
        <v>170</v>
      </c>
      <c r="C290" s="17">
        <f t="shared" si="27"/>
        <v>18.3831845361577</v>
      </c>
      <c r="D290" s="7">
        <f t="shared" si="29"/>
        <v>1</v>
      </c>
      <c r="E290" s="37">
        <f t="shared" si="28"/>
        <v>18.3831845361577</v>
      </c>
      <c r="F290" s="37">
        <f>AVERAGE(E290:E291)</f>
        <v>17.7431279313473</v>
      </c>
      <c r="G290" s="7">
        <f>100*STDEV(E290:E291)/F290</f>
        <v>5.10156233281872</v>
      </c>
      <c r="H290" s="7">
        <v>123.722222222222</v>
      </c>
    </row>
    <row r="291" customHeight="1" spans="1:8">
      <c r="A291" s="7">
        <f t="shared" si="30"/>
        <v>272</v>
      </c>
      <c r="B291">
        <v>177</v>
      </c>
      <c r="C291" s="17">
        <f t="shared" si="27"/>
        <v>17.1030713265368</v>
      </c>
      <c r="D291" s="7">
        <f t="shared" si="29"/>
        <v>1</v>
      </c>
      <c r="E291" s="37">
        <f t="shared" si="28"/>
        <v>17.1030713265368</v>
      </c>
      <c r="F291" s="37"/>
      <c r="H291" s="7">
        <v>124.222222222222</v>
      </c>
    </row>
    <row r="292" customHeight="1" spans="1:9">
      <c r="A292" s="16">
        <f t="shared" si="30"/>
        <v>273</v>
      </c>
      <c r="B292">
        <v>185</v>
      </c>
      <c r="C292" s="15">
        <f t="shared" si="27"/>
        <v>15.7813619382128</v>
      </c>
      <c r="D292" s="16">
        <f t="shared" si="29"/>
        <v>1</v>
      </c>
      <c r="E292" s="35">
        <f t="shared" si="28"/>
        <v>15.7813619382128</v>
      </c>
      <c r="F292" s="35">
        <f>AVERAGE(E292:E293)</f>
        <v>13.7545050464449</v>
      </c>
      <c r="G292" s="16">
        <f>100*STDEV(E292:E293)/F292</f>
        <v>20.8397793715482</v>
      </c>
      <c r="H292" s="16">
        <v>124.722222222222</v>
      </c>
      <c r="I292" s="14" t="s">
        <v>9</v>
      </c>
    </row>
    <row r="293" customHeight="1" spans="1:8">
      <c r="A293" s="7">
        <f t="shared" si="30"/>
        <v>274</v>
      </c>
      <c r="B293">
        <v>216</v>
      </c>
      <c r="C293" s="17">
        <f t="shared" si="27"/>
        <v>11.7276481546769</v>
      </c>
      <c r="D293" s="7">
        <f t="shared" si="29"/>
        <v>1</v>
      </c>
      <c r="E293" s="37">
        <f t="shared" si="28"/>
        <v>11.7276481546769</v>
      </c>
      <c r="F293" s="37"/>
      <c r="H293" s="7">
        <v>125.222222222222</v>
      </c>
    </row>
    <row r="294" customHeight="1" spans="1:8">
      <c r="A294" s="7">
        <f t="shared" si="30"/>
        <v>275</v>
      </c>
      <c r="B294">
        <v>206</v>
      </c>
      <c r="C294" s="17">
        <f t="shared" si="27"/>
        <v>12.8806638900311</v>
      </c>
      <c r="D294" s="7">
        <f t="shared" si="29"/>
        <v>1</v>
      </c>
      <c r="E294" s="37">
        <f t="shared" si="28"/>
        <v>12.8806638900311</v>
      </c>
      <c r="F294" s="37">
        <f>AVERAGE(E294:E295)</f>
        <v>12.7010257339288</v>
      </c>
      <c r="G294" s="7">
        <f>100*STDEV(E294:E295)/F294</f>
        <v>2.0002062983058</v>
      </c>
      <c r="H294" s="7">
        <v>125.722222222222</v>
      </c>
    </row>
    <row r="295" customHeight="1" spans="1:8">
      <c r="A295" s="7">
        <f t="shared" si="30"/>
        <v>276</v>
      </c>
      <c r="B295">
        <v>209</v>
      </c>
      <c r="C295" s="17">
        <f t="shared" si="27"/>
        <v>12.5213875778266</v>
      </c>
      <c r="D295" s="7">
        <f t="shared" si="29"/>
        <v>1</v>
      </c>
      <c r="E295" s="37">
        <f t="shared" si="28"/>
        <v>12.5213875778266</v>
      </c>
      <c r="F295" s="37"/>
      <c r="H295" s="7">
        <v>126.222222222222</v>
      </c>
    </row>
    <row r="296" customHeight="1" spans="1:8">
      <c r="A296" s="7">
        <f t="shared" si="30"/>
        <v>277</v>
      </c>
      <c r="B296">
        <v>197</v>
      </c>
      <c r="C296" s="17">
        <f t="shared" si="27"/>
        <v>14.0351579682785</v>
      </c>
      <c r="D296" s="7">
        <f t="shared" si="29"/>
        <v>1</v>
      </c>
      <c r="E296" s="37">
        <f t="shared" si="28"/>
        <v>14.0351579682785</v>
      </c>
      <c r="F296" s="37">
        <f>AVERAGE(E296:E297)</f>
        <v>13.8360121143535</v>
      </c>
      <c r="G296" s="7">
        <f>100*STDEV(E296:E297)/F296</f>
        <v>2.03551981006917</v>
      </c>
      <c r="H296" s="7">
        <v>126.722222222222</v>
      </c>
    </row>
    <row r="297" customHeight="1" spans="1:8">
      <c r="A297" s="7">
        <f t="shared" si="30"/>
        <v>278</v>
      </c>
      <c r="B297">
        <v>200</v>
      </c>
      <c r="C297" s="17">
        <f t="shared" si="27"/>
        <v>13.6368662604284</v>
      </c>
      <c r="D297" s="7">
        <f t="shared" si="29"/>
        <v>1</v>
      </c>
      <c r="E297" s="37">
        <f t="shared" si="28"/>
        <v>13.6368662604284</v>
      </c>
      <c r="F297" s="37"/>
      <c r="H297" s="7">
        <v>127.222222222222</v>
      </c>
    </row>
    <row r="298" customHeight="1" spans="1:8">
      <c r="A298" s="7">
        <f t="shared" si="30"/>
        <v>279</v>
      </c>
      <c r="B298">
        <v>226</v>
      </c>
      <c r="C298" s="17">
        <f t="shared" si="27"/>
        <v>10.6908515591679</v>
      </c>
      <c r="D298" s="7">
        <f t="shared" si="29"/>
        <v>1</v>
      </c>
      <c r="E298" s="37">
        <f t="shared" si="28"/>
        <v>10.6908515591679</v>
      </c>
      <c r="F298" s="37">
        <f>AVERAGE(E298:E299)</f>
        <v>9.96161904971121</v>
      </c>
      <c r="G298" s="7">
        <f>100*STDEV(E298:E299)/F298</f>
        <v>10.3526394640329</v>
      </c>
      <c r="H298" s="7">
        <v>127.722222222222</v>
      </c>
    </row>
    <row r="299" customHeight="1" spans="1:8">
      <c r="A299" s="7">
        <f t="shared" si="30"/>
        <v>280</v>
      </c>
      <c r="B299">
        <v>242</v>
      </c>
      <c r="C299" s="17">
        <f t="shared" si="27"/>
        <v>9.23238654025452</v>
      </c>
      <c r="D299" s="7">
        <f t="shared" si="29"/>
        <v>1</v>
      </c>
      <c r="E299" s="37">
        <f t="shared" si="28"/>
        <v>9.23238654025452</v>
      </c>
      <c r="F299" s="37"/>
      <c r="H299" s="7">
        <v>128.222222222222</v>
      </c>
    </row>
    <row r="300" customHeight="1" spans="1:8">
      <c r="A300" s="7">
        <f t="shared" si="30"/>
        <v>281</v>
      </c>
      <c r="B300">
        <v>288</v>
      </c>
      <c r="C300" s="17">
        <f t="shared" ref="C300:C363" si="31">10^((LOG((B300-$I$16)*100/$J$18/(100-(B300-$I$16)*100/$J$18))-$R$19)/$R$20)</f>
        <v>6.02775152091568</v>
      </c>
      <c r="D300" s="7">
        <f t="shared" si="29"/>
        <v>1</v>
      </c>
      <c r="E300" s="37">
        <f t="shared" ref="E300:E363" si="32">C300*D300</f>
        <v>6.02775152091568</v>
      </c>
      <c r="F300" s="37">
        <f>AVERAGE(E300:E301)</f>
        <v>6.38950244000215</v>
      </c>
      <c r="G300" s="7">
        <f>100*STDEV(E300:E301)/F300</f>
        <v>8.00677456150796</v>
      </c>
      <c r="H300" s="7">
        <v>128.722222222222</v>
      </c>
    </row>
    <row r="301" customHeight="1" spans="1:8">
      <c r="A301" s="7">
        <f t="shared" si="30"/>
        <v>282</v>
      </c>
      <c r="B301">
        <v>276</v>
      </c>
      <c r="C301" s="17">
        <f t="shared" si="31"/>
        <v>6.75125335908863</v>
      </c>
      <c r="D301" s="7">
        <f t="shared" ref="D301:D364" si="33">D300</f>
        <v>1</v>
      </c>
      <c r="E301" s="37">
        <f t="shared" si="32"/>
        <v>6.75125335908863</v>
      </c>
      <c r="F301" s="37"/>
      <c r="H301" s="7">
        <v>129.222222222222</v>
      </c>
    </row>
    <row r="302" customHeight="1" spans="1:8">
      <c r="A302" s="7">
        <f t="shared" si="30"/>
        <v>283</v>
      </c>
      <c r="B302">
        <v>338</v>
      </c>
      <c r="C302" s="17">
        <f t="shared" si="31"/>
        <v>3.5994655177183</v>
      </c>
      <c r="D302" s="7">
        <f t="shared" si="33"/>
        <v>1</v>
      </c>
      <c r="E302" s="37">
        <f t="shared" si="32"/>
        <v>3.5994655177183</v>
      </c>
      <c r="F302" s="37">
        <f>AVERAGE(E302:E303)</f>
        <v>4.30284519987026</v>
      </c>
      <c r="G302" s="7">
        <f>100*STDEV(E302:E303)/F302</f>
        <v>23.1179380105744</v>
      </c>
      <c r="H302" s="7">
        <v>129.722222222222</v>
      </c>
    </row>
    <row r="303" customHeight="1" spans="1:8">
      <c r="A303" s="7">
        <f t="shared" si="30"/>
        <v>284</v>
      </c>
      <c r="B303">
        <v>307</v>
      </c>
      <c r="C303" s="17">
        <f t="shared" si="31"/>
        <v>5.00622488202222</v>
      </c>
      <c r="D303" s="7">
        <f t="shared" si="33"/>
        <v>1</v>
      </c>
      <c r="E303" s="37">
        <f t="shared" si="32"/>
        <v>5.00622488202222</v>
      </c>
      <c r="F303" s="37"/>
      <c r="H303" s="7">
        <v>130.222222222222</v>
      </c>
    </row>
    <row r="304" customHeight="1" spans="1:8">
      <c r="A304" s="7">
        <f t="shared" si="30"/>
        <v>285</v>
      </c>
      <c r="B304">
        <v>381</v>
      </c>
      <c r="C304" s="17">
        <f t="shared" si="31"/>
        <v>2.03736109120991</v>
      </c>
      <c r="D304" s="7">
        <f t="shared" si="33"/>
        <v>1</v>
      </c>
      <c r="E304" s="37">
        <f t="shared" si="32"/>
        <v>2.03736109120991</v>
      </c>
      <c r="F304" s="37">
        <f>AVERAGE(E304:E305)</f>
        <v>2.41336176718135</v>
      </c>
      <c r="G304" s="7">
        <f>100*STDEV(E304:E305)/F304</f>
        <v>22.0333835834859</v>
      </c>
      <c r="H304" s="7">
        <v>130.722222222222</v>
      </c>
    </row>
    <row r="305" customHeight="1" spans="1:8">
      <c r="A305" s="7">
        <f t="shared" si="30"/>
        <v>286</v>
      </c>
      <c r="B305">
        <v>359</v>
      </c>
      <c r="C305" s="17">
        <f t="shared" si="31"/>
        <v>2.78936244315279</v>
      </c>
      <c r="D305" s="7">
        <f t="shared" si="33"/>
        <v>1</v>
      </c>
      <c r="E305" s="37">
        <f t="shared" si="32"/>
        <v>2.78936244315279</v>
      </c>
      <c r="F305" s="37"/>
      <c r="H305" s="7">
        <v>131.222222222222</v>
      </c>
    </row>
    <row r="306" customHeight="1" spans="1:8">
      <c r="A306" s="7">
        <f t="shared" si="30"/>
        <v>287</v>
      </c>
      <c r="B306">
        <v>241</v>
      </c>
      <c r="C306" s="17">
        <f t="shared" si="31"/>
        <v>9.31717610297923</v>
      </c>
      <c r="D306" s="7">
        <f t="shared" si="33"/>
        <v>1</v>
      </c>
      <c r="E306" s="37">
        <f t="shared" si="32"/>
        <v>9.31717610297923</v>
      </c>
      <c r="F306" s="37">
        <f>AVERAGE(E306:E307)</f>
        <v>9.31717610297923</v>
      </c>
      <c r="G306" s="7">
        <f>100*STDEV(E306:E307)/F306</f>
        <v>0</v>
      </c>
      <c r="H306" s="7">
        <v>131.722222222222</v>
      </c>
    </row>
    <row r="307" customHeight="1" spans="1:8">
      <c r="A307" s="7">
        <f t="shared" si="30"/>
        <v>288</v>
      </c>
      <c r="B307">
        <v>241</v>
      </c>
      <c r="C307" s="17">
        <f t="shared" si="31"/>
        <v>9.31717610297923</v>
      </c>
      <c r="D307" s="7">
        <f t="shared" si="33"/>
        <v>1</v>
      </c>
      <c r="E307" s="37">
        <f t="shared" si="32"/>
        <v>9.31717610297923</v>
      </c>
      <c r="F307" s="37"/>
      <c r="H307" s="7">
        <v>132.222222222222</v>
      </c>
    </row>
    <row r="308" customHeight="1" spans="1:8">
      <c r="A308" s="7">
        <f t="shared" si="30"/>
        <v>289</v>
      </c>
      <c r="B308">
        <v>175</v>
      </c>
      <c r="C308" s="17">
        <f t="shared" si="31"/>
        <v>17.4562220274238</v>
      </c>
      <c r="D308" s="7">
        <f t="shared" si="33"/>
        <v>1</v>
      </c>
      <c r="E308" s="37">
        <f t="shared" si="32"/>
        <v>17.4562220274238</v>
      </c>
      <c r="F308" s="37">
        <f>AVERAGE(E308:E309)</f>
        <v>15.8824446303231</v>
      </c>
      <c r="G308" s="7">
        <f>100*STDEV(E308:E309)/F308</f>
        <v>14.0133171620622</v>
      </c>
      <c r="H308" s="7">
        <v>132.722222222222</v>
      </c>
    </row>
    <row r="309" customHeight="1" spans="1:8">
      <c r="A309" s="7">
        <f t="shared" si="30"/>
        <v>290</v>
      </c>
      <c r="B309">
        <v>195</v>
      </c>
      <c r="C309" s="17">
        <f t="shared" si="31"/>
        <v>14.3086672332223</v>
      </c>
      <c r="D309" s="7">
        <f t="shared" si="33"/>
        <v>1</v>
      </c>
      <c r="E309" s="37">
        <f t="shared" si="32"/>
        <v>14.3086672332223</v>
      </c>
      <c r="F309" s="37"/>
      <c r="H309" s="7">
        <v>133.222222222222</v>
      </c>
    </row>
    <row r="310" customHeight="1" spans="1:8">
      <c r="A310" s="7">
        <f t="shared" si="30"/>
        <v>291</v>
      </c>
      <c r="B310">
        <v>162</v>
      </c>
      <c r="C310" s="17">
        <f t="shared" si="31"/>
        <v>20.0124376823268</v>
      </c>
      <c r="D310" s="7">
        <f t="shared" si="33"/>
        <v>1</v>
      </c>
      <c r="E310" s="37">
        <f t="shared" si="32"/>
        <v>20.0124376823268</v>
      </c>
      <c r="F310" s="37">
        <f>AVERAGE(E310:E311)</f>
        <v>18.5577545044318</v>
      </c>
      <c r="G310" s="7">
        <f>100*STDEV(E310:E311)/F310</f>
        <v>11.0855689929716</v>
      </c>
      <c r="H310" s="7">
        <v>133.722222222222</v>
      </c>
    </row>
    <row r="311" customHeight="1" spans="1:8">
      <c r="A311" s="7">
        <f t="shared" si="30"/>
        <v>292</v>
      </c>
      <c r="B311">
        <v>177</v>
      </c>
      <c r="C311" s="17">
        <f t="shared" si="31"/>
        <v>17.1030713265368</v>
      </c>
      <c r="D311" s="7">
        <f t="shared" si="33"/>
        <v>1</v>
      </c>
      <c r="E311" s="37">
        <f t="shared" si="32"/>
        <v>17.1030713265368</v>
      </c>
      <c r="F311" s="37"/>
      <c r="H311" s="7">
        <v>134.222222222222</v>
      </c>
    </row>
    <row r="312" customHeight="1" spans="1:8">
      <c r="A312" s="7">
        <f t="shared" si="30"/>
        <v>293</v>
      </c>
      <c r="B312">
        <v>181</v>
      </c>
      <c r="C312" s="17">
        <f t="shared" si="31"/>
        <v>16.4247693921162</v>
      </c>
      <c r="D312" s="7">
        <f t="shared" si="33"/>
        <v>1</v>
      </c>
      <c r="E312" s="37">
        <f t="shared" si="32"/>
        <v>16.4247693921162</v>
      </c>
      <c r="F312" s="37">
        <f>AVERAGE(E312:E313)</f>
        <v>18.2186035372215</v>
      </c>
      <c r="G312" s="7">
        <f>100*STDEV(E312:E313)/F312</f>
        <v>13.9245830311465</v>
      </c>
      <c r="H312" s="7">
        <v>134.722222222222</v>
      </c>
    </row>
    <row r="313" customHeight="1" spans="1:8">
      <c r="A313" s="7">
        <f t="shared" si="30"/>
        <v>294</v>
      </c>
      <c r="B313">
        <v>162</v>
      </c>
      <c r="C313" s="17">
        <f t="shared" si="31"/>
        <v>20.0124376823268</v>
      </c>
      <c r="D313" s="7">
        <f t="shared" si="33"/>
        <v>1</v>
      </c>
      <c r="E313" s="37">
        <f t="shared" si="32"/>
        <v>20.0124376823268</v>
      </c>
      <c r="F313" s="37"/>
      <c r="H313" s="7">
        <v>135.222222222222</v>
      </c>
    </row>
    <row r="314" customHeight="1" spans="1:8">
      <c r="A314" s="7">
        <f t="shared" si="30"/>
        <v>295</v>
      </c>
      <c r="B314">
        <v>231</v>
      </c>
      <c r="C314" s="17">
        <f t="shared" si="31"/>
        <v>10.2105758136452</v>
      </c>
      <c r="D314" s="7">
        <f t="shared" si="33"/>
        <v>1</v>
      </c>
      <c r="E314" s="37">
        <f t="shared" si="32"/>
        <v>10.2105758136452</v>
      </c>
      <c r="F314" s="37">
        <f>AVERAGE(E314:E315)</f>
        <v>9.16655602946714</v>
      </c>
      <c r="G314" s="7">
        <f>100*STDEV(E314:E315)/F314</f>
        <v>16.107106457694</v>
      </c>
      <c r="H314" s="7">
        <v>135.722222222222</v>
      </c>
    </row>
    <row r="315" customHeight="1" spans="1:8">
      <c r="A315" s="7">
        <f t="shared" si="30"/>
        <v>296</v>
      </c>
      <c r="B315">
        <v>256</v>
      </c>
      <c r="C315" s="17">
        <f t="shared" si="31"/>
        <v>8.12253624528908</v>
      </c>
      <c r="D315" s="7">
        <f t="shared" si="33"/>
        <v>1</v>
      </c>
      <c r="E315" s="37">
        <f t="shared" si="32"/>
        <v>8.12253624528908</v>
      </c>
      <c r="F315" s="37"/>
      <c r="H315" s="7">
        <v>136.222222222222</v>
      </c>
    </row>
    <row r="316" customHeight="1" spans="1:8">
      <c r="A316" s="7">
        <f t="shared" si="30"/>
        <v>297</v>
      </c>
      <c r="B316">
        <v>248</v>
      </c>
      <c r="C316" s="17">
        <f t="shared" si="31"/>
        <v>8.73966009771537</v>
      </c>
      <c r="D316" s="7">
        <f t="shared" si="33"/>
        <v>1</v>
      </c>
      <c r="E316" s="37">
        <f t="shared" si="32"/>
        <v>8.73966009771537</v>
      </c>
      <c r="F316" s="37">
        <f>AVERAGE(E316:E317)</f>
        <v>8.04005696632</v>
      </c>
      <c r="G316" s="7">
        <f>100*STDEV(E316:E317)/F316</f>
        <v>12.3057366489142</v>
      </c>
      <c r="H316" s="7">
        <v>136.722222222222</v>
      </c>
    </row>
    <row r="317" customHeight="1" spans="1:8">
      <c r="A317" s="7">
        <f t="shared" si="30"/>
        <v>298</v>
      </c>
      <c r="B317">
        <v>267</v>
      </c>
      <c r="C317" s="17">
        <f t="shared" si="31"/>
        <v>7.34045383492463</v>
      </c>
      <c r="D317" s="7">
        <f t="shared" si="33"/>
        <v>1</v>
      </c>
      <c r="E317" s="37">
        <f t="shared" si="32"/>
        <v>7.34045383492463</v>
      </c>
      <c r="F317" s="37"/>
      <c r="H317" s="7">
        <v>137.222222222222</v>
      </c>
    </row>
    <row r="318" customHeight="1" spans="1:8">
      <c r="A318" s="7">
        <f t="shared" si="30"/>
        <v>299</v>
      </c>
      <c r="B318">
        <v>283</v>
      </c>
      <c r="C318" s="17">
        <f t="shared" si="31"/>
        <v>6.32113542657829</v>
      </c>
      <c r="D318" s="7">
        <f t="shared" si="33"/>
        <v>1</v>
      </c>
      <c r="E318" s="37">
        <f t="shared" si="32"/>
        <v>6.32113542657829</v>
      </c>
      <c r="F318" s="37">
        <f>AVERAGE(E318:E319)</f>
        <v>5.95082408238399</v>
      </c>
      <c r="G318" s="7">
        <f>100*STDEV(E318:E319)/F318</f>
        <v>8.80045045879415</v>
      </c>
      <c r="H318" s="7">
        <v>137.722222222222</v>
      </c>
    </row>
    <row r="319" customHeight="1" spans="1:8">
      <c r="A319" s="7">
        <f t="shared" si="30"/>
        <v>300</v>
      </c>
      <c r="B319">
        <v>296</v>
      </c>
      <c r="C319" s="17">
        <f t="shared" si="31"/>
        <v>5.58051273818969</v>
      </c>
      <c r="D319" s="7">
        <f t="shared" si="33"/>
        <v>1</v>
      </c>
      <c r="E319" s="37">
        <f t="shared" si="32"/>
        <v>5.58051273818969</v>
      </c>
      <c r="F319" s="37"/>
      <c r="H319" s="7">
        <v>138.222222222222</v>
      </c>
    </row>
    <row r="320" customHeight="1" spans="1:8">
      <c r="A320" s="7">
        <f t="shared" si="30"/>
        <v>301</v>
      </c>
      <c r="B320">
        <v>333</v>
      </c>
      <c r="C320" s="17">
        <f t="shared" si="31"/>
        <v>3.80785274936403</v>
      </c>
      <c r="D320" s="7">
        <f t="shared" si="33"/>
        <v>1</v>
      </c>
      <c r="E320" s="37">
        <f t="shared" si="32"/>
        <v>3.80785274936403</v>
      </c>
      <c r="F320" s="37">
        <f>AVERAGE(E320:E321)</f>
        <v>2.70474265753649</v>
      </c>
      <c r="G320" s="7">
        <f>100*STDEV(E320:E321)/F320</f>
        <v>57.6776961869651</v>
      </c>
      <c r="H320" s="7">
        <v>138.722222222222</v>
      </c>
    </row>
    <row r="321" customHeight="1" spans="1:8">
      <c r="A321" s="7">
        <f t="shared" si="30"/>
        <v>302</v>
      </c>
      <c r="B321">
        <v>395</v>
      </c>
      <c r="C321" s="17">
        <f t="shared" si="31"/>
        <v>1.60163256570894</v>
      </c>
      <c r="D321" s="7">
        <f t="shared" si="33"/>
        <v>1</v>
      </c>
      <c r="E321" s="37">
        <f t="shared" si="32"/>
        <v>1.60163256570894</v>
      </c>
      <c r="F321" s="37"/>
      <c r="H321" s="7">
        <v>139.222222222222</v>
      </c>
    </row>
    <row r="322" customHeight="1" spans="1:8">
      <c r="A322" s="7">
        <f t="shared" si="30"/>
        <v>303</v>
      </c>
      <c r="B322">
        <v>336</v>
      </c>
      <c r="C322" s="17">
        <f t="shared" si="31"/>
        <v>3.6820490224963</v>
      </c>
      <c r="D322" s="7">
        <f t="shared" si="33"/>
        <v>1</v>
      </c>
      <c r="E322" s="37">
        <f t="shared" si="32"/>
        <v>3.6820490224963</v>
      </c>
      <c r="F322" s="37">
        <f>AVERAGE(E322:E323)</f>
        <v>3.62030038233477</v>
      </c>
      <c r="G322" s="7">
        <f>100*STDEV(E322:E323)/F322</f>
        <v>2.41211377930517</v>
      </c>
      <c r="H322" s="7">
        <v>139.722222222222</v>
      </c>
    </row>
    <row r="323" customHeight="1" spans="1:8">
      <c r="A323" s="7">
        <f t="shared" si="30"/>
        <v>304</v>
      </c>
      <c r="B323">
        <v>339</v>
      </c>
      <c r="C323" s="17">
        <f t="shared" si="31"/>
        <v>3.55855174217324</v>
      </c>
      <c r="D323" s="7">
        <f t="shared" si="33"/>
        <v>1</v>
      </c>
      <c r="E323" s="37">
        <f t="shared" si="32"/>
        <v>3.55855174217324</v>
      </c>
      <c r="F323" s="37"/>
      <c r="H323" s="7">
        <v>140.222222222222</v>
      </c>
    </row>
    <row r="324" customHeight="1" spans="1:8">
      <c r="A324" s="7">
        <f t="shared" si="30"/>
        <v>305</v>
      </c>
      <c r="B324">
        <v>189</v>
      </c>
      <c r="C324" s="17">
        <f t="shared" si="31"/>
        <v>15.1701846985141</v>
      </c>
      <c r="D324" s="7">
        <f t="shared" si="33"/>
        <v>1</v>
      </c>
      <c r="E324" s="37">
        <f t="shared" si="32"/>
        <v>15.1701846985141</v>
      </c>
      <c r="F324" s="37">
        <f>AVERAGE(E324:E325)</f>
        <v>15.6345308509352</v>
      </c>
      <c r="G324" s="7">
        <f>100*STDEV(E324:E325)/F324</f>
        <v>4.20021958222339</v>
      </c>
      <c r="H324" s="7">
        <v>140.722222222222</v>
      </c>
    </row>
    <row r="325" customHeight="1" spans="1:8">
      <c r="A325" s="7">
        <f t="shared" ref="A325:A388" si="34">1+A324</f>
        <v>306</v>
      </c>
      <c r="B325">
        <v>183</v>
      </c>
      <c r="C325" s="17">
        <f t="shared" si="31"/>
        <v>16.0988770033563</v>
      </c>
      <c r="D325" s="7">
        <f t="shared" si="33"/>
        <v>1</v>
      </c>
      <c r="E325" s="37">
        <f t="shared" si="32"/>
        <v>16.0988770033563</v>
      </c>
      <c r="F325" s="37"/>
      <c r="H325" s="7">
        <v>141.222222222222</v>
      </c>
    </row>
    <row r="326" customHeight="1" spans="1:8">
      <c r="A326" s="7">
        <f t="shared" si="34"/>
        <v>307</v>
      </c>
      <c r="B326">
        <v>215</v>
      </c>
      <c r="C326" s="17">
        <f t="shared" si="31"/>
        <v>11.8374064236775</v>
      </c>
      <c r="D326" s="7">
        <f t="shared" si="33"/>
        <v>1</v>
      </c>
      <c r="E326" s="37">
        <f t="shared" si="32"/>
        <v>11.8374064236775</v>
      </c>
      <c r="F326" s="37">
        <f>AVERAGE(E326:E327)</f>
        <v>10.2885332606965</v>
      </c>
      <c r="G326" s="7">
        <f>100*STDEV(E326:E327)/F326</f>
        <v>21.2900845823312</v>
      </c>
      <c r="H326" s="7">
        <v>141.722222222222</v>
      </c>
    </row>
    <row r="327" customHeight="1" spans="1:8">
      <c r="A327" s="7">
        <f t="shared" si="34"/>
        <v>308</v>
      </c>
      <c r="B327">
        <v>248</v>
      </c>
      <c r="C327" s="17">
        <f t="shared" si="31"/>
        <v>8.73966009771537</v>
      </c>
      <c r="D327" s="7">
        <f t="shared" si="33"/>
        <v>1</v>
      </c>
      <c r="E327" s="37">
        <f t="shared" si="32"/>
        <v>8.73966009771537</v>
      </c>
      <c r="F327" s="37"/>
      <c r="H327" s="7">
        <v>142.222222222222</v>
      </c>
    </row>
    <row r="328" customHeight="1" spans="1:8">
      <c r="A328" s="7">
        <f t="shared" si="34"/>
        <v>309</v>
      </c>
      <c r="B328">
        <v>236</v>
      </c>
      <c r="C328" s="17">
        <f t="shared" si="31"/>
        <v>9.75323090888855</v>
      </c>
      <c r="D328" s="7">
        <f t="shared" si="33"/>
        <v>1</v>
      </c>
      <c r="E328" s="37">
        <f t="shared" si="32"/>
        <v>9.75323090888855</v>
      </c>
      <c r="F328" s="37">
        <f>AVERAGE(E328:E329)</f>
        <v>9.6211862761601</v>
      </c>
      <c r="G328" s="7">
        <f>100*STDEV(E328:E329)/F328</f>
        <v>1.94091773179631</v>
      </c>
      <c r="H328" s="7">
        <v>142.722222222222</v>
      </c>
    </row>
    <row r="329" customHeight="1" spans="1:8">
      <c r="A329" s="7">
        <f t="shared" si="34"/>
        <v>310</v>
      </c>
      <c r="B329">
        <v>239</v>
      </c>
      <c r="C329" s="17">
        <f t="shared" si="31"/>
        <v>9.48914164343165</v>
      </c>
      <c r="D329" s="7">
        <f t="shared" si="33"/>
        <v>1</v>
      </c>
      <c r="E329" s="37">
        <f t="shared" si="32"/>
        <v>9.48914164343165</v>
      </c>
      <c r="F329" s="37"/>
      <c r="H329" s="7">
        <v>143.222222222222</v>
      </c>
    </row>
    <row r="330" customHeight="1" spans="1:8">
      <c r="A330" s="7">
        <f t="shared" si="34"/>
        <v>311</v>
      </c>
      <c r="B330">
        <v>289</v>
      </c>
      <c r="C330" s="17">
        <f t="shared" si="31"/>
        <v>5.97038899378367</v>
      </c>
      <c r="D330" s="7">
        <f t="shared" si="33"/>
        <v>1</v>
      </c>
      <c r="E330" s="37">
        <f t="shared" si="32"/>
        <v>5.97038899378367</v>
      </c>
      <c r="F330" s="37">
        <f>AVERAGE(E330:E331)</f>
        <v>5.56442192972728</v>
      </c>
      <c r="G330" s="7">
        <f>100*STDEV(E330:E331)/F330</f>
        <v>10.3177676875676</v>
      </c>
      <c r="H330" s="7">
        <v>143.722222222222</v>
      </c>
    </row>
    <row r="331" customHeight="1" spans="1:8">
      <c r="A331" s="7">
        <f t="shared" si="34"/>
        <v>312</v>
      </c>
      <c r="B331">
        <v>304</v>
      </c>
      <c r="C331" s="17">
        <f t="shared" si="31"/>
        <v>5.1584548656709</v>
      </c>
      <c r="D331" s="7">
        <f t="shared" si="33"/>
        <v>1</v>
      </c>
      <c r="E331" s="37">
        <f t="shared" si="32"/>
        <v>5.1584548656709</v>
      </c>
      <c r="F331" s="37"/>
      <c r="H331" s="7">
        <v>144.222222222222</v>
      </c>
    </row>
    <row r="332" customHeight="1" spans="1:8">
      <c r="A332" s="7">
        <f t="shared" si="34"/>
        <v>313</v>
      </c>
      <c r="B332">
        <v>306</v>
      </c>
      <c r="C332" s="17">
        <f t="shared" si="31"/>
        <v>5.05661547829325</v>
      </c>
      <c r="D332" s="7">
        <f t="shared" si="33"/>
        <v>1</v>
      </c>
      <c r="E332" s="37">
        <f t="shared" si="32"/>
        <v>5.05661547829325</v>
      </c>
      <c r="F332" s="37">
        <f>AVERAGE(E332:E333)</f>
        <v>5.40088356595762</v>
      </c>
      <c r="G332" s="7">
        <f>100*STDEV(E332:E333)/F332</f>
        <v>9.01461016001144</v>
      </c>
      <c r="H332" s="7">
        <v>144.722222222222</v>
      </c>
    </row>
    <row r="333" customHeight="1" spans="1:8">
      <c r="A333" s="7">
        <f t="shared" si="34"/>
        <v>314</v>
      </c>
      <c r="B333">
        <v>293</v>
      </c>
      <c r="C333" s="17">
        <f t="shared" si="31"/>
        <v>5.74515165362199</v>
      </c>
      <c r="D333" s="7">
        <f t="shared" si="33"/>
        <v>1</v>
      </c>
      <c r="E333" s="37">
        <f t="shared" si="32"/>
        <v>5.74515165362199</v>
      </c>
      <c r="F333" s="37"/>
      <c r="H333" s="7">
        <v>145.222222222222</v>
      </c>
    </row>
    <row r="334" customHeight="1" spans="1:8">
      <c r="A334" s="7">
        <f t="shared" si="34"/>
        <v>315</v>
      </c>
      <c r="B334">
        <v>368</v>
      </c>
      <c r="C334" s="17">
        <f t="shared" si="31"/>
        <v>2.47090033125653</v>
      </c>
      <c r="D334" s="7">
        <f t="shared" si="33"/>
        <v>1</v>
      </c>
      <c r="E334" s="37">
        <f t="shared" si="32"/>
        <v>2.47090033125653</v>
      </c>
      <c r="F334" s="37">
        <f>AVERAGE(E334:E335)</f>
        <v>2.99439346331194</v>
      </c>
      <c r="G334" s="7">
        <f>100*STDEV(E334:E335)/F334</f>
        <v>24.7239080712887</v>
      </c>
      <c r="H334" s="7">
        <v>145.722222222222</v>
      </c>
    </row>
    <row r="335" customHeight="1" spans="1:8">
      <c r="A335" s="7">
        <f t="shared" si="34"/>
        <v>316</v>
      </c>
      <c r="B335">
        <v>340</v>
      </c>
      <c r="C335" s="17">
        <f t="shared" si="31"/>
        <v>3.51788659536734</v>
      </c>
      <c r="D335" s="7">
        <f t="shared" si="33"/>
        <v>1</v>
      </c>
      <c r="E335" s="37">
        <f t="shared" si="32"/>
        <v>3.51788659536734</v>
      </c>
      <c r="F335" s="37"/>
      <c r="H335" s="7">
        <v>146.222222222222</v>
      </c>
    </row>
    <row r="336" customHeight="1" spans="1:8">
      <c r="A336" s="7">
        <f t="shared" si="34"/>
        <v>317</v>
      </c>
      <c r="B336">
        <v>383</v>
      </c>
      <c r="C336" s="17">
        <f t="shared" si="31"/>
        <v>1.97323153184847</v>
      </c>
      <c r="D336" s="7">
        <f t="shared" si="33"/>
        <v>1</v>
      </c>
      <c r="E336" s="37">
        <f t="shared" si="32"/>
        <v>1.97323153184847</v>
      </c>
      <c r="F336" s="37">
        <f>AVERAGE(E336:E337)</f>
        <v>1.8025020489728</v>
      </c>
      <c r="G336" s="7">
        <f>100*STDEV(E336:E337)/F336</f>
        <v>13.395155379563</v>
      </c>
      <c r="H336" s="7">
        <v>146.722222222222</v>
      </c>
    </row>
    <row r="337" customHeight="1" spans="1:8">
      <c r="A337" s="7">
        <f t="shared" si="34"/>
        <v>318</v>
      </c>
      <c r="B337">
        <v>394</v>
      </c>
      <c r="C337" s="17">
        <f t="shared" si="31"/>
        <v>1.63177256609713</v>
      </c>
      <c r="D337" s="7">
        <f t="shared" si="33"/>
        <v>1</v>
      </c>
      <c r="E337" s="37">
        <f t="shared" si="32"/>
        <v>1.63177256609713</v>
      </c>
      <c r="F337" s="37"/>
      <c r="H337" s="7">
        <v>147.222222222222</v>
      </c>
    </row>
    <row r="338" customHeight="1" spans="1:8">
      <c r="A338" s="7">
        <f t="shared" si="34"/>
        <v>319</v>
      </c>
      <c r="B338">
        <v>348</v>
      </c>
      <c r="C338" s="17">
        <f t="shared" si="31"/>
        <v>3.20122486356265</v>
      </c>
      <c r="D338" s="7">
        <f t="shared" si="33"/>
        <v>1</v>
      </c>
      <c r="E338" s="37">
        <f t="shared" si="32"/>
        <v>3.20122486356265</v>
      </c>
      <c r="F338" s="37">
        <f>AVERAGE(E338:E339)</f>
        <v>2.80173150445912</v>
      </c>
      <c r="G338" s="7">
        <f>100*STDEV(E338:E339)/F338</f>
        <v>20.1649917425356</v>
      </c>
      <c r="H338" s="7">
        <v>147.722222222222</v>
      </c>
    </row>
    <row r="339" customHeight="1" spans="1:8">
      <c r="A339" s="7">
        <f t="shared" si="34"/>
        <v>320</v>
      </c>
      <c r="B339">
        <v>370</v>
      </c>
      <c r="C339" s="17">
        <f t="shared" si="31"/>
        <v>2.40223814535558</v>
      </c>
      <c r="D339" s="7">
        <f t="shared" si="33"/>
        <v>1</v>
      </c>
      <c r="E339" s="37">
        <f t="shared" si="32"/>
        <v>2.40223814535558</v>
      </c>
      <c r="F339" s="37"/>
      <c r="H339" s="7">
        <v>148.222222222222</v>
      </c>
    </row>
    <row r="340" customHeight="1" spans="1:8">
      <c r="A340" s="7">
        <f t="shared" si="34"/>
        <v>321</v>
      </c>
      <c r="B340">
        <v>265</v>
      </c>
      <c r="C340" s="17">
        <f t="shared" si="31"/>
        <v>7.47734325827325</v>
      </c>
      <c r="D340" s="7">
        <f t="shared" si="33"/>
        <v>1</v>
      </c>
      <c r="E340" s="37">
        <f t="shared" si="32"/>
        <v>7.47734325827325</v>
      </c>
      <c r="F340" s="37">
        <f>AVERAGE(E340:E341)</f>
        <v>7.83733723338204</v>
      </c>
      <c r="G340" s="7">
        <f>100*STDEV(E340:E341)/F340</f>
        <v>6.49593537717087</v>
      </c>
      <c r="H340" s="7">
        <v>148.722222222222</v>
      </c>
    </row>
    <row r="341" customHeight="1" spans="1:8">
      <c r="A341" s="7">
        <f t="shared" si="34"/>
        <v>322</v>
      </c>
      <c r="B341">
        <v>255</v>
      </c>
      <c r="C341" s="17">
        <f t="shared" si="31"/>
        <v>8.19733120849082</v>
      </c>
      <c r="D341" s="7">
        <f t="shared" si="33"/>
        <v>1</v>
      </c>
      <c r="E341" s="37">
        <f t="shared" si="32"/>
        <v>8.19733120849082</v>
      </c>
      <c r="F341" s="37"/>
      <c r="H341" s="7">
        <v>149.222222222222</v>
      </c>
    </row>
    <row r="342" customHeight="1" spans="1:8">
      <c r="A342" s="7">
        <f t="shared" si="34"/>
        <v>323</v>
      </c>
      <c r="B342">
        <v>208</v>
      </c>
      <c r="C342" s="17">
        <f t="shared" si="31"/>
        <v>12.6398151371144</v>
      </c>
      <c r="D342" s="7">
        <f t="shared" si="33"/>
        <v>1</v>
      </c>
      <c r="E342" s="37">
        <f t="shared" si="32"/>
        <v>12.6398151371144</v>
      </c>
      <c r="F342" s="37">
        <f>AVERAGE(E342:E343)</f>
        <v>11.6163463420309</v>
      </c>
      <c r="G342" s="7">
        <f>100*STDEV(E342:E343)/F342</f>
        <v>12.4600576468315</v>
      </c>
      <c r="H342" s="7">
        <v>149.722222222222</v>
      </c>
    </row>
    <row r="343" customHeight="1" spans="1:8">
      <c r="A343" s="7">
        <f t="shared" si="34"/>
        <v>324</v>
      </c>
      <c r="B343">
        <v>227</v>
      </c>
      <c r="C343" s="17">
        <f t="shared" si="31"/>
        <v>10.5928775469475</v>
      </c>
      <c r="D343" s="7">
        <f t="shared" si="33"/>
        <v>1</v>
      </c>
      <c r="E343" s="37">
        <f t="shared" si="32"/>
        <v>10.5928775469475</v>
      </c>
      <c r="F343" s="37"/>
      <c r="H343" s="7">
        <v>150.222222222222</v>
      </c>
    </row>
    <row r="344" customHeight="1" spans="1:9">
      <c r="A344" s="103">
        <f t="shared" si="34"/>
        <v>325</v>
      </c>
      <c r="B344">
        <v>216</v>
      </c>
      <c r="C344" s="104">
        <f t="shared" si="31"/>
        <v>11.7276481546769</v>
      </c>
      <c r="D344" s="103">
        <f t="shared" si="33"/>
        <v>1</v>
      </c>
      <c r="E344" s="104">
        <f t="shared" si="32"/>
        <v>11.7276481546769</v>
      </c>
      <c r="F344" s="104">
        <f>AVERAGE(E344:E345)</f>
        <v>12.7478600894888</v>
      </c>
      <c r="G344" s="103">
        <f>100*STDEV(E344:E345)/F344</f>
        <v>11.3179588148716</v>
      </c>
      <c r="H344" s="103">
        <v>150.722222222222</v>
      </c>
      <c r="I344" s="14" t="s">
        <v>10</v>
      </c>
    </row>
    <row r="345" customHeight="1" spans="1:8">
      <c r="A345" s="7">
        <f t="shared" si="34"/>
        <v>326</v>
      </c>
      <c r="B345">
        <v>199</v>
      </c>
      <c r="C345" s="17">
        <f t="shared" si="31"/>
        <v>13.7680720243006</v>
      </c>
      <c r="D345" s="7">
        <f t="shared" si="33"/>
        <v>1</v>
      </c>
      <c r="E345" s="37">
        <f t="shared" si="32"/>
        <v>13.7680720243006</v>
      </c>
      <c r="F345" s="37"/>
      <c r="H345" s="7">
        <v>151.222222222222</v>
      </c>
    </row>
    <row r="346" customHeight="1" spans="1:8">
      <c r="A346" s="7">
        <f t="shared" si="34"/>
        <v>327</v>
      </c>
      <c r="B346">
        <v>249</v>
      </c>
      <c r="C346" s="17">
        <f t="shared" si="31"/>
        <v>8.66010942332543</v>
      </c>
      <c r="D346" s="7">
        <f t="shared" si="33"/>
        <v>1</v>
      </c>
      <c r="E346" s="37">
        <f t="shared" si="32"/>
        <v>8.66010942332543</v>
      </c>
      <c r="F346" s="37">
        <f>AVERAGE(E346:E347)</f>
        <v>8.06872634079934</v>
      </c>
      <c r="G346" s="7">
        <f>100*STDEV(E346:E347)/F346</f>
        <v>10.3652291643287</v>
      </c>
      <c r="H346" s="7">
        <v>151.722222222222</v>
      </c>
    </row>
    <row r="347" customHeight="1" spans="1:8">
      <c r="A347" s="7">
        <f t="shared" si="34"/>
        <v>328</v>
      </c>
      <c r="B347">
        <v>265</v>
      </c>
      <c r="C347" s="17">
        <f t="shared" si="31"/>
        <v>7.47734325827325</v>
      </c>
      <c r="D347" s="7">
        <f t="shared" si="33"/>
        <v>1</v>
      </c>
      <c r="E347" s="37">
        <f t="shared" si="32"/>
        <v>7.47734325827325</v>
      </c>
      <c r="F347" s="37"/>
      <c r="H347" s="7">
        <v>152.222222222222</v>
      </c>
    </row>
    <row r="348" customHeight="1" spans="1:8">
      <c r="A348" s="7">
        <f t="shared" si="34"/>
        <v>329</v>
      </c>
      <c r="B348">
        <v>302</v>
      </c>
      <c r="C348" s="17">
        <f t="shared" si="31"/>
        <v>5.26173145931775</v>
      </c>
      <c r="D348" s="7">
        <f t="shared" si="33"/>
        <v>1</v>
      </c>
      <c r="E348" s="37">
        <f t="shared" si="32"/>
        <v>5.26173145931775</v>
      </c>
      <c r="F348" s="37">
        <f>AVERAGE(E348:E349)</f>
        <v>4.70844364390587</v>
      </c>
      <c r="G348" s="7">
        <f>100*STDEV(E348:E349)/F348</f>
        <v>16.6183816060751</v>
      </c>
      <c r="H348" s="7">
        <v>152.722222222222</v>
      </c>
    </row>
    <row r="349" customHeight="1" spans="1:8">
      <c r="A349" s="7">
        <f t="shared" si="34"/>
        <v>330</v>
      </c>
      <c r="B349">
        <v>325</v>
      </c>
      <c r="C349" s="17">
        <f t="shared" si="31"/>
        <v>4.15515582849398</v>
      </c>
      <c r="D349" s="7">
        <f t="shared" si="33"/>
        <v>1</v>
      </c>
      <c r="E349" s="37">
        <f t="shared" si="32"/>
        <v>4.15515582849398</v>
      </c>
      <c r="F349" s="37"/>
      <c r="H349" s="7">
        <v>153.222222222222</v>
      </c>
    </row>
    <row r="350" customHeight="1" spans="1:8">
      <c r="A350" s="7">
        <f t="shared" si="34"/>
        <v>331</v>
      </c>
      <c r="B350">
        <v>358</v>
      </c>
      <c r="C350" s="17">
        <f t="shared" si="31"/>
        <v>2.82574254913802</v>
      </c>
      <c r="D350" s="7">
        <f t="shared" si="33"/>
        <v>1</v>
      </c>
      <c r="E350" s="37">
        <f t="shared" si="32"/>
        <v>2.82574254913802</v>
      </c>
      <c r="F350" s="37">
        <f>AVERAGE(E350:E351)</f>
        <v>2.82574254913802</v>
      </c>
      <c r="G350" s="7">
        <f>100*STDEV(E350:E351)/F350</f>
        <v>0</v>
      </c>
      <c r="H350" s="7">
        <v>153.722222222222</v>
      </c>
    </row>
    <row r="351" customHeight="1" spans="1:8">
      <c r="A351" s="7">
        <f t="shared" si="34"/>
        <v>332</v>
      </c>
      <c r="B351">
        <v>358</v>
      </c>
      <c r="C351" s="17">
        <f t="shared" si="31"/>
        <v>2.82574254913802</v>
      </c>
      <c r="D351" s="7">
        <f t="shared" si="33"/>
        <v>1</v>
      </c>
      <c r="E351" s="37">
        <f t="shared" si="32"/>
        <v>2.82574254913802</v>
      </c>
      <c r="F351" s="37"/>
      <c r="H351" s="7">
        <v>154.222222222222</v>
      </c>
    </row>
    <row r="352" customHeight="1" spans="1:8">
      <c r="A352" s="7">
        <f t="shared" si="34"/>
        <v>333</v>
      </c>
      <c r="B352">
        <v>386</v>
      </c>
      <c r="C352" s="17">
        <f t="shared" si="31"/>
        <v>1.87824853384736</v>
      </c>
      <c r="D352" s="7">
        <f t="shared" si="33"/>
        <v>1</v>
      </c>
      <c r="E352" s="37">
        <f t="shared" si="32"/>
        <v>1.87824853384736</v>
      </c>
      <c r="F352" s="37">
        <f>AVERAGE(E352:E353)</f>
        <v>2.02293211750967</v>
      </c>
      <c r="G352" s="7">
        <f>100*STDEV(E352:E353)/F352</f>
        <v>10.1146985851346</v>
      </c>
      <c r="H352" s="7">
        <v>154.722222222222</v>
      </c>
    </row>
    <row r="353" customHeight="1" spans="1:8">
      <c r="A353" s="7">
        <f t="shared" si="34"/>
        <v>334</v>
      </c>
      <c r="B353">
        <v>377</v>
      </c>
      <c r="C353" s="17">
        <f t="shared" si="31"/>
        <v>2.16761570117198</v>
      </c>
      <c r="D353" s="7">
        <f t="shared" si="33"/>
        <v>1</v>
      </c>
      <c r="E353" s="37">
        <f t="shared" si="32"/>
        <v>2.16761570117198</v>
      </c>
      <c r="F353" s="37"/>
      <c r="H353" s="7">
        <v>155.222222222222</v>
      </c>
    </row>
    <row r="354" customHeight="1" spans="1:8">
      <c r="A354" s="7">
        <f t="shared" si="34"/>
        <v>335</v>
      </c>
      <c r="B354">
        <v>370</v>
      </c>
      <c r="C354" s="17">
        <f t="shared" si="31"/>
        <v>2.40223814535558</v>
      </c>
      <c r="D354" s="7">
        <f t="shared" si="33"/>
        <v>1</v>
      </c>
      <c r="E354" s="37">
        <f t="shared" si="32"/>
        <v>2.40223814535558</v>
      </c>
      <c r="F354" s="37">
        <f>AVERAGE(E354:E355)</f>
        <v>1.9720103700404</v>
      </c>
      <c r="G354" s="7">
        <f>100*STDEV(E354:E355)/F354</f>
        <v>30.8534865741029</v>
      </c>
      <c r="H354" s="7">
        <v>155.722222222222</v>
      </c>
    </row>
    <row r="355" customHeight="1" spans="1:8">
      <c r="A355" s="7">
        <f t="shared" si="34"/>
        <v>336</v>
      </c>
      <c r="B355">
        <v>397</v>
      </c>
      <c r="C355" s="17">
        <f t="shared" si="31"/>
        <v>1.54178259472522</v>
      </c>
      <c r="D355" s="7">
        <f t="shared" si="33"/>
        <v>1</v>
      </c>
      <c r="E355" s="37">
        <f t="shared" si="32"/>
        <v>1.54178259472522</v>
      </c>
      <c r="F355" s="37"/>
      <c r="H355" s="7">
        <v>156.222222222222</v>
      </c>
    </row>
    <row r="356" customHeight="1" spans="1:8">
      <c r="A356" s="7">
        <f t="shared" si="34"/>
        <v>337</v>
      </c>
      <c r="B356">
        <v>385</v>
      </c>
      <c r="C356" s="17">
        <f t="shared" si="31"/>
        <v>1.90975011255737</v>
      </c>
      <c r="D356" s="7">
        <f t="shared" si="33"/>
        <v>1</v>
      </c>
      <c r="E356" s="37">
        <f t="shared" si="32"/>
        <v>1.90975011255737</v>
      </c>
      <c r="F356" s="37">
        <f>AVERAGE(E356:E357)</f>
        <v>1.45471588703601</v>
      </c>
      <c r="G356" s="7">
        <f>100*STDEV(E356:E357)/F356</f>
        <v>44.2365123534469</v>
      </c>
      <c r="H356" s="7">
        <v>156.722222222222</v>
      </c>
    </row>
    <row r="357" customHeight="1" spans="1:8">
      <c r="A357" s="7">
        <f t="shared" si="34"/>
        <v>338</v>
      </c>
      <c r="B357">
        <v>416</v>
      </c>
      <c r="C357" s="17">
        <f t="shared" si="31"/>
        <v>0.999681661514655</v>
      </c>
      <c r="D357" s="7">
        <f t="shared" si="33"/>
        <v>1</v>
      </c>
      <c r="E357" s="37">
        <f t="shared" si="32"/>
        <v>0.999681661514655</v>
      </c>
      <c r="F357" s="37"/>
      <c r="H357" s="7">
        <v>157.222222222222</v>
      </c>
    </row>
    <row r="358" customHeight="1" spans="1:8">
      <c r="A358" s="7">
        <f t="shared" si="34"/>
        <v>339</v>
      </c>
      <c r="B358">
        <v>435</v>
      </c>
      <c r="C358" s="17">
        <f t="shared" si="31"/>
        <v>0.498156919184081</v>
      </c>
      <c r="D358" s="7">
        <f t="shared" si="33"/>
        <v>1</v>
      </c>
      <c r="E358" s="37">
        <f t="shared" si="32"/>
        <v>0.498156919184081</v>
      </c>
      <c r="F358" s="37">
        <f>AVERAGE(E358:E359)</f>
        <v>0.460003135291699</v>
      </c>
      <c r="G358" s="7">
        <f>100*STDEV(E358:E359)/F358</f>
        <v>11.7298327982577</v>
      </c>
      <c r="H358" s="7">
        <v>157.722222222222</v>
      </c>
    </row>
    <row r="359" customHeight="1" spans="1:8">
      <c r="A359" s="7">
        <f t="shared" si="34"/>
        <v>340</v>
      </c>
      <c r="B359">
        <v>438</v>
      </c>
      <c r="C359" s="17">
        <f t="shared" si="31"/>
        <v>0.421849351399317</v>
      </c>
      <c r="D359" s="7">
        <f t="shared" si="33"/>
        <v>1</v>
      </c>
      <c r="E359" s="37">
        <f t="shared" si="32"/>
        <v>0.421849351399317</v>
      </c>
      <c r="F359" s="37"/>
      <c r="H359" s="7">
        <v>158.222222222222</v>
      </c>
    </row>
    <row r="360" customHeight="1" spans="1:8">
      <c r="A360" s="7">
        <f t="shared" si="34"/>
        <v>341</v>
      </c>
      <c r="B360">
        <v>429</v>
      </c>
      <c r="C360" s="17">
        <f t="shared" si="31"/>
        <v>0.652857647077424</v>
      </c>
      <c r="D360" s="7">
        <f t="shared" si="33"/>
        <v>1</v>
      </c>
      <c r="E360" s="37">
        <f t="shared" si="32"/>
        <v>0.652857647077424</v>
      </c>
      <c r="F360" s="37">
        <f>AVERAGE(E360:E361)</f>
        <v>1.23428677015956</v>
      </c>
      <c r="G360" s="7">
        <f>100*STDEV(E360:E361)/F360</f>
        <v>66.6186312047367</v>
      </c>
      <c r="H360" s="7">
        <v>158.722222222222</v>
      </c>
    </row>
    <row r="361" customHeight="1" spans="1:8">
      <c r="A361" s="7">
        <f t="shared" si="34"/>
        <v>342</v>
      </c>
      <c r="B361">
        <v>388</v>
      </c>
      <c r="C361" s="17">
        <f t="shared" si="31"/>
        <v>1.8157158932417</v>
      </c>
      <c r="D361" s="7">
        <f t="shared" si="33"/>
        <v>1</v>
      </c>
      <c r="E361" s="37">
        <f t="shared" si="32"/>
        <v>1.8157158932417</v>
      </c>
      <c r="F361" s="37"/>
      <c r="H361" s="7">
        <v>159.222222222222</v>
      </c>
    </row>
    <row r="362" customHeight="1" spans="1:8">
      <c r="A362" s="7">
        <f t="shared" si="34"/>
        <v>343</v>
      </c>
      <c r="B362">
        <v>356</v>
      </c>
      <c r="C362" s="17">
        <f t="shared" si="31"/>
        <v>2.89912343386249</v>
      </c>
      <c r="D362" s="7">
        <f t="shared" si="33"/>
        <v>1</v>
      </c>
      <c r="E362" s="37">
        <f t="shared" si="32"/>
        <v>2.89912343386249</v>
      </c>
      <c r="F362" s="37">
        <f>AVERAGE(E362:E363)</f>
        <v>4.61012943022039</v>
      </c>
      <c r="G362" s="7">
        <f>100*STDEV(E362:E363)/F362</f>
        <v>52.4872006735689</v>
      </c>
      <c r="H362" s="7">
        <v>159.722222222222</v>
      </c>
    </row>
    <row r="363" customHeight="1" spans="1:8">
      <c r="A363" s="7">
        <f t="shared" si="34"/>
        <v>344</v>
      </c>
      <c r="B363">
        <v>283</v>
      </c>
      <c r="C363" s="17">
        <f t="shared" si="31"/>
        <v>6.32113542657829</v>
      </c>
      <c r="D363" s="7">
        <f t="shared" si="33"/>
        <v>1</v>
      </c>
      <c r="E363" s="37">
        <f t="shared" si="32"/>
        <v>6.32113542657829</v>
      </c>
      <c r="F363" s="37"/>
      <c r="H363" s="7">
        <v>160.222222222222</v>
      </c>
    </row>
    <row r="364" customHeight="1" spans="1:8">
      <c r="A364" s="7">
        <f t="shared" si="34"/>
        <v>345</v>
      </c>
      <c r="B364">
        <v>284</v>
      </c>
      <c r="C364" s="17">
        <f t="shared" ref="C364:C393" si="35">10^((LOG((B364-$I$16)*100/$J$18/(100-(B364-$I$16)*100/$J$18))-$R$19)/$R$20)</f>
        <v>6.26156507504017</v>
      </c>
      <c r="D364" s="7">
        <f t="shared" si="33"/>
        <v>1</v>
      </c>
      <c r="E364" s="37">
        <f t="shared" ref="E364:E393" si="36">C364*D364</f>
        <v>6.26156507504017</v>
      </c>
      <c r="F364" s="37">
        <f>AVERAGE(E364:E365)</f>
        <v>6.35160963181685</v>
      </c>
      <c r="G364" s="7">
        <f>100*STDEV(E364:E365)/F364</f>
        <v>2.00488129455508</v>
      </c>
      <c r="H364" s="7">
        <v>160.722222222222</v>
      </c>
    </row>
    <row r="365" customHeight="1" spans="1:8">
      <c r="A365" s="7">
        <f t="shared" si="34"/>
        <v>346</v>
      </c>
      <c r="B365">
        <v>281</v>
      </c>
      <c r="C365" s="17">
        <f t="shared" si="35"/>
        <v>6.44165418859353</v>
      </c>
      <c r="D365" s="7">
        <f t="shared" ref="D365:D393" si="37">D364</f>
        <v>1</v>
      </c>
      <c r="E365" s="37">
        <f t="shared" si="36"/>
        <v>6.44165418859353</v>
      </c>
      <c r="F365" s="37"/>
      <c r="H365" s="7">
        <v>161.222222222222</v>
      </c>
    </row>
    <row r="366" customHeight="1" spans="1:8">
      <c r="A366" s="7">
        <f t="shared" si="34"/>
        <v>347</v>
      </c>
      <c r="B366">
        <v>307</v>
      </c>
      <c r="C366" s="17">
        <f t="shared" si="35"/>
        <v>5.00622488202222</v>
      </c>
      <c r="D366" s="7">
        <f t="shared" si="37"/>
        <v>1</v>
      </c>
      <c r="E366" s="37">
        <f t="shared" si="36"/>
        <v>5.00622488202222</v>
      </c>
      <c r="F366" s="37">
        <f>AVERAGE(E366:E367)</f>
        <v>5.0567911941897</v>
      </c>
      <c r="G366" s="7">
        <f>100*STDEV(E366:E367)/F366</f>
        <v>1.41416882209011</v>
      </c>
      <c r="H366" s="7">
        <v>161.722222222222</v>
      </c>
    </row>
    <row r="367" customHeight="1" spans="1:8">
      <c r="A367" s="7">
        <f t="shared" si="34"/>
        <v>348</v>
      </c>
      <c r="B367">
        <v>305</v>
      </c>
      <c r="C367" s="17">
        <f t="shared" si="35"/>
        <v>5.10735750635717</v>
      </c>
      <c r="D367" s="7">
        <f t="shared" si="37"/>
        <v>1</v>
      </c>
      <c r="E367" s="37">
        <f t="shared" si="36"/>
        <v>5.10735750635717</v>
      </c>
      <c r="F367" s="37"/>
      <c r="H367" s="7">
        <v>162.222222222222</v>
      </c>
    </row>
    <row r="368" customHeight="1" spans="1:8">
      <c r="A368" s="7">
        <f t="shared" si="34"/>
        <v>349</v>
      </c>
      <c r="B368">
        <v>311</v>
      </c>
      <c r="C368" s="17">
        <f t="shared" si="35"/>
        <v>4.80810074487662</v>
      </c>
      <c r="D368" s="7">
        <f t="shared" si="37"/>
        <v>1</v>
      </c>
      <c r="E368" s="37">
        <f t="shared" si="36"/>
        <v>4.80810074487662</v>
      </c>
      <c r="F368" s="37">
        <f>AVERAGE(E368:E369)</f>
        <v>4.59477527023117</v>
      </c>
      <c r="G368" s="7">
        <f>100*STDEV(E368:E369)/F368</f>
        <v>6.56588759406492</v>
      </c>
      <c r="H368" s="7">
        <v>162.722222222222</v>
      </c>
    </row>
    <row r="369" customHeight="1" spans="1:8">
      <c r="A369" s="7">
        <f t="shared" si="34"/>
        <v>350</v>
      </c>
      <c r="B369">
        <v>320</v>
      </c>
      <c r="C369" s="17">
        <f t="shared" si="35"/>
        <v>4.38144979558572</v>
      </c>
      <c r="D369" s="7">
        <f t="shared" si="37"/>
        <v>1</v>
      </c>
      <c r="E369" s="37">
        <f t="shared" si="36"/>
        <v>4.38144979558572</v>
      </c>
      <c r="F369" s="37"/>
      <c r="H369" s="7">
        <v>163.222222222222</v>
      </c>
    </row>
    <row r="370" customHeight="1" spans="1:8">
      <c r="A370" s="7">
        <f t="shared" si="34"/>
        <v>351</v>
      </c>
      <c r="B370">
        <v>386</v>
      </c>
      <c r="C370" s="17">
        <f t="shared" si="35"/>
        <v>1.87824853384736</v>
      </c>
      <c r="D370" s="7">
        <f t="shared" si="37"/>
        <v>1</v>
      </c>
      <c r="E370" s="37">
        <f t="shared" si="36"/>
        <v>1.87824853384736</v>
      </c>
      <c r="F370" s="37">
        <f>AVERAGE(E370:E371)</f>
        <v>1.62190829112924</v>
      </c>
      <c r="G370" s="7">
        <f>100*STDEV(E370:E371)/F370</f>
        <v>22.3514393394943</v>
      </c>
      <c r="H370" s="7">
        <v>163.722222222222</v>
      </c>
    </row>
    <row r="371" customHeight="1" spans="1:8">
      <c r="A371" s="7">
        <f t="shared" si="34"/>
        <v>352</v>
      </c>
      <c r="B371">
        <v>403</v>
      </c>
      <c r="C371" s="17">
        <f t="shared" si="35"/>
        <v>1.36556804841111</v>
      </c>
      <c r="D371" s="7">
        <f t="shared" si="37"/>
        <v>1</v>
      </c>
      <c r="E371" s="37">
        <f t="shared" si="36"/>
        <v>1.36556804841111</v>
      </c>
      <c r="F371" s="37"/>
      <c r="H371" s="7">
        <v>164.222222222222</v>
      </c>
    </row>
    <row r="372" customHeight="1" spans="1:8">
      <c r="A372" s="7">
        <f t="shared" si="34"/>
        <v>353</v>
      </c>
      <c r="B372">
        <v>411</v>
      </c>
      <c r="C372" s="17">
        <f t="shared" si="35"/>
        <v>1.13796603965564</v>
      </c>
      <c r="D372" s="7">
        <f t="shared" si="37"/>
        <v>1</v>
      </c>
      <c r="E372" s="37">
        <f t="shared" si="36"/>
        <v>1.13796603965564</v>
      </c>
      <c r="F372" s="37">
        <f>AVERAGE(E372:E373)</f>
        <v>1.1519724237473</v>
      </c>
      <c r="G372" s="7">
        <f>100*STDEV(E372:E373)/F372</f>
        <v>1.7194871972542</v>
      </c>
      <c r="H372" s="7">
        <v>164.722222222222</v>
      </c>
    </row>
    <row r="373" customHeight="1" spans="1:8">
      <c r="A373" s="7">
        <f t="shared" si="34"/>
        <v>354</v>
      </c>
      <c r="B373">
        <v>410</v>
      </c>
      <c r="C373" s="17">
        <f t="shared" si="35"/>
        <v>1.16597880783896</v>
      </c>
      <c r="D373" s="7">
        <f t="shared" si="37"/>
        <v>1</v>
      </c>
      <c r="E373" s="37">
        <f t="shared" si="36"/>
        <v>1.16597880783896</v>
      </c>
      <c r="F373" s="37"/>
      <c r="H373" s="7">
        <v>165.222222222222</v>
      </c>
    </row>
    <row r="374" customHeight="1" spans="1:8">
      <c r="A374" s="7">
        <f t="shared" si="34"/>
        <v>355</v>
      </c>
      <c r="B374">
        <v>471</v>
      </c>
      <c r="C374" s="17" t="e">
        <f t="shared" si="35"/>
        <v>#NUM!</v>
      </c>
      <c r="D374" s="7">
        <f t="shared" si="37"/>
        <v>1</v>
      </c>
      <c r="E374" s="37" t="e">
        <f t="shared" si="36"/>
        <v>#NUM!</v>
      </c>
      <c r="F374" s="37" t="e">
        <f>AVERAGE(E374:E375)</f>
        <v>#NUM!</v>
      </c>
      <c r="G374" s="7" t="e">
        <f>100*STDEV(E374:E375)/F374</f>
        <v>#NUM!</v>
      </c>
      <c r="H374" s="7">
        <v>165.722222222222</v>
      </c>
    </row>
    <row r="375" customHeight="1" spans="1:8">
      <c r="A375" s="7">
        <f t="shared" si="34"/>
        <v>356</v>
      </c>
      <c r="B375">
        <v>451</v>
      </c>
      <c r="C375" s="17">
        <f t="shared" si="35"/>
        <v>0.0954627078500841</v>
      </c>
      <c r="D375" s="7">
        <f t="shared" si="37"/>
        <v>1</v>
      </c>
      <c r="E375" s="37">
        <f t="shared" si="36"/>
        <v>0.0954627078500841</v>
      </c>
      <c r="F375" s="37"/>
      <c r="H375" s="7">
        <v>166.222222222222</v>
      </c>
    </row>
    <row r="376" customHeight="1" spans="1:8">
      <c r="A376" s="7">
        <f t="shared" si="34"/>
        <v>357</v>
      </c>
      <c r="B376">
        <v>468</v>
      </c>
      <c r="C376" s="17" t="e">
        <f t="shared" si="35"/>
        <v>#NUM!</v>
      </c>
      <c r="D376" s="7">
        <f t="shared" si="37"/>
        <v>1</v>
      </c>
      <c r="E376" s="37" t="e">
        <f t="shared" si="36"/>
        <v>#NUM!</v>
      </c>
      <c r="F376" s="37" t="e">
        <f>AVERAGE(E376:E377)</f>
        <v>#NUM!</v>
      </c>
      <c r="G376" s="7" t="e">
        <f>100*STDEV(E376:E377)/F376</f>
        <v>#NUM!</v>
      </c>
      <c r="H376" s="7">
        <v>166.722222222222</v>
      </c>
    </row>
    <row r="377" customHeight="1" spans="1:8">
      <c r="A377" s="7">
        <f t="shared" si="34"/>
        <v>358</v>
      </c>
      <c r="B377">
        <v>501</v>
      </c>
      <c r="C377" s="17" t="e">
        <f t="shared" si="35"/>
        <v>#NUM!</v>
      </c>
      <c r="D377" s="7">
        <f t="shared" si="37"/>
        <v>1</v>
      </c>
      <c r="E377" s="37" t="e">
        <f t="shared" si="36"/>
        <v>#NUM!</v>
      </c>
      <c r="F377" s="37"/>
      <c r="H377" s="7">
        <v>167.222222222222</v>
      </c>
    </row>
    <row r="378" customHeight="1" spans="1:8">
      <c r="A378" s="7">
        <f t="shared" si="34"/>
        <v>359</v>
      </c>
      <c r="B378">
        <v>465</v>
      </c>
      <c r="C378" s="17" t="e">
        <f t="shared" si="35"/>
        <v>#NUM!</v>
      </c>
      <c r="D378" s="7">
        <f t="shared" si="37"/>
        <v>1</v>
      </c>
      <c r="E378" s="37" t="e">
        <f t="shared" si="36"/>
        <v>#NUM!</v>
      </c>
      <c r="F378" s="37" t="e">
        <f>AVERAGE(E378:E379)</f>
        <v>#NUM!</v>
      </c>
      <c r="G378" s="7" t="e">
        <f>100*STDEV(E378:E379)/F378</f>
        <v>#NUM!</v>
      </c>
      <c r="H378" s="7">
        <v>167.722222222222</v>
      </c>
    </row>
    <row r="379" customHeight="1" spans="1:8">
      <c r="A379" s="7">
        <f t="shared" si="34"/>
        <v>360</v>
      </c>
      <c r="B379">
        <v>463</v>
      </c>
      <c r="C379" s="17" t="e">
        <f t="shared" si="35"/>
        <v>#NUM!</v>
      </c>
      <c r="D379" s="7">
        <f t="shared" si="37"/>
        <v>1</v>
      </c>
      <c r="E379" s="37" t="e">
        <f t="shared" si="36"/>
        <v>#NUM!</v>
      </c>
      <c r="F379" s="37"/>
      <c r="H379" s="7">
        <v>168.222222222222</v>
      </c>
    </row>
    <row r="380" customHeight="1" spans="1:8">
      <c r="A380" s="7">
        <f t="shared" si="34"/>
        <v>361</v>
      </c>
      <c r="B380">
        <v>456</v>
      </c>
      <c r="C380" s="17" t="e">
        <f t="shared" si="35"/>
        <v>#NUM!</v>
      </c>
      <c r="D380" s="7">
        <f t="shared" si="37"/>
        <v>1</v>
      </c>
      <c r="E380" s="37" t="e">
        <f t="shared" si="36"/>
        <v>#NUM!</v>
      </c>
      <c r="F380" s="37" t="e">
        <f>AVERAGE(E380:E381)</f>
        <v>#NUM!</v>
      </c>
      <c r="G380" s="7" t="e">
        <f>100*STDEV(E380:E381)/F380</f>
        <v>#NUM!</v>
      </c>
      <c r="H380" s="7">
        <v>168.722222222222</v>
      </c>
    </row>
    <row r="381" customHeight="1" spans="1:8">
      <c r="A381" s="7">
        <f t="shared" si="34"/>
        <v>362</v>
      </c>
      <c r="B381">
        <v>451</v>
      </c>
      <c r="C381" s="17">
        <f t="shared" si="35"/>
        <v>0.0954627078500841</v>
      </c>
      <c r="D381" s="7">
        <f t="shared" si="37"/>
        <v>1</v>
      </c>
      <c r="E381" s="37">
        <f t="shared" si="36"/>
        <v>0.0954627078500841</v>
      </c>
      <c r="F381" s="37"/>
      <c r="H381" s="7">
        <v>169.222222222222</v>
      </c>
    </row>
    <row r="382" customHeight="1" spans="1:8">
      <c r="A382" s="7">
        <f t="shared" si="34"/>
        <v>363</v>
      </c>
      <c r="B382">
        <v>487</v>
      </c>
      <c r="C382" s="17" t="e">
        <f t="shared" si="35"/>
        <v>#NUM!</v>
      </c>
      <c r="D382" s="7">
        <f t="shared" si="37"/>
        <v>1</v>
      </c>
      <c r="E382" s="37" t="e">
        <f t="shared" si="36"/>
        <v>#NUM!</v>
      </c>
      <c r="F382" s="37" t="e">
        <f>AVERAGE(E382:E383)</f>
        <v>#NUM!</v>
      </c>
      <c r="G382" s="7" t="e">
        <f>100*STDEV(E382:E383)/F382</f>
        <v>#NUM!</v>
      </c>
      <c r="H382" s="7">
        <v>169.722222222222</v>
      </c>
    </row>
    <row r="383" customHeight="1" spans="1:8">
      <c r="A383" s="7">
        <f t="shared" si="34"/>
        <v>364</v>
      </c>
      <c r="B383">
        <v>481</v>
      </c>
      <c r="C383" s="17" t="e">
        <f t="shared" si="35"/>
        <v>#NUM!</v>
      </c>
      <c r="D383" s="7">
        <f t="shared" si="37"/>
        <v>1</v>
      </c>
      <c r="E383" s="37" t="e">
        <f t="shared" si="36"/>
        <v>#NUM!</v>
      </c>
      <c r="F383" s="37"/>
      <c r="H383" s="7">
        <v>170.222222222222</v>
      </c>
    </row>
    <row r="384" customHeight="1" spans="1:8">
      <c r="A384" s="7">
        <f t="shared" si="34"/>
        <v>365</v>
      </c>
      <c r="B384">
        <v>477</v>
      </c>
      <c r="C384" s="17" t="e">
        <f t="shared" si="35"/>
        <v>#NUM!</v>
      </c>
      <c r="D384" s="7">
        <f t="shared" si="37"/>
        <v>1</v>
      </c>
      <c r="E384" s="37" t="e">
        <f t="shared" si="36"/>
        <v>#NUM!</v>
      </c>
      <c r="F384" s="37" t="e">
        <f>AVERAGE(E384:E385)</f>
        <v>#NUM!</v>
      </c>
      <c r="G384" s="7" t="e">
        <f>100*STDEV(E384:E385)/F384</f>
        <v>#NUM!</v>
      </c>
      <c r="H384" s="7">
        <v>170.722222222222</v>
      </c>
    </row>
    <row r="385" customHeight="1" spans="1:8">
      <c r="A385" s="7">
        <f t="shared" si="34"/>
        <v>366</v>
      </c>
      <c r="B385">
        <v>431</v>
      </c>
      <c r="C385" s="17">
        <f t="shared" si="35"/>
        <v>0.600955946628321</v>
      </c>
      <c r="D385" s="7">
        <f t="shared" si="37"/>
        <v>1</v>
      </c>
      <c r="E385" s="37">
        <f t="shared" si="36"/>
        <v>0.600955946628321</v>
      </c>
      <c r="F385" s="37"/>
      <c r="H385" s="7">
        <v>171.222222222222</v>
      </c>
    </row>
    <row r="386" customHeight="1" spans="1:8">
      <c r="A386" s="7">
        <f t="shared" si="34"/>
        <v>367</v>
      </c>
      <c r="B386">
        <v>343</v>
      </c>
      <c r="C386" s="17">
        <f t="shared" si="35"/>
        <v>3.39735829448193</v>
      </c>
      <c r="D386" s="7">
        <f t="shared" si="37"/>
        <v>1</v>
      </c>
      <c r="E386" s="37">
        <f t="shared" si="36"/>
        <v>3.39735829448193</v>
      </c>
      <c r="F386" s="37">
        <f>AVERAGE(E386:E387)</f>
        <v>3.09336036881736</v>
      </c>
      <c r="G386" s="7">
        <f>100*STDEV(E386:E387)/F386</f>
        <v>13.8980893963055</v>
      </c>
      <c r="H386" s="7">
        <v>171.722222222222</v>
      </c>
    </row>
    <row r="387" customHeight="1" spans="1:8">
      <c r="A387" s="7">
        <f t="shared" si="34"/>
        <v>368</v>
      </c>
      <c r="B387">
        <v>359</v>
      </c>
      <c r="C387" s="17">
        <f t="shared" si="35"/>
        <v>2.78936244315279</v>
      </c>
      <c r="D387" s="7">
        <f t="shared" si="37"/>
        <v>1</v>
      </c>
      <c r="E387" s="37">
        <f t="shared" si="36"/>
        <v>2.78936244315279</v>
      </c>
      <c r="F387" s="37"/>
      <c r="H387" s="7">
        <v>172.222222222222</v>
      </c>
    </row>
    <row r="388" customHeight="1" spans="1:8">
      <c r="A388" s="7">
        <f t="shared" si="34"/>
        <v>369</v>
      </c>
      <c r="B388">
        <v>418</v>
      </c>
      <c r="C388" s="17">
        <f t="shared" si="35"/>
        <v>0.945170162659435</v>
      </c>
      <c r="D388" s="7">
        <f t="shared" si="37"/>
        <v>1</v>
      </c>
      <c r="E388" s="37">
        <f t="shared" si="36"/>
        <v>0.945170162659435</v>
      </c>
      <c r="F388" s="37">
        <f>AVERAGE(E388:E389)</f>
        <v>0.812056258669532</v>
      </c>
      <c r="G388" s="7">
        <f>100*STDEV(E388:E389)/F388</f>
        <v>23.1820746842567</v>
      </c>
      <c r="H388" s="7">
        <v>172.722222222222</v>
      </c>
    </row>
    <row r="389" customHeight="1" spans="1:8">
      <c r="A389" s="7">
        <f>1+A388</f>
        <v>370</v>
      </c>
      <c r="B389">
        <v>428</v>
      </c>
      <c r="C389" s="17">
        <f t="shared" si="35"/>
        <v>0.678942354679629</v>
      </c>
      <c r="D389" s="7">
        <f t="shared" si="37"/>
        <v>1</v>
      </c>
      <c r="E389" s="37">
        <f t="shared" si="36"/>
        <v>0.678942354679629</v>
      </c>
      <c r="F389" s="37"/>
      <c r="H389" s="7">
        <v>173.222222222222</v>
      </c>
    </row>
    <row r="390" customHeight="1" spans="1:8">
      <c r="A390" s="7">
        <f>1+A389</f>
        <v>371</v>
      </c>
      <c r="B390">
        <v>438</v>
      </c>
      <c r="C390" s="17">
        <f t="shared" si="35"/>
        <v>0.421849351399317</v>
      </c>
      <c r="D390" s="7">
        <f t="shared" si="37"/>
        <v>1</v>
      </c>
      <c r="E390" s="37">
        <f t="shared" si="36"/>
        <v>0.421849351399317</v>
      </c>
      <c r="F390" s="37" t="e">
        <f>AVERAGE(E390:E391)</f>
        <v>#NUM!</v>
      </c>
      <c r="G390" s="7" t="e">
        <f>100*STDEV(E390:E391)/F390</f>
        <v>#NUM!</v>
      </c>
      <c r="H390" s="7">
        <v>173.722222222222</v>
      </c>
    </row>
    <row r="391" customHeight="1" spans="1:8">
      <c r="A391" s="7">
        <f>1+A390</f>
        <v>372</v>
      </c>
      <c r="B391">
        <v>537</v>
      </c>
      <c r="C391" s="17" t="e">
        <f t="shared" si="35"/>
        <v>#NUM!</v>
      </c>
      <c r="D391" s="7">
        <f t="shared" si="37"/>
        <v>1</v>
      </c>
      <c r="E391" s="37" t="e">
        <f t="shared" si="36"/>
        <v>#NUM!</v>
      </c>
      <c r="F391" s="37"/>
      <c r="H391" s="7">
        <v>174.222222222222</v>
      </c>
    </row>
    <row r="392" customHeight="1" spans="1:8">
      <c r="A392" s="7">
        <f>1+A391</f>
        <v>373</v>
      </c>
      <c r="B392">
        <v>460</v>
      </c>
      <c r="C392" s="17" t="e">
        <f t="shared" si="35"/>
        <v>#NUM!</v>
      </c>
      <c r="D392" s="7">
        <f t="shared" si="37"/>
        <v>1</v>
      </c>
      <c r="E392" s="37" t="e">
        <f t="shared" si="36"/>
        <v>#NUM!</v>
      </c>
      <c r="F392" s="37" t="e">
        <f>AVERAGE(E392:E393)</f>
        <v>#NUM!</v>
      </c>
      <c r="G392" s="7" t="e">
        <f>100*STDEV(E392:E393)/F392</f>
        <v>#NUM!</v>
      </c>
      <c r="H392" s="7">
        <v>174.722222222222</v>
      </c>
    </row>
    <row r="393" customHeight="1" spans="1:8">
      <c r="A393" s="7">
        <f>1+A392</f>
        <v>374</v>
      </c>
      <c r="B393">
        <v>503</v>
      </c>
      <c r="C393" s="17" t="e">
        <f t="shared" si="35"/>
        <v>#NUM!</v>
      </c>
      <c r="D393" s="7">
        <f t="shared" si="37"/>
        <v>1</v>
      </c>
      <c r="E393" s="37" t="e">
        <f t="shared" si="36"/>
        <v>#NUM!</v>
      </c>
      <c r="F393" s="37"/>
      <c r="H393" s="7">
        <v>175.222222222222</v>
      </c>
    </row>
    <row r="394" customHeight="1" spans="1:8">
      <c r="A394" s="7"/>
      <c r="B394">
        <v>303</v>
      </c>
      <c r="C394" s="17"/>
      <c r="D394" s="7"/>
      <c r="E394" s="37"/>
      <c r="F394" s="37"/>
      <c r="G394" s="7"/>
      <c r="H394" s="7"/>
    </row>
    <row r="395" customHeight="1" spans="1:8">
      <c r="A395" s="7"/>
      <c r="B395">
        <v>286</v>
      </c>
      <c r="C395" s="17"/>
      <c r="D395" s="7"/>
      <c r="E395" s="37"/>
      <c r="F395" s="37"/>
      <c r="H395" s="7"/>
    </row>
    <row r="396" customHeight="1" spans="1:8">
      <c r="A396" s="7"/>
      <c r="B396">
        <v>334</v>
      </c>
      <c r="C396" s="17"/>
      <c r="D396" s="7"/>
      <c r="E396" s="37"/>
      <c r="F396" s="37"/>
      <c r="G396" s="7"/>
      <c r="H396" s="7"/>
    </row>
    <row r="397" customHeight="1" spans="1:8">
      <c r="A397" s="7"/>
      <c r="B397">
        <v>313</v>
      </c>
      <c r="C397" s="17"/>
      <c r="D397" s="7"/>
      <c r="E397" s="37"/>
      <c r="F397" s="37"/>
      <c r="H397" s="7"/>
    </row>
    <row r="398" customHeight="1" spans="1:8">
      <c r="A398" s="7"/>
      <c r="B398">
        <v>344</v>
      </c>
      <c r="C398" s="17"/>
      <c r="D398" s="7"/>
      <c r="E398" s="37"/>
      <c r="F398" s="37"/>
      <c r="G398" s="7"/>
      <c r="H398" s="7"/>
    </row>
    <row r="399" customHeight="1" spans="1:8">
      <c r="A399" s="7"/>
      <c r="B399">
        <v>346</v>
      </c>
      <c r="C399" s="17"/>
      <c r="D399" s="7"/>
      <c r="E399" s="37"/>
      <c r="F399" s="37"/>
      <c r="H399" s="7"/>
    </row>
    <row r="400" customHeight="1" spans="1:8">
      <c r="A400" s="7"/>
      <c r="B400">
        <v>16</v>
      </c>
      <c r="C400" s="17"/>
      <c r="D400" s="7"/>
      <c r="E400" s="37"/>
      <c r="F400" s="37"/>
      <c r="G400" s="7"/>
      <c r="H400" s="7"/>
    </row>
    <row r="401" customHeight="1" spans="1:8">
      <c r="A401" s="7"/>
      <c r="B401">
        <v>18</v>
      </c>
      <c r="C401" s="17"/>
      <c r="D401" s="7"/>
      <c r="E401" s="37"/>
      <c r="F401" s="37"/>
      <c r="H401" s="7"/>
    </row>
    <row r="402" customHeight="1" spans="1:8">
      <c r="A402" s="7"/>
      <c r="B402">
        <v>17</v>
      </c>
      <c r="C402" s="17"/>
      <c r="D402" s="7"/>
      <c r="E402" s="37"/>
      <c r="F402" s="37"/>
      <c r="G402" s="7"/>
      <c r="H402" s="7"/>
    </row>
    <row r="403" customHeight="1" spans="1:8">
      <c r="A403" s="7"/>
      <c r="B403">
        <v>19</v>
      </c>
      <c r="C403" s="17"/>
      <c r="D403" s="7"/>
      <c r="E403" s="37"/>
      <c r="F403" s="37"/>
      <c r="H403" s="7"/>
    </row>
  </sheetData>
  <printOptions gridLines="1"/>
  <pageMargins left="0.75" right="0.75" top="1" bottom="1" header="0.5" footer="0.5"/>
  <pageSetup paperSize="9" firstPageNumber="0" orientation="portrait" useFirstPageNumber="1" horizontalDpi="300" verticalDpi="300"/>
  <headerFooter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LibreOffice/6.2.5.2$Linux_X86_64 LibreOffice_project/20$Build-2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Wydruk</vt:lpstr>
      <vt:lpstr>Mel8V09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Snochowski</dc:creator>
  <cp:lastModifiedBy>emil</cp:lastModifiedBy>
  <cp:revision>13</cp:revision>
  <dcterms:created xsi:type="dcterms:W3CDTF">2003-04-03T16:44:00Z</dcterms:created>
  <cp:lastPrinted>2009-04-27T16:38:00Z</cp:lastPrinted>
  <dcterms:modified xsi:type="dcterms:W3CDTF">2020-01-29T14:58:55Z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