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home/Desktop/"/>
    </mc:Choice>
  </mc:AlternateContent>
  <xr:revisionPtr revIDLastSave="0" documentId="13_ncr:1_{9B78D7CB-EE37-314D-8490-8CCA418F1297}" xr6:coauthVersionLast="45" xr6:coauthVersionMax="45" xr10:uidLastSave="{00000000-0000-0000-0000-000000000000}"/>
  <bookViews>
    <workbookView xWindow="0" yWindow="460" windowWidth="28800" windowHeight="16140" activeTab="3" xr2:uid="{9DF47682-10B4-9E43-9582-85C1EADA4F92}"/>
  </bookViews>
  <sheets>
    <sheet name="Simple Exponential" sheetId="2" r:id="rId1"/>
    <sheet name="Double Exponential" sheetId="3" r:id="rId2"/>
    <sheet name="Double Exponential with Solver" sheetId="4" r:id="rId3"/>
    <sheet name="Multip Triple Exponential" sheetId="1" r:id="rId4"/>
  </sheets>
  <definedNames>
    <definedName name="solver_adj" localSheetId="2" hidden="1">'Double Exponential with Solver'!$H$1:$H$2</definedName>
    <definedName name="solver_cvg" localSheetId="2" hidden="1">0.0001</definedName>
    <definedName name="solver_drv" localSheetId="2" hidden="1">1</definedName>
    <definedName name="solver_eng" localSheetId="1" hidden="1">1</definedName>
    <definedName name="solver_eng" localSheetId="2" hidden="1">3</definedName>
    <definedName name="solver_itr" localSheetId="2" hidden="1">2147483647</definedName>
    <definedName name="solver_lhs1" localSheetId="2" hidden="1">'Double Exponential with Solver'!$H$1</definedName>
    <definedName name="solver_lhs2" localSheetId="2" hidden="1">'Double Exponential with Solver'!$H$1</definedName>
    <definedName name="solver_lhs3" localSheetId="2" hidden="1">'Double Exponential with Solver'!$H$2</definedName>
    <definedName name="solver_lhs4" localSheetId="2" hidden="1">'Double Exponential with Solver'!$H$2</definedName>
    <definedName name="solver_lin" localSheetId="1" hidden="1">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0</definedName>
    <definedName name="solver_num" localSheetId="2" hidden="1">4</definedName>
    <definedName name="solver_opt" localSheetId="1" hidden="1">'Double Exponential'!$F$18</definedName>
    <definedName name="solver_opt" localSheetId="2" hidden="1">'Double Exponential with Solver'!$F$18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1</definedName>
    <definedName name="solver_rhs2" localSheetId="2" hidden="1">0</definedName>
    <definedName name="solver_rhs3" localSheetId="2" hidden="1">1</definedName>
    <definedName name="solver_rhs4" localSheetId="2" hidden="1">0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D2" i="4"/>
  <c r="D3" i="4" s="1"/>
  <c r="F18" i="3"/>
  <c r="F5" i="3"/>
  <c r="F6" i="3"/>
  <c r="F7" i="3"/>
  <c r="F8" i="3"/>
  <c r="F9" i="3"/>
  <c r="F10" i="3"/>
  <c r="F11" i="3"/>
  <c r="F4" i="3"/>
  <c r="E3" i="3"/>
  <c r="D4" i="3" s="1"/>
  <c r="D3" i="3"/>
  <c r="C3" i="3"/>
  <c r="E2" i="3"/>
  <c r="D2" i="3"/>
  <c r="E3" i="4" l="1"/>
  <c r="D4" i="4" s="1"/>
  <c r="C3" i="4"/>
  <c r="E4" i="3"/>
  <c r="D5" i="3" s="1"/>
  <c r="C5" i="3"/>
  <c r="C4" i="3"/>
  <c r="C14" i="2"/>
  <c r="C16" i="2"/>
  <c r="C12" i="2"/>
  <c r="C4" i="2"/>
  <c r="C5" i="2" s="1"/>
  <c r="C6" i="2" s="1"/>
  <c r="C7" i="2" s="1"/>
  <c r="C8" i="2" s="1"/>
  <c r="C9" i="2" s="1"/>
  <c r="C10" i="2" s="1"/>
  <c r="C11" i="2" s="1"/>
  <c r="C3" i="2"/>
  <c r="C4" i="4" l="1"/>
  <c r="F4" i="4" s="1"/>
  <c r="E4" i="4"/>
  <c r="D5" i="4" s="1"/>
  <c r="E5" i="3"/>
  <c r="C6" i="3"/>
  <c r="D6" i="3"/>
  <c r="C3" i="1"/>
  <c r="E2" i="1"/>
  <c r="D2" i="1"/>
  <c r="D3" i="1" s="1"/>
  <c r="C5" i="4" l="1"/>
  <c r="F5" i="4" s="1"/>
  <c r="E5" i="4"/>
  <c r="D6" i="4" s="1"/>
  <c r="E6" i="3"/>
  <c r="C7" i="3" s="1"/>
  <c r="D7" i="3"/>
  <c r="E3" i="1"/>
  <c r="D4" i="1" s="1"/>
  <c r="C6" i="4" l="1"/>
  <c r="F6" i="4" s="1"/>
  <c r="E6" i="4"/>
  <c r="C7" i="4" s="1"/>
  <c r="F7" i="4" s="1"/>
  <c r="E7" i="3"/>
  <c r="D8" i="3" s="1"/>
  <c r="C4" i="1"/>
  <c r="E4" i="1"/>
  <c r="D5" i="1" s="1"/>
  <c r="D7" i="4" l="1"/>
  <c r="E8" i="3"/>
  <c r="C9" i="3" s="1"/>
  <c r="D9" i="3"/>
  <c r="C8" i="3"/>
  <c r="E5" i="1"/>
  <c r="C6" i="1" s="1"/>
  <c r="C5" i="1"/>
  <c r="E7" i="4" l="1"/>
  <c r="D8" i="4" s="1"/>
  <c r="E9" i="3"/>
  <c r="D10" i="3" s="1"/>
  <c r="D6" i="1"/>
  <c r="E8" i="4" l="1"/>
  <c r="C9" i="4" s="1"/>
  <c r="F9" i="4" s="1"/>
  <c r="C8" i="4"/>
  <c r="F8" i="4" s="1"/>
  <c r="E10" i="3"/>
  <c r="C11" i="3" s="1"/>
  <c r="C10" i="3"/>
  <c r="E6" i="1"/>
  <c r="D7" i="1" s="1"/>
  <c r="C7" i="1"/>
  <c r="F6" i="1"/>
  <c r="D9" i="4" l="1"/>
  <c r="E9" i="4" s="1"/>
  <c r="D10" i="4" s="1"/>
  <c r="D11" i="3"/>
  <c r="E11" i="3" s="1"/>
  <c r="C12" i="3" s="1"/>
  <c r="C13" i="3" s="1"/>
  <c r="C14" i="3" s="1"/>
  <c r="C15" i="3" s="1"/>
  <c r="C16" i="3" s="1"/>
  <c r="C17" i="3" s="1"/>
  <c r="E7" i="1"/>
  <c r="D8" i="1" s="1"/>
  <c r="F7" i="1"/>
  <c r="C10" i="4" l="1"/>
  <c r="F10" i="4" s="1"/>
  <c r="E10" i="4"/>
  <c r="D11" i="4" s="1"/>
  <c r="E11" i="4" s="1"/>
  <c r="C9" i="1"/>
  <c r="D9" i="1"/>
  <c r="F8" i="1"/>
  <c r="E8" i="1"/>
  <c r="C8" i="1"/>
  <c r="C11" i="4" l="1"/>
  <c r="C12" i="4" s="1"/>
  <c r="C13" i="4" s="1"/>
  <c r="C14" i="4" s="1"/>
  <c r="C15" i="4" s="1"/>
  <c r="C16" i="4" s="1"/>
  <c r="C17" i="4" s="1"/>
  <c r="E9" i="1"/>
  <c r="D10" i="1" s="1"/>
  <c r="F9" i="1"/>
  <c r="F11" i="4" l="1"/>
  <c r="F18" i="4" s="1"/>
  <c r="E10" i="1"/>
  <c r="C11" i="1" s="1"/>
  <c r="F10" i="1"/>
  <c r="C10" i="1"/>
  <c r="D11" i="1" l="1"/>
  <c r="E11" i="1" l="1"/>
  <c r="C12" i="1" s="1"/>
  <c r="F11" i="1"/>
  <c r="D12" i="1" l="1"/>
  <c r="E12" i="1" l="1"/>
  <c r="C13" i="1"/>
  <c r="F12" i="1"/>
  <c r="D13" i="1"/>
  <c r="E13" i="1" l="1"/>
  <c r="C14" i="1"/>
  <c r="F13" i="1"/>
  <c r="D14" i="1"/>
  <c r="E14" i="1" l="1"/>
  <c r="C15" i="1" s="1"/>
  <c r="F14" i="1"/>
  <c r="D15" i="1" l="1"/>
  <c r="E15" i="1" l="1"/>
  <c r="C16" i="1"/>
  <c r="F15" i="1"/>
  <c r="D16" i="1"/>
  <c r="E16" i="1" l="1"/>
  <c r="C17" i="1"/>
  <c r="F16" i="1"/>
  <c r="D17" i="1"/>
  <c r="E17" i="1" l="1"/>
  <c r="C18" i="1" s="1"/>
  <c r="F17" i="1"/>
  <c r="D18" i="1" l="1"/>
  <c r="E18" i="1" l="1"/>
  <c r="C19" i="1"/>
  <c r="F18" i="1"/>
  <c r="D19" i="1"/>
  <c r="E19" i="1" l="1"/>
  <c r="C20" i="1"/>
  <c r="F19" i="1"/>
  <c r="D20" i="1"/>
  <c r="E20" i="1" l="1"/>
  <c r="C21" i="1"/>
  <c r="F20" i="1"/>
  <c r="D21" i="1"/>
  <c r="F21" i="1" l="1"/>
  <c r="E21" i="1"/>
  <c r="D22" i="1" s="1"/>
  <c r="F22" i="1" l="1"/>
  <c r="E22" i="1"/>
  <c r="E23" i="1" s="1"/>
  <c r="D23" i="1"/>
  <c r="D24" i="1" l="1"/>
  <c r="F23" i="1"/>
  <c r="C23" i="1"/>
  <c r="E24" i="1"/>
  <c r="C22" i="1"/>
  <c r="F24" i="1" l="1"/>
  <c r="C24" i="1"/>
  <c r="D25" i="1"/>
  <c r="F25" i="1" l="1"/>
  <c r="E25" i="1"/>
  <c r="C25" i="1" s="1"/>
</calcChain>
</file>

<file path=xl/sharedStrings.xml><?xml version="1.0" encoding="utf-8"?>
<sst xmlns="http://schemas.openxmlformats.org/spreadsheetml/2006/main" count="35" uniqueCount="15">
  <si>
    <t>Date</t>
  </si>
  <si>
    <t>Demand</t>
  </si>
  <si>
    <t>Forecast</t>
  </si>
  <si>
    <t>alpha</t>
  </si>
  <si>
    <t>0.1</t>
  </si>
  <si>
    <t>Level(a)</t>
  </si>
  <si>
    <t>Trend(b)</t>
  </si>
  <si>
    <t>Season(s)</t>
  </si>
  <si>
    <t>-</t>
  </si>
  <si>
    <t>beta</t>
  </si>
  <si>
    <t>gamma</t>
  </si>
  <si>
    <t>Level</t>
  </si>
  <si>
    <t>Trend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</si>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</sst>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8" borderId="9" xfId="0" applyFont="1" applyFill="1" applyBorder="1"/>
    <xf numFmtId="0" fontId="1" fillId="8" borderId="8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8" borderId="10" xfId="0" applyFont="1" applyFill="1" applyBorder="1"/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1" fillId="8" borderId="2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1" xfId="0" applyFont="1" applyFill="1" applyBorder="1"/>
    <xf numFmtId="0" fontId="1" fillId="8" borderId="3" xfId="0" applyFont="1" applyFill="1" applyBorder="1"/>
    <xf numFmtId="0" fontId="0" fillId="0" borderId="5" xfId="0" applyBorder="1"/>
    <xf numFmtId="0" fontId="0" fillId="0" borderId="14" xfId="0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'Simple Exponential'!$B$1</c:f>
              <c:strCache>
                <c:ptCount val="1"/>
                <c:pt idx="0">
                  <c:v>Demand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'Simple Exponential'!$A$2:$A$17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'Simple Exponential'!$B$2:$B$17</c:f>
              <c:numCache>
                <c:formatCode>General</c:formatCode>
                <c:ptCount val="16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8-3843-B6EA-57CB67A188F3}"/>
            </c:ext>
          </c:extLst>
        </c:ser>
        <c:ser>
          <c:idx val="2"/>
          <c:order val="1"/>
          <c:tx>
            <c:strRef>
              <c:f>'Simple Exponential'!$C$1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'Simple Exponential'!$A$2:$A$17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'Simple Exponential'!$C$2:$C$17</c:f>
              <c:numCache>
                <c:formatCode>0</c:formatCode>
                <c:ptCount val="16"/>
                <c:pt idx="0">
                  <c:v>37</c:v>
                </c:pt>
                <c:pt idx="1">
                  <c:v>37.000000000000007</c:v>
                </c:pt>
                <c:pt idx="2">
                  <c:v>39.300000000000004</c:v>
                </c:pt>
                <c:pt idx="3">
                  <c:v>43.870000000000005</c:v>
                </c:pt>
                <c:pt idx="4">
                  <c:v>50.683000000000007</c:v>
                </c:pt>
                <c:pt idx="5">
                  <c:v>58.814700000000009</c:v>
                </c:pt>
                <c:pt idx="6">
                  <c:v>67.433230000000009</c:v>
                </c:pt>
                <c:pt idx="7">
                  <c:v>78.589907000000011</c:v>
                </c:pt>
                <c:pt idx="8">
                  <c:v>90.530916300000015</c:v>
                </c:pt>
                <c:pt idx="9">
                  <c:v>102.67782467000002</c:v>
                </c:pt>
                <c:pt idx="10" formatCode="0.0">
                  <c:v>115.61004220300002</c:v>
                </c:pt>
                <c:pt idx="11" formatCode="0.0">
                  <c:v>115.61004220300002</c:v>
                </c:pt>
                <c:pt idx="12" formatCode="0.0">
                  <c:v>104.04903798270001</c:v>
                </c:pt>
                <c:pt idx="13" formatCode="0.0">
                  <c:v>116.61004220300001</c:v>
                </c:pt>
                <c:pt idx="14" formatCode="0.0">
                  <c:v>104.94903798270001</c:v>
                </c:pt>
                <c:pt idx="15" formatCode="0.0">
                  <c:v>117.61004220300001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8-3843-B6EA-57CB67A18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50511"/>
        <c:axId val="123352143"/>
      </c:lineChart>
      <c:catAx>
        <c:axId val="12335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52143"/>
        <c:crosses val="autoZero"/>
        <c:auto val="1"/>
        <c:lblAlgn val="ctr"/>
        <c:lblOffset val="100"/>
        <c:noMultiLvlLbl val="0"/>
      </c:catAx>
      <c:valAx>
        <c:axId val="123352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5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Holt Winter's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'Multip Triple Exponential'!$D$1</c:f>
              <c:strCache>
                <c:ptCount val="1"/>
                <c:pt idx="0">
                  <c:v>Level(a)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'Multip Triple Exponential'!$A$2:$A$25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'Multip Triple Exponential'!$D$2:$D$25</c:f>
              <c:numCache>
                <c:formatCode>0.0</c:formatCode>
                <c:ptCount val="24"/>
                <c:pt idx="0">
                  <c:v>7</c:v>
                </c:pt>
                <c:pt idx="1">
                  <c:v>8.3333333333333339</c:v>
                </c:pt>
                <c:pt idx="2">
                  <c:v>9.9333333333333336</c:v>
                </c:pt>
                <c:pt idx="3">
                  <c:v>10.258666666666667</c:v>
                </c:pt>
                <c:pt idx="4">
                  <c:v>9.5030399999999986</c:v>
                </c:pt>
                <c:pt idx="5">
                  <c:v>7.4450047999999995</c:v>
                </c:pt>
                <c:pt idx="6">
                  <c:v>6.9711307093333339</c:v>
                </c:pt>
                <c:pt idx="7">
                  <c:v>5.5186654344533332</c:v>
                </c:pt>
                <c:pt idx="8">
                  <c:v>7.7251232176254785</c:v>
                </c:pt>
                <c:pt idx="9">
                  <c:v>7.9256636829700771</c:v>
                </c:pt>
                <c:pt idx="10">
                  <c:v>8.4812502405132495</c:v>
                </c:pt>
                <c:pt idx="11">
                  <c:v>14.275928044477769</c:v>
                </c:pt>
                <c:pt idx="12">
                  <c:v>10.259930696532408</c:v>
                </c:pt>
                <c:pt idx="13">
                  <c:v>9.8573836095724108</c:v>
                </c:pt>
                <c:pt idx="14">
                  <c:v>7.4939803646560161</c:v>
                </c:pt>
                <c:pt idx="15">
                  <c:v>9.5546799859087734</c:v>
                </c:pt>
                <c:pt idx="16">
                  <c:v>9.1304600896676895</c:v>
                </c:pt>
                <c:pt idx="17">
                  <c:v>8.2409822984541989</c:v>
                </c:pt>
                <c:pt idx="18">
                  <c:v>8.7355759854011712</c:v>
                </c:pt>
                <c:pt idx="19">
                  <c:v>5.7209481384147924</c:v>
                </c:pt>
                <c:pt idx="20">
                  <c:v>5.6075263676255798</c:v>
                </c:pt>
                <c:pt idx="21">
                  <c:v>5.4941045968363671</c:v>
                </c:pt>
                <c:pt idx="22">
                  <c:v>5.3806828260471544</c:v>
                </c:pt>
                <c:pt idx="23">
                  <c:v>5.2672610552579417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71-9844-B0EF-E5674F69CB65}"/>
            </c:ext>
          </c:extLst>
        </c:ser>
        <c:ser>
          <c:idx val="4"/>
          <c:order val="1"/>
          <c:tx>
            <c:strRef>
              <c:f>'Multip Triple Exponential'!$E$1</c:f>
              <c:strCache>
                <c:ptCount val="1"/>
                <c:pt idx="0">
                  <c:v>Trend(b)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'Multip Triple Exponential'!$A$2:$A$25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'Multip Triple Exponential'!$E$2:$E$25</c:f>
              <c:numCache>
                <c:formatCode>0.0</c:formatCode>
                <c:ptCount val="24"/>
                <c:pt idx="0">
                  <c:v>1.3333333333333339</c:v>
                </c:pt>
                <c:pt idx="1">
                  <c:v>1.3333333333333339</c:v>
                </c:pt>
                <c:pt idx="2">
                  <c:v>1.3600000000000005</c:v>
                </c:pt>
                <c:pt idx="3">
                  <c:v>1.2565333333333337</c:v>
                </c:pt>
                <c:pt idx="4">
                  <c:v>1.0553173333333334</c:v>
                </c:pt>
                <c:pt idx="5">
                  <c:v>0.74398208000000021</c:v>
                </c:pt>
                <c:pt idx="6">
                  <c:v>0.62219646293333364</c:v>
                </c:pt>
                <c:pt idx="7">
                  <c:v>0.41473028915200028</c:v>
                </c:pt>
                <c:pt idx="8">
                  <c:v>0.59390303855401483</c:v>
                </c:pt>
                <c:pt idx="9">
                  <c:v>0.55456678123307324</c:v>
                </c:pt>
                <c:pt idx="10">
                  <c:v>0.55466875886408318</c:v>
                </c:pt>
                <c:pt idx="11">
                  <c:v>1.0786696633741268</c:v>
                </c:pt>
                <c:pt idx="12">
                  <c:v>0.56920296224217792</c:v>
                </c:pt>
                <c:pt idx="13">
                  <c:v>0.47202795732196046</c:v>
                </c:pt>
                <c:pt idx="14">
                  <c:v>0.18848483709812494</c:v>
                </c:pt>
                <c:pt idx="15">
                  <c:v>0.37570631551358818</c:v>
                </c:pt>
                <c:pt idx="16">
                  <c:v>0.295713694338121</c:v>
                </c:pt>
                <c:pt idx="17">
                  <c:v>0.17719454578295984</c:v>
                </c:pt>
                <c:pt idx="18">
                  <c:v>0.20893445989936107</c:v>
                </c:pt>
                <c:pt idx="19">
                  <c:v>-0.11342177078921295</c:v>
                </c:pt>
                <c:pt idx="20">
                  <c:v>-0.11342177078921292</c:v>
                </c:pt>
                <c:pt idx="21">
                  <c:v>-0.11342177078921289</c:v>
                </c:pt>
                <c:pt idx="22">
                  <c:v>-0.11342177078921288</c:v>
                </c:pt>
                <c:pt idx="23">
                  <c:v>-0.11342177078921287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71-9844-B0EF-E5674F69CB65}"/>
            </c:ext>
          </c:extLst>
        </c:ser>
        <c:ser>
          <c:idx val="5"/>
          <c:order val="2"/>
          <c:tx>
            <c:strRef>
              <c:f>'Multip Triple Exponential'!$F$1</c:f>
              <c:strCache>
                <c:ptCount val="1"/>
                <c:pt idx="0">
                  <c:v>Season(s)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'Multip Triple Exponential'!$A$2:$A$25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'Multip Triple Exponential'!$F$2:$F$25</c:f>
              <c:numCache>
                <c:formatCode>General</c:formatCode>
                <c:ptCount val="24"/>
                <c:pt idx="0">
                  <c:v>2</c:v>
                </c:pt>
                <c:pt idx="1">
                  <c:v>1.2</c:v>
                </c:pt>
                <c:pt idx="2">
                  <c:v>0.6</c:v>
                </c:pt>
                <c:pt idx="3">
                  <c:v>0.2</c:v>
                </c:pt>
                <c:pt idx="4" formatCode="0.00">
                  <c:v>1.9576522881099101</c:v>
                </c:pt>
                <c:pt idx="5" formatCode="0.00">
                  <c:v>1.1498183931325336</c:v>
                </c:pt>
                <c:pt idx="6" formatCode="0.00">
                  <c:v>0.58951800313510572</c:v>
                </c:pt>
                <c:pt idx="7" formatCode="0.00">
                  <c:v>0.19248129185414609</c:v>
                </c:pt>
                <c:pt idx="8" formatCode="0.00">
                  <c:v>2.0030571228229039</c:v>
                </c:pt>
                <c:pt idx="9" formatCode="0.00">
                  <c:v>1.1441116720308298</c:v>
                </c:pt>
                <c:pt idx="10" formatCode="0.00">
                  <c:v>0.58952509143549692</c:v>
                </c:pt>
                <c:pt idx="11" formatCode="0.00">
                  <c:v>0.19954635765712547</c:v>
                </c:pt>
                <c:pt idx="12" formatCode="0.00">
                  <c:v>1.9035933998478221</c:v>
                </c:pt>
                <c:pt idx="13" formatCode="0.00">
                  <c:v>1.1328329127005232</c:v>
                </c:pt>
                <c:pt idx="14" formatCode="0.00">
                  <c:v>0.56721975091656218</c:v>
                </c:pt>
                <c:pt idx="15" formatCode="0.00">
                  <c:v>0.20345641682688159</c:v>
                </c:pt>
                <c:pt idx="16" formatCode="0.00">
                  <c:v>1.8869158804007502</c:v>
                </c:pt>
                <c:pt idx="17" formatCode="0.00">
                  <c:v>1.116540875245994</c:v>
                </c:pt>
                <c:pt idx="18" formatCode="0.00">
                  <c:v>0.56928069185615282</c:v>
                </c:pt>
                <c:pt idx="19" formatCode="0.00">
                  <c:v>0.19199233044628211</c:v>
                </c:pt>
                <c:pt idx="20" formatCode="0.00">
                  <c:v>1.1321495282404501</c:v>
                </c:pt>
                <c:pt idx="21" formatCode="0.00">
                  <c:v>0.66992452514759637</c:v>
                </c:pt>
                <c:pt idx="22" formatCode="0.00">
                  <c:v>0.34156841511369168</c:v>
                </c:pt>
                <c:pt idx="23" formatCode="0.00">
                  <c:v>0.11519539826776926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71-9844-B0EF-E5674F69C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294559"/>
        <c:axId val="1938296191"/>
      </c:lineChart>
      <c:catAx>
        <c:axId val="193829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96191"/>
        <c:crosses val="autoZero"/>
        <c:auto val="1"/>
        <c:lblAlgn val="ctr"/>
        <c:lblOffset val="100"/>
        <c:noMultiLvlLbl val="0"/>
      </c:catAx>
      <c:valAx>
        <c:axId val="1938296191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9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92536491021198"/>
          <c:y val="0.18332259603913151"/>
          <c:w val="0.3341028085275205"/>
          <c:h val="6.213194941541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Forecasted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'Multip Triple Exponential'!$B$1</c:f>
              <c:strCache>
                <c:ptCount val="1"/>
                <c:pt idx="0">
                  <c:v>Demand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'Multip Triple Exponential'!$A$2:$A$25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'Multip Triple Exponential'!$B$3:$B$25</c:f>
              <c:numCache>
                <c:formatCode>General</c:formatCode>
                <c:ptCount val="23"/>
                <c:pt idx="0">
                  <c:v>10</c:v>
                </c:pt>
                <c:pt idx="1">
                  <c:v>6</c:v>
                </c:pt>
                <c:pt idx="2">
                  <c:v>2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1</c:v>
                </c:pt>
                <c:pt idx="7">
                  <c:v>16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  <c:pt idx="11">
                  <c:v>18</c:v>
                </c:pt>
                <c:pt idx="12">
                  <c:v>11</c:v>
                </c:pt>
                <c:pt idx="13">
                  <c:v>4</c:v>
                </c:pt>
                <c:pt idx="14">
                  <c:v>2</c:v>
                </c:pt>
                <c:pt idx="15">
                  <c:v>17</c:v>
                </c:pt>
                <c:pt idx="16">
                  <c:v>9</c:v>
                </c:pt>
                <c:pt idx="17">
                  <c:v>5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F-404B-B6C7-A5D9A9FE2EA4}"/>
            </c:ext>
          </c:extLst>
        </c:ser>
        <c:ser>
          <c:idx val="2"/>
          <c:order val="1"/>
          <c:tx>
            <c:strRef>
              <c:f>'Multip Triple Exponential'!$C$1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'Multip Triple Exponential'!$A$2:$A$25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'Multip Triple Exponential'!$C$3:$C$25</c:f>
              <c:numCache>
                <c:formatCode>0</c:formatCode>
                <c:ptCount val="23"/>
                <c:pt idx="0" formatCode="General">
                  <c:v>10</c:v>
                </c:pt>
                <c:pt idx="1">
                  <c:v>5.8000000000000007</c:v>
                </c:pt>
                <c:pt idx="2">
                  <c:v>2.258666666666667</c:v>
                </c:pt>
                <c:pt idx="3">
                  <c:v>23.0304</c:v>
                </c:pt>
                <c:pt idx="4">
                  <c:v>12.670028799999997</c:v>
                </c:pt>
                <c:pt idx="5">
                  <c:v>4.9133921279999999</c:v>
                </c:pt>
                <c:pt idx="6">
                  <c:v>1.5186654344533335</c:v>
                </c:pt>
                <c:pt idx="7">
                  <c:v>11.615525714577538</c:v>
                </c:pt>
                <c:pt idx="8">
                  <c:v>9.5653694023076614</c:v>
                </c:pt>
                <c:pt idx="9">
                  <c:v>4.9992485293825313</c:v>
                </c:pt>
                <c:pt idx="10">
                  <c:v>1.7392453620895723</c:v>
                </c:pt>
                <c:pt idx="11">
                  <c:v>30.756136306792975</c:v>
                </c:pt>
                <c:pt idx="12">
                  <c:v>12.389738216985927</c:v>
                </c:pt>
                <c:pt idx="13">
                  <c:v>6.0894472984482837</c:v>
                </c:pt>
                <c:pt idx="14">
                  <c:v>1.5330079488376525</c:v>
                </c:pt>
                <c:pt idx="15">
                  <c:v>18.903417821326833</c:v>
                </c:pt>
                <c:pt idx="16">
                  <c:v>10.678279903356614</c:v>
                </c:pt>
                <c:pt idx="17">
                  <c:v>4.7749561727597731</c:v>
                </c:pt>
                <c:pt idx="18">
                  <c:v>1.8198180454714612</c:v>
                </c:pt>
                <c:pt idx="19">
                  <c:v>10.366913212353303</c:v>
                </c:pt>
                <c:pt idx="20">
                  <c:v>6.0077523120157785</c:v>
                </c:pt>
                <c:pt idx="21">
                  <c:v>2.9985500177242108</c:v>
                </c:pt>
                <c:pt idx="22">
                  <c:v>0.98949761497075039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F-404B-B6C7-A5D9A9FE2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740415"/>
        <c:axId val="1907300303"/>
      </c:lineChart>
      <c:catAx>
        <c:axId val="193874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00303"/>
        <c:crosses val="autoZero"/>
        <c:auto val="1"/>
        <c:lblAlgn val="ctr"/>
        <c:lblOffset val="100"/>
        <c:noMultiLvlLbl val="0"/>
      </c:catAx>
      <c:valAx>
        <c:axId val="1907300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74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577551054191117"/>
          <c:y val="0.21248734533183358"/>
          <c:w val="0.22005374415794382"/>
          <c:h val="7.3226940382452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190500</xdr:rowOff>
    </xdr:from>
    <xdr:to>
      <xdr:col>13</xdr:col>
      <xdr:colOff>660400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8D15A-5FE4-CA42-8BEC-FDAB6B2B0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88900</xdr:rowOff>
    </xdr:from>
    <xdr:to>
      <xdr:col>20</xdr:col>
      <xdr:colOff>12700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6A266-C172-4C46-AD33-141212854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20</xdr:row>
      <xdr:rowOff>114300</xdr:rowOff>
    </xdr:from>
    <xdr:to>
      <xdr:col>20</xdr:col>
      <xdr:colOff>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6079F7-6137-D24B-B47D-BBEEA2661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DBAA-E374-4556-942A-59E12B425484}">
  <dimension ref="A1:G17"/>
  <sheetViews>
    <sheetView workbookViewId="0">
      <selection activeCell="B17" sqref="B12:B17"/>
    </sheetView>
  </sheetViews>
  <sheetFormatPr baseColWidth="10" defaultColWidth="8.83203125" defaultRowHeight="16"/>
  <cols>
    <col min="3" max="3" width="10.5" customWidth="1"/>
  </cols>
  <sheetData>
    <row r="1" spans="1:7" ht="20" thickBot="1">
      <c r="A1" s="37" t="s">
        <v>0</v>
      </c>
      <c r="B1" s="36" t="s">
        <v>1</v>
      </c>
      <c r="C1" s="40" t="s">
        <v>2</v>
      </c>
      <c r="F1" s="38" t="s">
        <v>3</v>
      </c>
      <c r="G1" s="39" t="s">
        <v>4</v>
      </c>
    </row>
    <row r="2" spans="1:7">
      <c r="A2" s="13">
        <v>1</v>
      </c>
      <c r="B2" s="14">
        <v>37</v>
      </c>
      <c r="C2" s="41">
        <v>37</v>
      </c>
    </row>
    <row r="3" spans="1:7">
      <c r="A3" s="13">
        <v>2</v>
      </c>
      <c r="B3" s="14">
        <v>60</v>
      </c>
      <c r="C3" s="41">
        <f>$G$1*B2+(1-$G$1)*C2</f>
        <v>37.000000000000007</v>
      </c>
    </row>
    <row r="4" spans="1:7">
      <c r="A4" s="13">
        <v>3</v>
      </c>
      <c r="B4" s="14">
        <v>85</v>
      </c>
      <c r="C4" s="41">
        <f t="shared" ref="C4:C11" si="0">$G$1*B3+(1-$G$1)*C3</f>
        <v>39.300000000000004</v>
      </c>
    </row>
    <row r="5" spans="1:7">
      <c r="A5" s="13">
        <v>4</v>
      </c>
      <c r="B5" s="14">
        <v>112</v>
      </c>
      <c r="C5" s="41">
        <f t="shared" si="0"/>
        <v>43.870000000000005</v>
      </c>
    </row>
    <row r="6" spans="1:7">
      <c r="A6" s="13">
        <v>5</v>
      </c>
      <c r="B6" s="14">
        <v>132</v>
      </c>
      <c r="C6" s="41">
        <f t="shared" si="0"/>
        <v>50.683000000000007</v>
      </c>
    </row>
    <row r="7" spans="1:7">
      <c r="A7" s="13">
        <v>6</v>
      </c>
      <c r="B7" s="14">
        <v>145</v>
      </c>
      <c r="C7" s="41">
        <f t="shared" si="0"/>
        <v>58.814700000000009</v>
      </c>
    </row>
    <row r="8" spans="1:7">
      <c r="A8" s="13">
        <v>7</v>
      </c>
      <c r="B8" s="14">
        <v>179</v>
      </c>
      <c r="C8" s="41">
        <f t="shared" si="0"/>
        <v>67.433230000000009</v>
      </c>
    </row>
    <row r="9" spans="1:7">
      <c r="A9" s="13">
        <v>8</v>
      </c>
      <c r="B9" s="14">
        <v>198</v>
      </c>
      <c r="C9" s="41">
        <f t="shared" si="0"/>
        <v>78.589907000000011</v>
      </c>
    </row>
    <row r="10" spans="1:7">
      <c r="A10" s="13">
        <v>9</v>
      </c>
      <c r="B10" s="14">
        <v>212</v>
      </c>
      <c r="C10" s="41">
        <f t="shared" si="0"/>
        <v>90.530916300000015</v>
      </c>
    </row>
    <row r="11" spans="1:7">
      <c r="A11" s="13">
        <v>10</v>
      </c>
      <c r="B11" s="14">
        <v>232</v>
      </c>
      <c r="C11" s="41">
        <f t="shared" si="0"/>
        <v>102.67782467000002</v>
      </c>
    </row>
    <row r="12" spans="1:7">
      <c r="A12" s="13">
        <v>11</v>
      </c>
      <c r="B12" s="47"/>
      <c r="C12" s="42">
        <f>$G$1*B11+(1-$G$1)*C11</f>
        <v>115.61004220300002</v>
      </c>
    </row>
    <row r="13" spans="1:7">
      <c r="A13" s="13">
        <v>12</v>
      </c>
      <c r="B13" s="47"/>
      <c r="C13" s="42">
        <v>115.61004220300002</v>
      </c>
    </row>
    <row r="14" spans="1:7">
      <c r="A14" s="13">
        <v>12</v>
      </c>
      <c r="B14" s="47"/>
      <c r="C14" s="42">
        <f t="shared" ref="C14" si="1">$G$1*B13+(1-$G$1)*C13</f>
        <v>104.04903798270001</v>
      </c>
    </row>
    <row r="15" spans="1:7">
      <c r="A15" s="13">
        <v>13</v>
      </c>
      <c r="B15" s="47"/>
      <c r="C15" s="42">
        <v>116.61004220300001</v>
      </c>
    </row>
    <row r="16" spans="1:7">
      <c r="A16" s="13">
        <v>14</v>
      </c>
      <c r="B16" s="47"/>
      <c r="C16" s="42">
        <f t="shared" ref="C16" si="2">$G$1*B15+(1-$G$1)*C15</f>
        <v>104.94903798270001</v>
      </c>
    </row>
    <row r="17" spans="1:3" ht="17" thickBot="1">
      <c r="A17" s="18">
        <v>15</v>
      </c>
      <c r="B17" s="48"/>
      <c r="C17" s="43">
        <v>117.61004220300001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EF4D-5DB0-E043-A81C-606C617B1DD7}">
  <dimension ref="A1:H18"/>
  <sheetViews>
    <sheetView workbookViewId="0">
      <selection activeCell="F18" sqref="F18"/>
    </sheetView>
  </sheetViews>
  <sheetFormatPr baseColWidth="10" defaultRowHeight="16"/>
  <sheetData>
    <row r="1" spans="1:8" ht="19">
      <c r="A1" s="46" t="s">
        <v>0</v>
      </c>
      <c r="B1" s="51" t="s">
        <v>1</v>
      </c>
      <c r="C1" s="51" t="s">
        <v>2</v>
      </c>
      <c r="D1" s="51" t="s">
        <v>11</v>
      </c>
      <c r="E1" s="51" t="s">
        <v>12</v>
      </c>
      <c r="F1" s="52" t="s">
        <v>13</v>
      </c>
      <c r="G1" s="49" t="s">
        <v>3</v>
      </c>
      <c r="H1" s="1">
        <v>0.3</v>
      </c>
    </row>
    <row r="2" spans="1:8" ht="20" thickBot="1">
      <c r="A2" s="13">
        <v>1</v>
      </c>
      <c r="B2" s="14">
        <v>37</v>
      </c>
      <c r="C2" s="24" t="s">
        <v>8</v>
      </c>
      <c r="D2" s="14">
        <f>B2</f>
        <v>37</v>
      </c>
      <c r="E2" s="24">
        <f>B3-B2</f>
        <v>23</v>
      </c>
      <c r="F2" s="53"/>
      <c r="G2" s="50" t="s">
        <v>9</v>
      </c>
      <c r="H2" s="3">
        <v>0.4</v>
      </c>
    </row>
    <row r="3" spans="1:8">
      <c r="A3" s="13">
        <v>2</v>
      </c>
      <c r="B3" s="14">
        <v>60</v>
      </c>
      <c r="C3" s="24">
        <f>D2+E2</f>
        <v>60</v>
      </c>
      <c r="D3" s="14">
        <f t="shared" ref="D3:D11" si="0">$H$1*(B3)+(1-$H$1)*(D2+E2)</f>
        <v>60</v>
      </c>
      <c r="E3" s="24">
        <f t="shared" ref="E3:E11" si="1">$H$2*(D3-D2)+(1-$H$2)*(E2)</f>
        <v>23</v>
      </c>
      <c r="F3" s="53"/>
    </row>
    <row r="4" spans="1:8">
      <c r="A4" s="13">
        <v>3</v>
      </c>
      <c r="B4" s="14">
        <v>85</v>
      </c>
      <c r="C4" s="24">
        <f>D3+E3</f>
        <v>83</v>
      </c>
      <c r="D4" s="24">
        <f t="shared" si="0"/>
        <v>83.6</v>
      </c>
      <c r="E4" s="24">
        <f t="shared" si="1"/>
        <v>23.239999999999995</v>
      </c>
      <c r="F4" s="41">
        <f>ABS(B4-C4)</f>
        <v>2</v>
      </c>
    </row>
    <row r="5" spans="1:8">
      <c r="A5" s="13">
        <v>4</v>
      </c>
      <c r="B5" s="14">
        <v>112</v>
      </c>
      <c r="C5" s="24">
        <f t="shared" ref="C5:C11" si="2">D4+E4</f>
        <v>106.83999999999999</v>
      </c>
      <c r="D5" s="24">
        <f t="shared" si="0"/>
        <v>108.38799999999998</v>
      </c>
      <c r="E5" s="24">
        <f t="shared" si="1"/>
        <v>23.859199999999991</v>
      </c>
      <c r="F5" s="41">
        <f t="shared" ref="F5:F11" si="3">ABS(B5-C5)</f>
        <v>5.1600000000000108</v>
      </c>
    </row>
    <row r="6" spans="1:8">
      <c r="A6" s="13">
        <v>5</v>
      </c>
      <c r="B6" s="14">
        <v>132</v>
      </c>
      <c r="C6" s="24">
        <f t="shared" si="2"/>
        <v>132.24719999999996</v>
      </c>
      <c r="D6" s="24">
        <f t="shared" si="0"/>
        <v>132.17303999999996</v>
      </c>
      <c r="E6" s="24">
        <f t="shared" si="1"/>
        <v>23.829535999999987</v>
      </c>
      <c r="F6" s="41">
        <f t="shared" si="3"/>
        <v>0.24719999999996389</v>
      </c>
    </row>
    <row r="7" spans="1:8">
      <c r="A7" s="13">
        <v>6</v>
      </c>
      <c r="B7" s="14">
        <v>145</v>
      </c>
      <c r="C7" s="24">
        <f t="shared" si="2"/>
        <v>156.00257599999995</v>
      </c>
      <c r="D7" s="24">
        <f t="shared" si="0"/>
        <v>152.70180319999997</v>
      </c>
      <c r="E7" s="24">
        <f t="shared" si="1"/>
        <v>22.50922688</v>
      </c>
      <c r="F7" s="41">
        <f t="shared" si="3"/>
        <v>11.002575999999948</v>
      </c>
    </row>
    <row r="8" spans="1:8">
      <c r="A8" s="13">
        <v>7</v>
      </c>
      <c r="B8" s="14">
        <v>179</v>
      </c>
      <c r="C8" s="24">
        <f t="shared" si="2"/>
        <v>175.21103007999997</v>
      </c>
      <c r="D8" s="24">
        <f t="shared" si="0"/>
        <v>176.34772105599995</v>
      </c>
      <c r="E8" s="24">
        <f t="shared" si="1"/>
        <v>22.963903270399992</v>
      </c>
      <c r="F8" s="41">
        <f t="shared" si="3"/>
        <v>3.788969920000028</v>
      </c>
    </row>
    <row r="9" spans="1:8">
      <c r="A9" s="13">
        <v>8</v>
      </c>
      <c r="B9" s="14">
        <v>198</v>
      </c>
      <c r="C9" s="24">
        <f t="shared" si="2"/>
        <v>199.31162432639994</v>
      </c>
      <c r="D9" s="24">
        <f t="shared" si="0"/>
        <v>198.91813702847995</v>
      </c>
      <c r="E9" s="24">
        <f t="shared" si="1"/>
        <v>22.80650835123199</v>
      </c>
      <c r="F9" s="41">
        <f t="shared" si="3"/>
        <v>1.3116243263999365</v>
      </c>
    </row>
    <row r="10" spans="1:8">
      <c r="A10" s="13">
        <v>9</v>
      </c>
      <c r="B10" s="14">
        <v>212</v>
      </c>
      <c r="C10" s="24">
        <f t="shared" si="2"/>
        <v>221.72464537971194</v>
      </c>
      <c r="D10" s="24">
        <f t="shared" si="0"/>
        <v>218.80725176579836</v>
      </c>
      <c r="E10" s="24">
        <f t="shared" si="1"/>
        <v>21.639550905666557</v>
      </c>
      <c r="F10" s="41">
        <f t="shared" si="3"/>
        <v>9.7246453797119443</v>
      </c>
    </row>
    <row r="11" spans="1:8">
      <c r="A11" s="13">
        <v>10</v>
      </c>
      <c r="B11" s="14">
        <v>232</v>
      </c>
      <c r="C11" s="24">
        <f t="shared" si="2"/>
        <v>240.44680267146492</v>
      </c>
      <c r="D11" s="24">
        <f t="shared" si="0"/>
        <v>237.91276187002543</v>
      </c>
      <c r="E11" s="24">
        <f t="shared" si="1"/>
        <v>20.625934585090768</v>
      </c>
      <c r="F11" s="41">
        <f t="shared" si="3"/>
        <v>8.4468026714649227</v>
      </c>
    </row>
    <row r="12" spans="1:8">
      <c r="A12" s="13">
        <v>11</v>
      </c>
      <c r="B12" s="47"/>
      <c r="C12" s="24">
        <f>C11+E11</f>
        <v>261.07273725655568</v>
      </c>
      <c r="D12" s="14"/>
      <c r="E12" s="14"/>
      <c r="F12" s="53"/>
    </row>
    <row r="13" spans="1:8">
      <c r="A13" s="13">
        <v>12</v>
      </c>
      <c r="B13" s="47"/>
      <c r="C13" s="24">
        <f>C12+E11</f>
        <v>281.69867184164644</v>
      </c>
      <c r="D13" s="14"/>
      <c r="E13" s="14"/>
      <c r="F13" s="53"/>
    </row>
    <row r="14" spans="1:8">
      <c r="A14" s="13">
        <v>12</v>
      </c>
      <c r="B14" s="47"/>
      <c r="C14" s="20">
        <f>C13+E11</f>
        <v>302.3246064267372</v>
      </c>
      <c r="D14" s="14"/>
      <c r="E14" s="14"/>
      <c r="F14" s="53"/>
    </row>
    <row r="15" spans="1:8">
      <c r="A15" s="13">
        <v>13</v>
      </c>
      <c r="B15" s="47"/>
      <c r="C15" s="20">
        <f>C14+E11</f>
        <v>322.95054101182797</v>
      </c>
      <c r="D15" s="14"/>
      <c r="E15" s="14"/>
      <c r="F15" s="53"/>
    </row>
    <row r="16" spans="1:8">
      <c r="A16" s="13">
        <v>14</v>
      </c>
      <c r="B16" s="47"/>
      <c r="C16" s="20">
        <f>C15+E11</f>
        <v>343.57647559691873</v>
      </c>
      <c r="D16" s="14"/>
      <c r="E16" s="14"/>
      <c r="F16" s="53"/>
    </row>
    <row r="17" spans="1:6" ht="17" thickBot="1">
      <c r="A17" s="18">
        <v>15</v>
      </c>
      <c r="B17" s="48"/>
      <c r="C17" s="27">
        <f>C16+E11</f>
        <v>364.20241018200949</v>
      </c>
      <c r="D17" s="54"/>
      <c r="E17" s="54"/>
      <c r="F17" s="44"/>
    </row>
    <row r="18" spans="1:6">
      <c r="A18" s="45"/>
      <c r="B18" s="45"/>
      <c r="C18" s="45"/>
      <c r="E18" s="55" t="s">
        <v>14</v>
      </c>
      <c r="F18" s="56">
        <f>F4^2+F5^2+F6^2+F7^2+F8^2+F9^2+F10^2+F11^2</f>
        <v>333.73724103586392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1E61-6701-6244-AA8A-76077B7FFFD3}">
  <dimension ref="A1:H18"/>
  <sheetViews>
    <sheetView workbookViewId="0">
      <selection activeCell="F29" sqref="F29"/>
    </sheetView>
  </sheetViews>
  <sheetFormatPr baseColWidth="10" defaultRowHeight="16"/>
  <sheetData>
    <row r="1" spans="1:8" ht="19">
      <c r="A1" s="46" t="s">
        <v>0</v>
      </c>
      <c r="B1" s="51" t="s">
        <v>1</v>
      </c>
      <c r="C1" s="51" t="s">
        <v>2</v>
      </c>
      <c r="D1" s="51" t="s">
        <v>11</v>
      </c>
      <c r="E1" s="51" t="s">
        <v>12</v>
      </c>
      <c r="F1" s="52" t="s">
        <v>13</v>
      </c>
      <c r="G1" s="49" t="s">
        <v>3</v>
      </c>
      <c r="H1" s="1">
        <v>0.29411306025812378</v>
      </c>
    </row>
    <row r="2" spans="1:8" ht="20" thickBot="1">
      <c r="A2" s="13">
        <v>1</v>
      </c>
      <c r="B2" s="14">
        <v>37</v>
      </c>
      <c r="C2" s="24" t="s">
        <v>8</v>
      </c>
      <c r="D2" s="14">
        <f>B2</f>
        <v>37</v>
      </c>
      <c r="E2" s="24">
        <f>B3-B2</f>
        <v>23</v>
      </c>
      <c r="F2" s="53"/>
      <c r="G2" s="50" t="s">
        <v>9</v>
      </c>
      <c r="H2" s="3">
        <v>1</v>
      </c>
    </row>
    <row r="3" spans="1:8">
      <c r="A3" s="13">
        <v>2</v>
      </c>
      <c r="B3" s="14">
        <v>60</v>
      </c>
      <c r="C3" s="24">
        <f>D2+E2</f>
        <v>60</v>
      </c>
      <c r="D3" s="14">
        <f t="shared" ref="D3:D11" si="0">$H$1*(B3)+(1-$H$1)*(D2+E2)</f>
        <v>60</v>
      </c>
      <c r="E3" s="24">
        <f t="shared" ref="E3:E11" si="1">$H$2*(D3-D2)+(1-$H$2)*(E2)</f>
        <v>23</v>
      </c>
      <c r="F3" s="53"/>
    </row>
    <row r="4" spans="1:8">
      <c r="A4" s="13">
        <v>3</v>
      </c>
      <c r="B4" s="14">
        <v>85</v>
      </c>
      <c r="C4" s="24">
        <f>D3+E3</f>
        <v>83</v>
      </c>
      <c r="D4" s="24">
        <f t="shared" si="0"/>
        <v>83.588226120516254</v>
      </c>
      <c r="E4" s="24">
        <f t="shared" si="1"/>
        <v>23.588226120516254</v>
      </c>
      <c r="F4" s="41">
        <f>ABS(B4-C4)</f>
        <v>2</v>
      </c>
    </row>
    <row r="5" spans="1:8">
      <c r="A5" s="13">
        <v>4</v>
      </c>
      <c r="B5" s="14">
        <v>112</v>
      </c>
      <c r="C5" s="24">
        <f t="shared" ref="C5:C11" si="2">D4+E4</f>
        <v>107.17645224103251</v>
      </c>
      <c r="D5" s="24">
        <f t="shared" si="0"/>
        <v>108.59512063372367</v>
      </c>
      <c r="E5" s="24">
        <f t="shared" si="1"/>
        <v>25.006894513207413</v>
      </c>
      <c r="F5" s="41">
        <f t="shared" ref="F5:F11" si="3">ABS(B5-C5)</f>
        <v>4.8235477589674929</v>
      </c>
    </row>
    <row r="6" spans="1:8">
      <c r="A6" s="13">
        <v>5</v>
      </c>
      <c r="B6" s="14">
        <v>132</v>
      </c>
      <c r="C6" s="24">
        <f t="shared" si="2"/>
        <v>133.60201514693108</v>
      </c>
      <c r="D6" s="24">
        <f t="shared" si="0"/>
        <v>133.1308415694873</v>
      </c>
      <c r="E6" s="24">
        <f t="shared" si="1"/>
        <v>24.535720935763635</v>
      </c>
      <c r="F6" s="41">
        <f t="shared" si="3"/>
        <v>1.6020151469310804</v>
      </c>
    </row>
    <row r="7" spans="1:8">
      <c r="A7" s="13">
        <v>6</v>
      </c>
      <c r="B7" s="14">
        <v>145</v>
      </c>
      <c r="C7" s="24">
        <f t="shared" si="2"/>
        <v>157.66656250525094</v>
      </c>
      <c r="D7" s="24">
        <f t="shared" si="0"/>
        <v>153.94116104388078</v>
      </c>
      <c r="E7" s="24">
        <f t="shared" si="1"/>
        <v>20.810319474393481</v>
      </c>
      <c r="F7" s="41">
        <f t="shared" si="3"/>
        <v>12.666562505250937</v>
      </c>
    </row>
    <row r="8" spans="1:8">
      <c r="A8" s="13">
        <v>7</v>
      </c>
      <c r="B8" s="14">
        <v>179</v>
      </c>
      <c r="C8" s="24">
        <f t="shared" si="2"/>
        <v>174.75148051827426</v>
      </c>
      <c r="D8" s="24">
        <f t="shared" si="0"/>
        <v>176.00102558461089</v>
      </c>
      <c r="E8" s="24">
        <f t="shared" si="1"/>
        <v>22.059864540730103</v>
      </c>
      <c r="F8" s="41">
        <f t="shared" si="3"/>
        <v>4.2485194817257366</v>
      </c>
    </row>
    <row r="9" spans="1:8">
      <c r="A9" s="13">
        <v>8</v>
      </c>
      <c r="B9" s="14">
        <v>198</v>
      </c>
      <c r="C9" s="24">
        <f t="shared" si="2"/>
        <v>198.06089012534099</v>
      </c>
      <c r="D9" s="24">
        <f t="shared" si="0"/>
        <v>198.04298154423745</v>
      </c>
      <c r="E9" s="24">
        <f t="shared" si="1"/>
        <v>22.041955959626563</v>
      </c>
      <c r="F9" s="41">
        <f t="shared" si="3"/>
        <v>6.0890125340989698E-2</v>
      </c>
    </row>
    <row r="10" spans="1:8">
      <c r="A10" s="13">
        <v>9</v>
      </c>
      <c r="B10" s="14">
        <v>212</v>
      </c>
      <c r="C10" s="24">
        <f t="shared" si="2"/>
        <v>220.08493750386401</v>
      </c>
      <c r="D10" s="24">
        <f t="shared" si="0"/>
        <v>217.7070517926069</v>
      </c>
      <c r="E10" s="24">
        <f t="shared" si="1"/>
        <v>19.664070248369455</v>
      </c>
      <c r="F10" s="41">
        <f t="shared" si="3"/>
        <v>8.0849375038640119</v>
      </c>
    </row>
    <row r="11" spans="1:8">
      <c r="A11" s="13">
        <v>10</v>
      </c>
      <c r="B11" s="14">
        <v>232</v>
      </c>
      <c r="C11" s="24">
        <f t="shared" si="2"/>
        <v>237.37112204097636</v>
      </c>
      <c r="D11" s="24">
        <f t="shared" si="0"/>
        <v>235.79140490048496</v>
      </c>
      <c r="E11" s="24">
        <f t="shared" si="1"/>
        <v>18.084353107878059</v>
      </c>
      <c r="F11" s="41">
        <f t="shared" si="3"/>
        <v>5.3711220409763598</v>
      </c>
    </row>
    <row r="12" spans="1:8">
      <c r="A12" s="13">
        <v>11</v>
      </c>
      <c r="B12" s="47"/>
      <c r="C12" s="24">
        <f>C11+E11</f>
        <v>255.45547514885442</v>
      </c>
      <c r="D12" s="14"/>
      <c r="E12" s="14"/>
      <c r="F12" s="53"/>
    </row>
    <row r="13" spans="1:8">
      <c r="A13" s="13">
        <v>12</v>
      </c>
      <c r="B13" s="47"/>
      <c r="C13" s="24">
        <f>C12+E11</f>
        <v>273.53982825673245</v>
      </c>
      <c r="D13" s="14"/>
      <c r="E13" s="14"/>
      <c r="F13" s="53"/>
    </row>
    <row r="14" spans="1:8">
      <c r="A14" s="13">
        <v>12</v>
      </c>
      <c r="B14" s="47"/>
      <c r="C14" s="20">
        <f>C13+E11</f>
        <v>291.62418136461054</v>
      </c>
      <c r="D14" s="14"/>
      <c r="E14" s="14"/>
      <c r="F14" s="53"/>
    </row>
    <row r="15" spans="1:8">
      <c r="A15" s="13">
        <v>13</v>
      </c>
      <c r="B15" s="47"/>
      <c r="C15" s="20">
        <f>C14+E11</f>
        <v>309.70853447248862</v>
      </c>
      <c r="D15" s="14"/>
      <c r="E15" s="14"/>
      <c r="F15" s="53"/>
    </row>
    <row r="16" spans="1:8">
      <c r="A16" s="13">
        <v>14</v>
      </c>
      <c r="B16" s="47"/>
      <c r="C16" s="20">
        <f>C15+E11</f>
        <v>327.79288758036671</v>
      </c>
      <c r="D16" s="14"/>
      <c r="E16" s="14"/>
      <c r="F16" s="53"/>
    </row>
    <row r="17" spans="1:6" ht="17" thickBot="1">
      <c r="A17" s="18">
        <v>15</v>
      </c>
      <c r="B17" s="48"/>
      <c r="C17" s="27">
        <f>C16+E11</f>
        <v>345.8772406882448</v>
      </c>
      <c r="D17" s="54"/>
      <c r="E17" s="54"/>
      <c r="F17" s="44"/>
    </row>
    <row r="18" spans="1:6">
      <c r="A18" s="45"/>
      <c r="B18" s="45"/>
      <c r="C18" s="45"/>
      <c r="E18" s="55" t="s">
        <v>14</v>
      </c>
      <c r="F18" s="56">
        <f>F4^2+F5^2+F6^2+F7^2+F8^2+F9^2+F10^2+F11^2</f>
        <v>302.54366302788191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E15F-D7A6-B24F-B907-FAD7FB25C710}">
  <dimension ref="A1:I25"/>
  <sheetViews>
    <sheetView tabSelected="1" workbookViewId="0">
      <selection sqref="A1:C1"/>
    </sheetView>
  </sheetViews>
  <sheetFormatPr baseColWidth="10" defaultColWidth="11" defaultRowHeight="16"/>
  <cols>
    <col min="1" max="1" width="8.33203125" customWidth="1"/>
    <col min="2" max="2" width="8.83203125" customWidth="1"/>
    <col min="3" max="3" width="9.1640625" customWidth="1"/>
    <col min="4" max="4" width="8.6640625" customWidth="1"/>
    <col min="5" max="5" width="9.33203125" customWidth="1"/>
    <col min="6" max="6" width="10.33203125" customWidth="1"/>
  </cols>
  <sheetData>
    <row r="1" spans="1:9" ht="20" thickBot="1">
      <c r="A1" s="7" t="s">
        <v>0</v>
      </c>
      <c r="B1" s="8" t="s">
        <v>1</v>
      </c>
      <c r="C1" s="8" t="s">
        <v>2</v>
      </c>
      <c r="D1" s="8" t="s">
        <v>5</v>
      </c>
      <c r="E1" s="8" t="s">
        <v>6</v>
      </c>
      <c r="F1" s="9" t="s">
        <v>7</v>
      </c>
      <c r="H1" s="4" t="s">
        <v>3</v>
      </c>
      <c r="I1" s="1">
        <v>0.8</v>
      </c>
    </row>
    <row r="2" spans="1:9" ht="19">
      <c r="A2" s="10">
        <v>1</v>
      </c>
      <c r="B2" s="29">
        <v>14</v>
      </c>
      <c r="C2" s="11" t="s">
        <v>8</v>
      </c>
      <c r="D2" s="19">
        <f>B2/F2</f>
        <v>7</v>
      </c>
      <c r="E2" s="19">
        <f>B3/F3-B2/F2</f>
        <v>1.3333333333333339</v>
      </c>
      <c r="F2" s="12">
        <v>2</v>
      </c>
      <c r="H2" s="5" t="s">
        <v>9</v>
      </c>
      <c r="I2" s="2">
        <v>0.1</v>
      </c>
    </row>
    <row r="3" spans="1:9" ht="20" thickBot="1">
      <c r="A3" s="13">
        <v>2</v>
      </c>
      <c r="B3" s="31">
        <v>10</v>
      </c>
      <c r="C3" s="14">
        <f>(D2+E2)*F3</f>
        <v>10</v>
      </c>
      <c r="D3" s="20">
        <f>$I$1*(B3/F3)+(1-$I$1)*(D2+E2)</f>
        <v>8.3333333333333339</v>
      </c>
      <c r="E3" s="20">
        <f>$I$2*(D3-D2)+(1-$I$2)*E2</f>
        <v>1.3333333333333339</v>
      </c>
      <c r="F3" s="15">
        <v>1.2</v>
      </c>
      <c r="H3" s="6" t="s">
        <v>10</v>
      </c>
      <c r="I3" s="3">
        <v>0.4</v>
      </c>
    </row>
    <row r="4" spans="1:9">
      <c r="A4" s="13">
        <v>3</v>
      </c>
      <c r="B4" s="32">
        <v>6</v>
      </c>
      <c r="C4" s="24">
        <f t="shared" ref="C4:C5" si="0">(D3+E3)*F4</f>
        <v>5.8000000000000007</v>
      </c>
      <c r="D4" s="20">
        <f>$I$1*(B4/F4)+(1-$I$1)*(D3+E3)</f>
        <v>9.9333333333333336</v>
      </c>
      <c r="E4" s="20">
        <f t="shared" ref="E4:E25" si="1">$I$2*(D4-D3)+(1-$I$2)*E3</f>
        <v>1.3600000000000005</v>
      </c>
      <c r="F4" s="15">
        <v>0.6</v>
      </c>
    </row>
    <row r="5" spans="1:9">
      <c r="A5" s="16">
        <v>4</v>
      </c>
      <c r="B5" s="33">
        <v>2</v>
      </c>
      <c r="C5" s="25">
        <f t="shared" si="0"/>
        <v>2.258666666666667</v>
      </c>
      <c r="D5" s="23">
        <f>$I$1*(B5/F5)+(1-$I$1)*(D4+E4)</f>
        <v>10.258666666666667</v>
      </c>
      <c r="E5" s="23">
        <f t="shared" si="1"/>
        <v>1.2565333333333337</v>
      </c>
      <c r="F5" s="17">
        <v>0.2</v>
      </c>
    </row>
    <row r="6" spans="1:9">
      <c r="A6" s="13">
        <v>5</v>
      </c>
      <c r="B6" s="30">
        <v>18</v>
      </c>
      <c r="C6" s="24">
        <f>(D5+E5)*F2</f>
        <v>23.0304</v>
      </c>
      <c r="D6" s="20">
        <f>$I$1*B6/F2+(1-$I$1)*(D5+E5)</f>
        <v>9.5030399999999986</v>
      </c>
      <c r="E6" s="20">
        <f t="shared" si="1"/>
        <v>1.0553173333333334</v>
      </c>
      <c r="F6" s="21">
        <f>$I$3*(B6/D6)+(1-$I$3)*F2</f>
        <v>1.9576522881099101</v>
      </c>
    </row>
    <row r="7" spans="1:9">
      <c r="A7" s="13">
        <v>6</v>
      </c>
      <c r="B7" s="31">
        <v>8</v>
      </c>
      <c r="C7" s="24">
        <f t="shared" ref="C7:C21" si="2">(D6+E6)*F3</f>
        <v>12.670028799999997</v>
      </c>
      <c r="D7" s="20">
        <f t="shared" ref="D7:D21" si="3">$I$1*B7/F3+(1-$I$1)*(D6+E6)</f>
        <v>7.4450047999999995</v>
      </c>
      <c r="E7" s="20">
        <f t="shared" si="1"/>
        <v>0.74398208000000021</v>
      </c>
      <c r="F7" s="21">
        <f t="shared" ref="F7:F25" si="4">$I$3*(B7/D7)+(1-$I$3)*F3</f>
        <v>1.1498183931325336</v>
      </c>
    </row>
    <row r="8" spans="1:9">
      <c r="A8" s="13">
        <v>7</v>
      </c>
      <c r="B8" s="32">
        <v>4</v>
      </c>
      <c r="C8" s="24">
        <f t="shared" si="2"/>
        <v>4.9133921279999999</v>
      </c>
      <c r="D8" s="20">
        <f t="shared" si="3"/>
        <v>6.9711307093333339</v>
      </c>
      <c r="E8" s="20">
        <f t="shared" si="1"/>
        <v>0.62219646293333364</v>
      </c>
      <c r="F8" s="21">
        <f t="shared" si="4"/>
        <v>0.58951800313510572</v>
      </c>
    </row>
    <row r="9" spans="1:9">
      <c r="A9" s="16">
        <v>8</v>
      </c>
      <c r="B9" s="33">
        <v>1</v>
      </c>
      <c r="C9" s="25">
        <f t="shared" si="2"/>
        <v>1.5186654344533335</v>
      </c>
      <c r="D9" s="23">
        <f t="shared" si="3"/>
        <v>5.5186654344533332</v>
      </c>
      <c r="E9" s="23">
        <f t="shared" si="1"/>
        <v>0.41473028915200028</v>
      </c>
      <c r="F9" s="22">
        <f t="shared" si="4"/>
        <v>0.19248129185414609</v>
      </c>
    </row>
    <row r="10" spans="1:9">
      <c r="A10" s="13">
        <v>9</v>
      </c>
      <c r="B10" s="30">
        <v>16</v>
      </c>
      <c r="C10" s="24">
        <f>(D9+E9)*F6</f>
        <v>11.615525714577538</v>
      </c>
      <c r="D10" s="20">
        <f t="shared" si="3"/>
        <v>7.7251232176254785</v>
      </c>
      <c r="E10" s="20">
        <f t="shared" si="1"/>
        <v>0.59390303855401483</v>
      </c>
      <c r="F10" s="21">
        <f t="shared" si="4"/>
        <v>2.0030571228229039</v>
      </c>
    </row>
    <row r="11" spans="1:9">
      <c r="A11" s="13">
        <v>10</v>
      </c>
      <c r="B11" s="31">
        <v>9</v>
      </c>
      <c r="C11" s="24">
        <f t="shared" si="2"/>
        <v>9.5653694023076614</v>
      </c>
      <c r="D11" s="20">
        <f t="shared" si="3"/>
        <v>7.9256636829700771</v>
      </c>
      <c r="E11" s="20">
        <f t="shared" si="1"/>
        <v>0.55456678123307324</v>
      </c>
      <c r="F11" s="21">
        <f t="shared" si="4"/>
        <v>1.1441116720308298</v>
      </c>
    </row>
    <row r="12" spans="1:9">
      <c r="A12" s="13">
        <v>11</v>
      </c>
      <c r="B12" s="32">
        <v>5</v>
      </c>
      <c r="C12" s="24">
        <f t="shared" si="2"/>
        <v>4.9992485293825313</v>
      </c>
      <c r="D12" s="20">
        <f t="shared" si="3"/>
        <v>8.4812502405132495</v>
      </c>
      <c r="E12" s="20">
        <f t="shared" si="1"/>
        <v>0.55466875886408318</v>
      </c>
      <c r="F12" s="21">
        <f t="shared" si="4"/>
        <v>0.58952509143549692</v>
      </c>
    </row>
    <row r="13" spans="1:9">
      <c r="A13" s="16">
        <v>12</v>
      </c>
      <c r="B13" s="33">
        <v>3</v>
      </c>
      <c r="C13" s="25">
        <f t="shared" si="2"/>
        <v>1.7392453620895723</v>
      </c>
      <c r="D13" s="23">
        <f t="shared" si="3"/>
        <v>14.275928044477769</v>
      </c>
      <c r="E13" s="23">
        <f t="shared" si="1"/>
        <v>1.0786696633741268</v>
      </c>
      <c r="F13" s="22">
        <f t="shared" si="4"/>
        <v>0.19954635765712547</v>
      </c>
    </row>
    <row r="14" spans="1:9">
      <c r="A14" s="13">
        <v>13</v>
      </c>
      <c r="B14" s="30">
        <v>18</v>
      </c>
      <c r="C14" s="24">
        <f t="shared" si="2"/>
        <v>30.756136306792975</v>
      </c>
      <c r="D14" s="20">
        <f t="shared" si="3"/>
        <v>10.259930696532408</v>
      </c>
      <c r="E14" s="20">
        <f t="shared" si="1"/>
        <v>0.56920296224217792</v>
      </c>
      <c r="F14" s="21">
        <f t="shared" si="4"/>
        <v>1.9035933998478221</v>
      </c>
    </row>
    <row r="15" spans="1:9">
      <c r="A15" s="13">
        <v>14</v>
      </c>
      <c r="B15" s="31">
        <v>11</v>
      </c>
      <c r="C15" s="24">
        <f t="shared" si="2"/>
        <v>12.389738216985927</v>
      </c>
      <c r="D15" s="20">
        <f t="shared" si="3"/>
        <v>9.8573836095724108</v>
      </c>
      <c r="E15" s="20">
        <f t="shared" si="1"/>
        <v>0.47202795732196046</v>
      </c>
      <c r="F15" s="21">
        <f t="shared" si="4"/>
        <v>1.1328329127005232</v>
      </c>
    </row>
    <row r="16" spans="1:9">
      <c r="A16" s="13">
        <v>15</v>
      </c>
      <c r="B16" s="32">
        <v>4</v>
      </c>
      <c r="C16" s="24">
        <f t="shared" si="2"/>
        <v>6.0894472984482837</v>
      </c>
      <c r="D16" s="20">
        <f t="shared" si="3"/>
        <v>7.4939803646560161</v>
      </c>
      <c r="E16" s="20">
        <f t="shared" si="1"/>
        <v>0.18848483709812494</v>
      </c>
      <c r="F16" s="21">
        <f t="shared" si="4"/>
        <v>0.56721975091656218</v>
      </c>
    </row>
    <row r="17" spans="1:6">
      <c r="A17" s="16">
        <v>16</v>
      </c>
      <c r="B17" s="33">
        <v>2</v>
      </c>
      <c r="C17" s="25">
        <f t="shared" si="2"/>
        <v>1.5330079488376525</v>
      </c>
      <c r="D17" s="23">
        <f t="shared" si="3"/>
        <v>9.5546799859087734</v>
      </c>
      <c r="E17" s="23">
        <f t="shared" si="1"/>
        <v>0.37570631551358818</v>
      </c>
      <c r="F17" s="22">
        <f t="shared" si="4"/>
        <v>0.20345641682688159</v>
      </c>
    </row>
    <row r="18" spans="1:6">
      <c r="A18" s="13">
        <v>17</v>
      </c>
      <c r="B18" s="30">
        <v>17</v>
      </c>
      <c r="C18" s="24">
        <f t="shared" si="2"/>
        <v>18.903417821326833</v>
      </c>
      <c r="D18" s="20">
        <f t="shared" si="3"/>
        <v>9.1304600896676895</v>
      </c>
      <c r="E18" s="20">
        <f t="shared" si="1"/>
        <v>0.295713694338121</v>
      </c>
      <c r="F18" s="21">
        <f t="shared" si="4"/>
        <v>1.8869158804007502</v>
      </c>
    </row>
    <row r="19" spans="1:6">
      <c r="A19" s="13">
        <v>18</v>
      </c>
      <c r="B19" s="31">
        <v>9</v>
      </c>
      <c r="C19" s="24">
        <f t="shared" si="2"/>
        <v>10.678279903356614</v>
      </c>
      <c r="D19" s="20">
        <f t="shared" si="3"/>
        <v>8.2409822984541989</v>
      </c>
      <c r="E19" s="20">
        <f t="shared" si="1"/>
        <v>0.17719454578295984</v>
      </c>
      <c r="F19" s="21">
        <f t="shared" si="4"/>
        <v>1.116540875245994</v>
      </c>
    </row>
    <row r="20" spans="1:6">
      <c r="A20" s="13">
        <v>19</v>
      </c>
      <c r="B20" s="32">
        <v>5</v>
      </c>
      <c r="C20" s="24">
        <f t="shared" si="2"/>
        <v>4.7749561727597731</v>
      </c>
      <c r="D20" s="20">
        <f t="shared" si="3"/>
        <v>8.7355759854011712</v>
      </c>
      <c r="E20" s="20">
        <f t="shared" si="1"/>
        <v>0.20893445989936107</v>
      </c>
      <c r="F20" s="21">
        <f t="shared" si="4"/>
        <v>0.56928069185615282</v>
      </c>
    </row>
    <row r="21" spans="1:6">
      <c r="A21" s="16">
        <v>20</v>
      </c>
      <c r="B21" s="33">
        <v>1</v>
      </c>
      <c r="C21" s="25">
        <f t="shared" si="2"/>
        <v>1.8198180454714612</v>
      </c>
      <c r="D21" s="23">
        <f t="shared" si="3"/>
        <v>5.7209481384147924</v>
      </c>
      <c r="E21" s="23">
        <f t="shared" si="1"/>
        <v>-0.11342177078921295</v>
      </c>
      <c r="F21" s="22">
        <f t="shared" si="4"/>
        <v>0.19199233044628211</v>
      </c>
    </row>
    <row r="22" spans="1:6">
      <c r="A22" s="13">
        <v>21</v>
      </c>
      <c r="B22" s="30"/>
      <c r="C22" s="24">
        <f>(D22+E22)*F18</f>
        <v>10.366913212353303</v>
      </c>
      <c r="D22" s="20">
        <f>D21+E21</f>
        <v>5.6075263676255798</v>
      </c>
      <c r="E22" s="20">
        <f t="shared" si="1"/>
        <v>-0.11342177078921292</v>
      </c>
      <c r="F22" s="21">
        <f t="shared" si="4"/>
        <v>1.1321495282404501</v>
      </c>
    </row>
    <row r="23" spans="1:6">
      <c r="A23" s="13">
        <v>22</v>
      </c>
      <c r="B23" s="31"/>
      <c r="C23" s="24">
        <f t="shared" ref="C23:C25" si="5">(D23+E23)*F19</f>
        <v>6.0077523120157785</v>
      </c>
      <c r="D23" s="20">
        <f>D22+E21</f>
        <v>5.4941045968363671</v>
      </c>
      <c r="E23" s="20">
        <f t="shared" si="1"/>
        <v>-0.11342177078921289</v>
      </c>
      <c r="F23" s="21">
        <f t="shared" si="4"/>
        <v>0.66992452514759637</v>
      </c>
    </row>
    <row r="24" spans="1:6">
      <c r="A24" s="13">
        <v>23</v>
      </c>
      <c r="B24" s="34"/>
      <c r="C24" s="24">
        <f t="shared" si="5"/>
        <v>2.9985500177242108</v>
      </c>
      <c r="D24" s="20">
        <f>D23+E21</f>
        <v>5.3806828260471544</v>
      </c>
      <c r="E24" s="20">
        <f t="shared" si="1"/>
        <v>-0.11342177078921288</v>
      </c>
      <c r="F24" s="21">
        <f t="shared" si="4"/>
        <v>0.34156841511369168</v>
      </c>
    </row>
    <row r="25" spans="1:6" ht="17" thickBot="1">
      <c r="A25" s="18">
        <v>24</v>
      </c>
      <c r="B25" s="35"/>
      <c r="C25" s="26">
        <f t="shared" si="5"/>
        <v>0.98949761497075039</v>
      </c>
      <c r="D25" s="27">
        <f>D24+E21</f>
        <v>5.2672610552579417</v>
      </c>
      <c r="E25" s="27">
        <f t="shared" si="1"/>
        <v>-0.11342177078921287</v>
      </c>
      <c r="F25" s="28">
        <f t="shared" si="4"/>
        <v>0.11519539826776926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Exponential</vt:lpstr>
      <vt:lpstr>Double Exponential</vt:lpstr>
      <vt:lpstr>Double Exponential with Solver</vt:lpstr>
      <vt:lpstr>Multip Triple Exponential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Tayyip Saka</dc:creator>
  <cp:keywords/>
  <dc:description/>
  <cp:lastModifiedBy>Abdullah Tayyip Saka</cp:lastModifiedBy>
  <cp:revision/>
  <dcterms:created xsi:type="dcterms:W3CDTF">2020-06-02T20:12:50Z</dcterms:created>
  <dcterms:modified xsi:type="dcterms:W3CDTF">2020-07-18T00:27:25Z</dcterms:modified>
  <cp:category/>
  <cp:contentStatus/>
</cp:coreProperties>
</file>