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1_analyse données Pantheon +\restraining parameters\"/>
    </mc:Choice>
  </mc:AlternateContent>
  <xr:revisionPtr revIDLastSave="0" documentId="13_ncr:1_{3320F673-3AAD-4EDB-9AC1-61D4FF169D0D}" xr6:coauthVersionLast="47" xr6:coauthVersionMax="47" xr10:uidLastSave="{00000000-0000-0000-0000-000000000000}"/>
  <bookViews>
    <workbookView minimized="1" xWindow="5865" yWindow="52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F5" i="1"/>
  <c r="I5" i="1" s="1"/>
  <c r="G5" i="1"/>
  <c r="M6" i="1"/>
  <c r="M5" i="1"/>
  <c r="J5" i="1"/>
  <c r="G10" i="1"/>
  <c r="F10" i="1"/>
  <c r="M4" i="1"/>
  <c r="J4" i="1"/>
  <c r="I4" i="1"/>
  <c r="G4" i="1"/>
  <c r="F4" i="1"/>
  <c r="G3" i="1"/>
  <c r="F3" i="1"/>
  <c r="E3" i="1"/>
  <c r="D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tc={15528B95-39C7-4CC7-902A-00229DEA6DB7}</author>
    <author>tc={AF607B9B-BC83-4D48-8FD5-844F9B258B2E}</author>
    <author>tc={176F64C0-3E19-43A0-A9B6-591B40052657}</author>
    <author>tc={53E0E4B3-50BA-4E72-B223-0D1D050D6508}</author>
    <author>Emile DOSSO</author>
  </authors>
  <commentList>
    <comment ref="C3" authorId="0" shapeId="0" xr:uid="{15528B95-39C7-4CC7-902A-00229DEA6DB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 (sans doute minimisé car range trop petit (s'arrête à 75))</t>
      </text>
    </comment>
    <comment ref="G3" authorId="1" shapeId="0" xr:uid="{AF607B9B-BC83-4D48-8FD5-844F9B258B2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Meilleure précision que le papier de Brout ! &lt;- cache quelque chose ...</t>
      </text>
    </comment>
    <comment ref="F4" authorId="2" shapeId="0" xr:uid="{176F64C0-3E19-43A0-A9B6-591B4005265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(sans doute minimisé car range trop petit (s'arrête à 0.35))</t>
      </text>
    </comment>
    <comment ref="K4" authorId="3" shapeId="0" xr:uid="{53E0E4B3-50BA-4E72-B223-0D1D050D65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Min de chi2 très similaire à celui pour Omegam_H0 : pourrait être utilisé comme référence pour la suite pour voir si les modèles avec les G(z) améliorent ou non les fits</t>
      </text>
    </comment>
    <comment ref="G10" authorId="4" shapeId="0" xr:uid="{EB0C4327-299A-426F-82A7-303506DA3CE8}">
      <text>
        <r>
          <rPr>
            <b/>
            <sz val="9"/>
            <color indexed="81"/>
            <rFont val="Tahoma"/>
            <family val="2"/>
          </rPr>
          <t>Emile DOSSO:</t>
        </r>
        <r>
          <rPr>
            <sz val="9"/>
            <color indexed="81"/>
            <rFont val="Tahoma"/>
            <family val="2"/>
          </rPr>
          <t xml:space="preserve">
étonamment précis en comparaison aux résultats de Brout…
</t>
        </r>
      </text>
    </comment>
  </commentList>
</comments>
</file>

<file path=xl/sharedStrings.xml><?xml version="1.0" encoding="utf-8"?>
<sst xmlns="http://schemas.openxmlformats.org/spreadsheetml/2006/main" count="25" uniqueCount="20">
  <si>
    <t>+</t>
  </si>
  <si>
    <t>-</t>
  </si>
  <si>
    <t>log-likelihood</t>
  </si>
  <si>
    <t>nombre de param p</t>
  </si>
  <si>
    <t>AIC</t>
  </si>
  <si>
    <t>H0</t>
  </si>
  <si>
    <t>Omegam</t>
  </si>
  <si>
    <t>OmegaLambda</t>
  </si>
  <si>
    <t>Résultats attendus pour Flat LCDM (Brout et al. 2022)</t>
  </si>
  <si>
    <t>Résultats attendus pour Flat wCDM (Brout et al. 2022)</t>
  </si>
  <si>
    <t>Omegam_w(pour flat wCDM)</t>
  </si>
  <si>
    <t>(w=-0,90) 0,691</t>
  </si>
  <si>
    <t>(0,14 pour w) 0,069</t>
  </si>
  <si>
    <t>(0,14 pour w) -0,063</t>
  </si>
  <si>
    <t>range trop restreint</t>
  </si>
  <si>
    <t>H0fixé_Omegamrecherche</t>
  </si>
  <si>
    <t>1-0,314 = 0,686</t>
  </si>
  <si>
    <t>Omegamfixé_H0recherche</t>
  </si>
  <si>
    <t>Omegam_H0 (pour flat LambdaCDM)</t>
  </si>
  <si>
    <t>Omegam_Omegal (attention indroduit de la courbure 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</si>
</sst>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e DOSSO" id="{5B684DBE-077F-44CE-8336-DBD6409E8451}" userId="S::Emile.DOSSO@student.isae-supaero.fr::83b2e4d5-a8f2-4d73-a6c8-15a2427d08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12-18T09:19:56.88" personId="{5B684DBE-077F-44CE-8336-DBD6409E8451}" id="{15528B95-39C7-4CC7-902A-00229DEA6DB7}">
    <text xml:space="preserve"> (sans doute minimisé car range trop petit (s'arrête à 75))</text>
  </threadedComment>
  <threadedComment ref="G3" dT="2023-12-12T13:12:57.39" personId="{5B684DBE-077F-44CE-8336-DBD6409E8451}" id="{AF607B9B-BC83-4D48-8FD5-844F9B258B2E}">
    <text>Meilleure précision que le papier de Brout ! &lt;- cache quelque chose ...</text>
  </threadedComment>
  <threadedComment ref="F4" dT="2023-12-27T14:11:34.34" personId="{5B684DBE-077F-44CE-8336-DBD6409E8451}" id="{176F64C0-3E19-43A0-A9B6-591B40052657}">
    <text>(sans doute minimisé car range trop petit (s'arrête à 0.35))</text>
  </threadedComment>
  <threadedComment ref="K4" dT="2023-12-27T14:18:31.21" personId="{5B684DBE-077F-44CE-8336-DBD6409E8451}" id="{53E0E4B3-50BA-4E72-B223-0D1D050D6508}">
    <text>Min de chi2 très similaire à celui pour Omegam_H0 : pourrait être utilisé comme référence pour la suite pour voir si les modèles avec les G(z) améliorent ou non les fits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Normal="100" workbookViewId="0">
      <selection activeCell="A3" sqref="A3"/>
    </sheetView>
  </sheetViews>
  <sheetFormatPr baseColWidth="10" defaultColWidth="9.140625" defaultRowHeight="15" x14ac:dyDescent="0.25"/>
  <cols>
    <col min="1" max="1" width="50" customWidth="1"/>
    <col min="2" max="2" width="17.7109375" customWidth="1"/>
    <col min="3" max="3" width="21.140625" customWidth="1"/>
    <col min="8" max="8" width="18.42578125" customWidth="1"/>
    <col min="9" max="9" width="19.5703125" customWidth="1"/>
    <col min="10" max="10" width="21.28515625" customWidth="1"/>
    <col min="11" max="11" width="27" customWidth="1"/>
    <col min="12" max="12" width="21.5703125" customWidth="1"/>
    <col min="13" max="13" width="10.28515625" customWidth="1"/>
  </cols>
  <sheetData>
    <row r="1" spans="1:13" x14ac:dyDescent="0.25">
      <c r="B1" t="s">
        <v>5</v>
      </c>
      <c r="C1" t="s">
        <v>0</v>
      </c>
      <c r="D1" t="s">
        <v>1</v>
      </c>
      <c r="E1" t="s">
        <v>6</v>
      </c>
      <c r="F1" t="s">
        <v>0</v>
      </c>
      <c r="G1" t="s">
        <v>1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8</v>
      </c>
      <c r="B2">
        <v>73.599999999999994</v>
      </c>
      <c r="C2">
        <v>1.1000000000000001</v>
      </c>
      <c r="D2">
        <v>1.1000000000000001</v>
      </c>
      <c r="E2">
        <v>0.33400000000000002</v>
      </c>
      <c r="F2">
        <v>1.7999999999999999E-2</v>
      </c>
      <c r="G2">
        <v>1.7999999999999999E-2</v>
      </c>
      <c r="H2">
        <v>0.66600000000000004</v>
      </c>
      <c r="I2">
        <v>1.7999999999999999E-2</v>
      </c>
      <c r="J2">
        <v>1.7999999999999999E-2</v>
      </c>
    </row>
    <row r="3" spans="1:13" x14ac:dyDescent="0.25">
      <c r="A3" t="s">
        <v>18</v>
      </c>
      <c r="B3">
        <v>73.2999999999995</v>
      </c>
      <c r="C3">
        <v>1.7</v>
      </c>
      <c r="D3">
        <f>ABS(B3-(69.5999999999997))</f>
        <v>3.6999999999998039</v>
      </c>
      <c r="E3">
        <f>33.4000000000001/100</f>
        <v>0.33400000000000096</v>
      </c>
      <c r="F3">
        <f>ABS(E3-(35.0000000000001/100))</f>
        <v>1.6000000000000014E-2</v>
      </c>
      <c r="G3">
        <f>ABS(E3-(32.5000000000001/100))</f>
        <v>8.9999999999999525E-3</v>
      </c>
      <c r="K3">
        <v>1523.01688482443</v>
      </c>
      <c r="L3">
        <v>2</v>
      </c>
      <c r="M3">
        <f>K3+2*L3</f>
        <v>1527.01688482443</v>
      </c>
    </row>
    <row r="4" spans="1:13" x14ac:dyDescent="0.25">
      <c r="A4" t="s">
        <v>19</v>
      </c>
      <c r="E4">
        <v>0.33</v>
      </c>
      <c r="F4">
        <f>ABS(E4-0.35)</f>
        <v>1.9999999999999962E-2</v>
      </c>
      <c r="G4">
        <f>ABS(E4-0.306)</f>
        <v>2.4000000000000021E-2</v>
      </c>
      <c r="H4">
        <v>0.66200000000000003</v>
      </c>
      <c r="I4">
        <f>ABS(H4-0.694)</f>
        <v>3.1999999999999917E-2</v>
      </c>
      <c r="J4">
        <f>ABS(H4-0.633)</f>
        <v>2.9000000000000026E-2</v>
      </c>
      <c r="K4">
        <v>1523.01055414283</v>
      </c>
      <c r="L4">
        <v>2</v>
      </c>
      <c r="M4">
        <f>K4+2*L4</f>
        <v>1527.01055414283</v>
      </c>
    </row>
    <row r="5" spans="1:13" x14ac:dyDescent="0.25">
      <c r="A5" t="s">
        <v>15</v>
      </c>
      <c r="E5">
        <v>0.314</v>
      </c>
      <c r="F5">
        <f>ABS(E5-(32.3300000000003/100))</f>
        <v>9.3000000000029726E-3</v>
      </c>
      <c r="G5">
        <f>ABS(E5-(30.46/100))</f>
        <v>9.4000000000000195E-3</v>
      </c>
      <c r="H5" t="s">
        <v>16</v>
      </c>
      <c r="I5">
        <f>F5</f>
        <v>9.3000000000029726E-3</v>
      </c>
      <c r="J5">
        <f>G5</f>
        <v>9.4000000000000195E-3</v>
      </c>
      <c r="K5">
        <v>1524.58055056373</v>
      </c>
      <c r="L5">
        <v>1</v>
      </c>
      <c r="M5">
        <f>K5+2*L5</f>
        <v>1526.58055056373</v>
      </c>
    </row>
    <row r="6" spans="1:13" x14ac:dyDescent="0.25">
      <c r="A6" t="s">
        <v>17</v>
      </c>
      <c r="B6">
        <v>73.3</v>
      </c>
      <c r="C6">
        <f>ABS(B6-73.4100000000017)</f>
        <v>0.11000000000170473</v>
      </c>
      <c r="D6">
        <f>ABS(B6-73.1800000000016)</f>
        <v>0.11999999999839872</v>
      </c>
      <c r="K6">
        <v>1523.01684797848</v>
      </c>
      <c r="L6">
        <v>1</v>
      </c>
      <c r="M6">
        <f>K6+2*L6</f>
        <v>1525.01684797848</v>
      </c>
    </row>
    <row r="9" spans="1:13" x14ac:dyDescent="0.25">
      <c r="A9" s="1" t="s">
        <v>9</v>
      </c>
      <c r="B9">
        <v>73.5</v>
      </c>
      <c r="C9">
        <v>1.1000000000000001</v>
      </c>
      <c r="D9">
        <v>1.1000000000000001</v>
      </c>
      <c r="E9">
        <v>0.309</v>
      </c>
      <c r="F9">
        <v>6.3E-2</v>
      </c>
      <c r="G9">
        <v>-6.9000000000000006E-2</v>
      </c>
      <c r="H9" t="s">
        <v>11</v>
      </c>
      <c r="I9" t="s">
        <v>12</v>
      </c>
      <c r="J9" t="s">
        <v>13</v>
      </c>
    </row>
    <row r="10" spans="1:13" x14ac:dyDescent="0.25">
      <c r="A10" s="1" t="s">
        <v>10</v>
      </c>
      <c r="E10">
        <v>0.30099999999999999</v>
      </c>
      <c r="F10">
        <f>ABS(E10-0.308)</f>
        <v>7.0000000000000062E-3</v>
      </c>
      <c r="G10">
        <f>ABS(E10-0.29)</f>
        <v>1.100000000000001E-2</v>
      </c>
      <c r="H10">
        <v>-0.92</v>
      </c>
      <c r="I10" t="s">
        <v>14</v>
      </c>
      <c r="J10" t="s">
        <v>14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2024-02-15T19:40:07Z</dcterms:modified>
</cp:coreProperties>
</file>