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mile\Desktop\Supaero_3A_2023-2024\projet_recherche\folder_for_github\2-modified G models\research_gamma_and_H0\"/>
    </mc:Choice>
  </mc:AlternateContent>
  <xr:revisionPtr revIDLastSave="0" documentId="13_ncr:1_{2105072E-88D2-45B4-AEE8-A79D937617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" i="1" l="1"/>
  <c r="P7" i="1"/>
  <c r="I5" i="1"/>
  <c r="J5" i="1"/>
  <c r="I4" i="1"/>
  <c r="D5" i="1"/>
  <c r="C5" i="1"/>
  <c r="J6" i="1"/>
  <c r="I6" i="1"/>
  <c r="D6" i="1"/>
  <c r="C6" i="1"/>
  <c r="T6" i="1"/>
  <c r="P6" i="1"/>
  <c r="X4" i="1"/>
  <c r="T4" i="1"/>
  <c r="P3" i="1"/>
  <c r="P4" i="1"/>
  <c r="J4" i="1"/>
  <c r="D4" i="1"/>
  <c r="C4" i="1"/>
  <c r="T5" i="1"/>
  <c r="X5" i="1"/>
  <c r="P5" i="1"/>
  <c r="X3" i="1"/>
  <c r="X2" i="1"/>
  <c r="C3" i="1"/>
  <c r="D3" i="1"/>
  <c r="I3" i="1"/>
  <c r="C2" i="1"/>
  <c r="T3" i="1"/>
  <c r="J3" i="1"/>
  <c r="T2" i="1"/>
  <c r="P2" i="1"/>
  <c r="J2" i="1"/>
  <c r="I2" i="1"/>
  <c r="D2" i="1"/>
</calcChain>
</file>

<file path=xl/sharedStrings.xml><?xml version="1.0" encoding="utf-8"?>
<sst xmlns="http://schemas.openxmlformats.org/spreadsheetml/2006/main" count="29" uniqueCount="20">
  <si>
    <t>alpha</t>
  </si>
  <si>
    <t>+</t>
  </si>
  <si>
    <t>-</t>
  </si>
  <si>
    <t>gamma</t>
  </si>
  <si>
    <t>beta</t>
  </si>
  <si>
    <t>log-likelihood</t>
  </si>
  <si>
    <t>nombre de param p</t>
  </si>
  <si>
    <t>AIC</t>
  </si>
  <si>
    <t>nb de p</t>
  </si>
  <si>
    <t>Modif mesure</t>
  </si>
  <si>
    <t xml:space="preserve">Modif modèle </t>
  </si>
  <si>
    <t>H0</t>
  </si>
  <si>
    <t>(confidence interval 68%)</t>
  </si>
  <si>
    <t>1+alpha_a (alpha_riess = 0,18 ; Omegam = 0,334)</t>
  </si>
  <si>
    <t>1+alpha_a (alpha_riess = 0,18 ; Omegam = 0,333)</t>
  </si>
  <si>
    <t>1+alpha_a (alpha_brout = 0,192; Omegam = 0,334)</t>
  </si>
  <si>
    <t>1+alpha_exp(-(1-a)/a)  (alpha_riess = 0,18 ; Omegam = 0,333)</t>
  </si>
  <si>
    <t>1+(alpha_2)_a (alpha_riess_2 = 0,088 ; Omegam = 0,333)</t>
  </si>
  <si>
    <t>1+alpha_f(-0,1*(1-a)/a) (alpha_riess = 0,18 ; Omegam = 0,333)</t>
  </si>
  <si>
    <t>1+alpha_f(-10*(1-a)/a) (alpha_riess = 0,18 ; Omegam = 0,333)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</si>
</sst>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zoomScale="93" workbookViewId="0">
      <selection activeCell="A7" sqref="A7"/>
    </sheetView>
  </sheetViews>
  <sheetFormatPr baseColWidth="10" defaultColWidth="9.140625" defaultRowHeight="15" x14ac:dyDescent="0.25"/>
  <cols>
    <col min="1" max="1" width="57.85546875" customWidth="1"/>
    <col min="2" max="2" width="12" customWidth="1"/>
    <col min="11" max="11" width="18.42578125" customWidth="1"/>
    <col min="12" max="12" width="26.5703125" customWidth="1"/>
    <col min="13" max="13" width="11.28515625" customWidth="1"/>
    <col min="15" max="15" width="19.85546875" customWidth="1"/>
    <col min="18" max="18" width="17.140625" customWidth="1"/>
    <col min="19" max="19" width="12.85546875" customWidth="1"/>
    <col min="22" max="22" width="22.5703125" customWidth="1"/>
  </cols>
  <sheetData>
    <row r="1" spans="1:24" x14ac:dyDescent="0.25">
      <c r="A1" t="s">
        <v>12</v>
      </c>
      <c r="B1" t="s">
        <v>11</v>
      </c>
      <c r="C1" t="s">
        <v>1</v>
      </c>
      <c r="D1" t="s">
        <v>2</v>
      </c>
      <c r="E1" t="s">
        <v>0</v>
      </c>
      <c r="F1" t="s">
        <v>1</v>
      </c>
      <c r="G1" t="s">
        <v>2</v>
      </c>
      <c r="H1" t="s">
        <v>3</v>
      </c>
      <c r="I1" t="s">
        <v>1</v>
      </c>
      <c r="J1" t="s">
        <v>2</v>
      </c>
      <c r="K1" t="s">
        <v>4</v>
      </c>
      <c r="L1" t="s">
        <v>1</v>
      </c>
      <c r="M1" t="s">
        <v>2</v>
      </c>
      <c r="N1" t="s">
        <v>5</v>
      </c>
      <c r="O1" t="s">
        <v>6</v>
      </c>
      <c r="P1" t="s">
        <v>7</v>
      </c>
      <c r="R1" t="s">
        <v>10</v>
      </c>
      <c r="S1" t="s">
        <v>8</v>
      </c>
      <c r="T1" t="s">
        <v>7</v>
      </c>
      <c r="V1" t="s">
        <v>9</v>
      </c>
      <c r="W1" t="s">
        <v>8</v>
      </c>
      <c r="X1" t="s">
        <v>7</v>
      </c>
    </row>
    <row r="2" spans="1:24" x14ac:dyDescent="0.25">
      <c r="A2" t="s">
        <v>15</v>
      </c>
      <c r="B2">
        <v>67.12</v>
      </c>
      <c r="C2">
        <f>ABS(B2-67.3999999999998)</f>
        <v>0.27999999999980218</v>
      </c>
      <c r="D2">
        <f>ABS(B2-66.7999999999999)</f>
        <v>0.32000000000010687</v>
      </c>
      <c r="E2">
        <v>0.192</v>
      </c>
      <c r="H2">
        <v>-0.54500000000000004</v>
      </c>
      <c r="I2">
        <f>ABS(H2-(-0.200000000000017))</f>
        <v>0.34499999999998304</v>
      </c>
      <c r="J2">
        <f>ABS(H2-(-0.900000000000014))</f>
        <v>0.35500000000001397</v>
      </c>
      <c r="N2">
        <v>1523.00785</v>
      </c>
      <c r="O2">
        <v>2</v>
      </c>
      <c r="P2">
        <f>N2+2*O2</f>
        <v>1527.00785</v>
      </c>
      <c r="R2">
        <v>1528.5330347676099</v>
      </c>
      <c r="S2">
        <v>1</v>
      </c>
      <c r="T2">
        <f>R2+2*S2</f>
        <v>1530.5330347676099</v>
      </c>
      <c r="V2">
        <v>1523.01688482443</v>
      </c>
      <c r="W2">
        <v>1</v>
      </c>
      <c r="X2">
        <f>V2+2*W2</f>
        <v>1525.01688482443</v>
      </c>
    </row>
    <row r="3" spans="1:24" x14ac:dyDescent="0.25">
      <c r="A3" t="s">
        <v>13</v>
      </c>
      <c r="B3">
        <v>67.459999999999994</v>
      </c>
      <c r="C3">
        <f>ABS(B3-67.8100000000003)</f>
        <v>0.35000000000030695</v>
      </c>
      <c r="D3">
        <f>ABS(B3-67.12)</f>
        <v>0.3399999999999892</v>
      </c>
      <c r="E3">
        <v>0.18</v>
      </c>
      <c r="H3">
        <v>-0.55000000000000004</v>
      </c>
      <c r="I3">
        <f>ABS(H3-(-0.179999999999999))</f>
        <v>0.37000000000000105</v>
      </c>
      <c r="J3">
        <f>ABS(H3-(-0.900000000000014))</f>
        <v>0.35000000000001397</v>
      </c>
      <c r="N3">
        <v>1522.9064612582399</v>
      </c>
      <c r="O3">
        <v>2</v>
      </c>
      <c r="P3">
        <f>N3+2*O3</f>
        <v>1526.9064612582399</v>
      </c>
      <c r="R3">
        <v>1527.94275272145</v>
      </c>
      <c r="S3">
        <v>1</v>
      </c>
      <c r="T3">
        <f>R3+2*S3</f>
        <v>1529.94275272145</v>
      </c>
      <c r="V3">
        <v>1523.01688482443</v>
      </c>
      <c r="W3">
        <v>1</v>
      </c>
      <c r="X3">
        <f>V3+2*W3</f>
        <v>1525.01688482443</v>
      </c>
    </row>
    <row r="4" spans="1:24" x14ac:dyDescent="0.25">
      <c r="A4" t="s">
        <v>14</v>
      </c>
      <c r="B4">
        <v>67.459999999999994</v>
      </c>
      <c r="C4">
        <f>ABS(B4-67.8100000000003)</f>
        <v>0.35000000000030695</v>
      </c>
      <c r="D4">
        <f>ABS(B4-67.11)</f>
        <v>0.34999999999999432</v>
      </c>
      <c r="E4">
        <v>0.18</v>
      </c>
      <c r="H4">
        <v>-0.56000000000000005</v>
      </c>
      <c r="I4">
        <f>ABS(H4-(-0.199999999999999))</f>
        <v>0.36000000000000104</v>
      </c>
      <c r="J4">
        <f>ABS(H4-(-0.930000000000014))</f>
        <v>0.37000000000001398</v>
      </c>
      <c r="N4">
        <v>1522.8995921604301</v>
      </c>
      <c r="O4">
        <v>2</v>
      </c>
      <c r="P4">
        <f>N4+2*O4</f>
        <v>1526.8995921604301</v>
      </c>
      <c r="R4">
        <v>1527.94275272145</v>
      </c>
      <c r="S4">
        <v>1</v>
      </c>
      <c r="T4">
        <f>R4+2*S4</f>
        <v>1529.94275272145</v>
      </c>
      <c r="V4">
        <v>1523.01688482443</v>
      </c>
      <c r="W4">
        <v>1</v>
      </c>
      <c r="X4">
        <f>V4+2*W4</f>
        <v>1525.01688482443</v>
      </c>
    </row>
    <row r="5" spans="1:24" x14ac:dyDescent="0.25">
      <c r="A5" t="s">
        <v>17</v>
      </c>
      <c r="B5">
        <v>67.349999999999994</v>
      </c>
      <c r="C5">
        <f>ABS(B5-67.7)</f>
        <v>0.35000000000000853</v>
      </c>
      <c r="D5">
        <f>ABS(B5-(67))</f>
        <v>0.34999999999999432</v>
      </c>
      <c r="E5">
        <v>8.7999999999999995E-2</v>
      </c>
      <c r="H5">
        <v>-0.56000000000000005</v>
      </c>
      <c r="I5">
        <f>ABS(H5-(-0.2))</f>
        <v>0.36000000000000004</v>
      </c>
      <c r="J5">
        <f>ABS(H5-(-0.91))</f>
        <v>0.35</v>
      </c>
      <c r="N5">
        <v>1522.8898500682999</v>
      </c>
      <c r="O5">
        <v>2</v>
      </c>
      <c r="P5">
        <f>ABS(N5+2*O5)</f>
        <v>1526.8898500682999</v>
      </c>
      <c r="R5">
        <v>1528.45949200374</v>
      </c>
      <c r="S5">
        <v>1</v>
      </c>
      <c r="T5">
        <f>R5+2*S5</f>
        <v>1530.45949200374</v>
      </c>
      <c r="V5">
        <v>1523.01688482443</v>
      </c>
      <c r="W5">
        <v>1</v>
      </c>
      <c r="X5">
        <f>V5+2*W5</f>
        <v>1525.01688482443</v>
      </c>
    </row>
    <row r="6" spans="1:24" x14ac:dyDescent="0.25">
      <c r="A6" t="s">
        <v>16</v>
      </c>
      <c r="B6">
        <v>67.48</v>
      </c>
      <c r="C6">
        <f>ABS(B6-67.8)</f>
        <v>0.31999999999999318</v>
      </c>
      <c r="D6">
        <f>ABS(B6-67.15)</f>
        <v>0.32999999999999829</v>
      </c>
      <c r="E6">
        <v>0.18</v>
      </c>
      <c r="H6">
        <v>-0.52</v>
      </c>
      <c r="I6">
        <f>ABS(H6-(-0.22))</f>
        <v>0.30000000000000004</v>
      </c>
      <c r="J6">
        <f>ABS(H6-(-0.81))</f>
        <v>0.29000000000000004</v>
      </c>
      <c r="N6">
        <v>1522.93430817991</v>
      </c>
      <c r="O6">
        <v>2</v>
      </c>
      <c r="P6">
        <f>ABS(N6+2*O6)</f>
        <v>1526.93430817991</v>
      </c>
      <c r="R6">
        <v>1529.47847640691</v>
      </c>
      <c r="S6">
        <v>1</v>
      </c>
      <c r="T6">
        <f>R6+2*S6</f>
        <v>1531.47847640691</v>
      </c>
    </row>
    <row r="7" spans="1:24" x14ac:dyDescent="0.25">
      <c r="A7" t="s">
        <v>18</v>
      </c>
      <c r="B7">
        <v>67.510000000000502</v>
      </c>
      <c r="C7">
        <v>0.28000000000000003</v>
      </c>
      <c r="D7">
        <v>0.24</v>
      </c>
      <c r="E7">
        <v>0.18</v>
      </c>
      <c r="H7">
        <v>-0.25</v>
      </c>
      <c r="I7">
        <v>2.17</v>
      </c>
      <c r="J7">
        <v>2.19</v>
      </c>
      <c r="N7">
        <v>1523.01</v>
      </c>
      <c r="O7">
        <v>2</v>
      </c>
      <c r="P7">
        <f>ABS(N7+2*O7)</f>
        <v>1527.01</v>
      </c>
    </row>
    <row r="8" spans="1:24" x14ac:dyDescent="0.25">
      <c r="A8" t="s">
        <v>19</v>
      </c>
      <c r="B8">
        <v>66.87</v>
      </c>
      <c r="C8">
        <v>0.55000000000000004</v>
      </c>
      <c r="D8">
        <v>0.51</v>
      </c>
      <c r="H8">
        <v>-0.85</v>
      </c>
      <c r="I8">
        <v>0.14000000000000001</v>
      </c>
      <c r="J8">
        <v>0.12</v>
      </c>
      <c r="N8">
        <v>1524.34</v>
      </c>
      <c r="O8">
        <v>2</v>
      </c>
      <c r="P8">
        <f>ABS(N8+2*O8)</f>
        <v>1528.34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 DOSSO</dc:creator>
  <cp:lastModifiedBy>Emile</cp:lastModifiedBy>
  <dcterms:created xsi:type="dcterms:W3CDTF">2015-06-05T18:17:20Z</dcterms:created>
  <dcterms:modified xsi:type="dcterms:W3CDTF">2024-03-24T15:42:15Z</dcterms:modified>
</cp:coreProperties>
</file>