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7"/>
  <workbookPr/>
  <mc:AlternateContent xmlns:mc="http://schemas.openxmlformats.org/markup-compatibility/2006">
    <mc:Choice Requires="x15">
      <x15ac:absPath xmlns:x15ac="http://schemas.microsoft.com/office/spreadsheetml/2010/11/ac" url="https://kuleuven-my.sharepoint.com/personal/emile_marien_student_kuleuven_be/Documents/Emile/Unief/MA 1 - Sem 2/2024_spring_P&amp;O_6/MA1SEM2_EnergyProject/data/"/>
    </mc:Choice>
  </mc:AlternateContent>
  <xr:revisionPtr revIDLastSave="1475" documentId="11_0B1D56BE9CDCCE836B02CE7A5FB0D4A9BBFD1C62" xr6:coauthVersionLast="47" xr6:coauthVersionMax="47" xr10:uidLastSave="{8904C60A-AE88-9A42-9B2C-FFB28CDBA466}"/>
  <bookViews>
    <workbookView minimized="1" xWindow="0" yWindow="460" windowWidth="28800" windowHeight="15940" activeTab="3" xr2:uid="{00000000-000D-0000-FFFF-FFFF00000000}"/>
  </bookViews>
  <sheets>
    <sheet name="Sheet1" sheetId="4" r:id="rId1"/>
    <sheet name="No smart charging" sheetId="3" r:id="rId2"/>
    <sheet name="Smart charging" sheetId="2" r:id="rId3"/>
    <sheet name="Sheet4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7" l="1"/>
  <c r="E13" i="7"/>
  <c r="G11" i="7"/>
  <c r="E11" i="7"/>
  <c r="E9" i="7"/>
  <c r="E8" i="7"/>
  <c r="B17" i="2"/>
  <c r="L5" i="2"/>
  <c r="G18" i="2"/>
  <c r="B8" i="2"/>
  <c r="I9" i="2"/>
  <c r="I8" i="2"/>
  <c r="H18" i="2"/>
  <c r="G15" i="2"/>
  <c r="F9" i="2"/>
  <c r="F8" i="2"/>
  <c r="H9" i="2"/>
  <c r="H8" i="2"/>
  <c r="G9" i="2"/>
  <c r="G8" i="2"/>
  <c r="G6" i="2"/>
  <c r="H6" i="2"/>
  <c r="H2" i="2"/>
  <c r="F6" i="2"/>
  <c r="F5" i="2"/>
  <c r="H5" i="2" s="1"/>
  <c r="F4" i="2"/>
  <c r="H4" i="2" s="1"/>
  <c r="F3" i="2"/>
  <c r="H3" i="2" s="1"/>
  <c r="F2" i="2"/>
  <c r="F22" i="3"/>
  <c r="O2" i="2"/>
  <c r="L5" i="3"/>
  <c r="F2" i="3"/>
  <c r="H2" i="3"/>
  <c r="O2" i="3"/>
  <c r="G6" i="3"/>
  <c r="G8" i="3"/>
  <c r="G9" i="3"/>
  <c r="I9" i="3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2" i="4"/>
  <c r="I8" i="3"/>
  <c r="I6" i="3"/>
  <c r="I5" i="3"/>
  <c r="I4" i="3"/>
  <c r="I3" i="3"/>
  <c r="I2" i="3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81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37" i="4"/>
  <c r="E162" i="4"/>
  <c r="E163" i="4"/>
  <c r="E164" i="4"/>
  <c r="E165" i="4"/>
  <c r="E166" i="4"/>
  <c r="E167" i="4"/>
  <c r="E168" i="4"/>
  <c r="E169" i="4"/>
  <c r="E161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" i="4"/>
  <c r="G5" i="2"/>
  <c r="G3" i="3"/>
  <c r="G4" i="3"/>
  <c r="G5" i="3"/>
  <c r="G2" i="3"/>
  <c r="B2" i="3"/>
  <c r="N2" i="3"/>
  <c r="M2" i="3"/>
  <c r="B2" i="2"/>
  <c r="D2" i="2" s="1"/>
  <c r="C2" i="2"/>
  <c r="N2" i="2"/>
  <c r="M2" i="2"/>
  <c r="I6" i="2" l="1"/>
  <c r="I5" i="2"/>
  <c r="I4" i="2"/>
  <c r="I3" i="2"/>
  <c r="I2" i="2"/>
  <c r="H15" i="2"/>
  <c r="D2" i="3"/>
  <c r="C2" i="3"/>
  <c r="E2" i="2"/>
  <c r="E2" i="3" l="1"/>
  <c r="B3" i="3" l="1"/>
  <c r="E133" i="4" l="1"/>
  <c r="E132" i="4"/>
  <c r="E136" i="4"/>
  <c r="E135" i="4"/>
  <c r="E134" i="4"/>
  <c r="C3" i="3"/>
  <c r="D3" i="3"/>
  <c r="E3" i="3" s="1"/>
  <c r="F3" i="3" l="1"/>
  <c r="H3" i="3"/>
  <c r="B4" i="3"/>
  <c r="E158" i="4" l="1"/>
  <c r="E157" i="4"/>
  <c r="E156" i="4"/>
  <c r="E160" i="4"/>
  <c r="E159" i="4"/>
  <c r="D4" i="3"/>
  <c r="C4" i="3"/>
  <c r="E4" i="3" l="1"/>
  <c r="H4" i="3" s="1"/>
  <c r="F4" i="3" l="1"/>
  <c r="B5" i="3"/>
  <c r="D5" i="3" l="1"/>
  <c r="C5" i="3"/>
  <c r="E5" i="3"/>
  <c r="F5" i="3" l="1"/>
  <c r="H5" i="3"/>
  <c r="B6" i="3"/>
  <c r="D6" i="3" s="1"/>
  <c r="C6" i="3" l="1"/>
  <c r="E6" i="3"/>
  <c r="F6" i="3" l="1"/>
  <c r="B8" i="3"/>
  <c r="H6" i="3"/>
  <c r="D8" i="3" l="1"/>
  <c r="E8" i="3" s="1"/>
  <c r="C8" i="3"/>
  <c r="F8" i="3" l="1"/>
  <c r="B9" i="3" s="1"/>
  <c r="H8" i="3"/>
  <c r="C9" i="3" l="1"/>
  <c r="D9" i="3"/>
  <c r="E9" i="3" s="1"/>
  <c r="H9" i="3" s="1"/>
  <c r="F9" i="3" l="1"/>
  <c r="E75" i="4"/>
  <c r="G4" i="2"/>
  <c r="E32" i="4"/>
  <c r="G3" i="2"/>
  <c r="G2" i="2"/>
  <c r="B3" i="2"/>
  <c r="D3" i="2" s="1"/>
  <c r="E78" i="4" l="1"/>
  <c r="E79" i="4"/>
  <c r="E76" i="4"/>
  <c r="E77" i="4"/>
  <c r="E73" i="4"/>
  <c r="E80" i="4"/>
  <c r="B4" i="2"/>
  <c r="E3" i="2"/>
  <c r="E31" i="4"/>
  <c r="E29" i="4"/>
  <c r="C3" i="2"/>
  <c r="E25" i="4"/>
  <c r="E30" i="4"/>
  <c r="E28" i="4"/>
  <c r="E26" i="4"/>
  <c r="E27" i="4"/>
  <c r="E74" i="4"/>
  <c r="D4" i="2" l="1"/>
  <c r="C4" i="2"/>
  <c r="E4" i="2" l="1"/>
  <c r="B5" i="2"/>
  <c r="C5" i="2" l="1"/>
  <c r="D5" i="2"/>
  <c r="E5" i="2" l="1"/>
  <c r="B6" i="2"/>
  <c r="C6" i="2" l="1"/>
  <c r="D6" i="2"/>
  <c r="E6" i="2" l="1"/>
  <c r="D8" i="2" l="1"/>
  <c r="C8" i="2"/>
  <c r="E8" i="2" l="1"/>
  <c r="B9" i="2"/>
  <c r="C9" i="2" l="1"/>
  <c r="D9" i="2"/>
  <c r="E9" i="2" s="1"/>
</calcChain>
</file>

<file path=xl/sharedStrings.xml><?xml version="1.0" encoding="utf-8"?>
<sst xmlns="http://schemas.openxmlformats.org/spreadsheetml/2006/main" count="82" uniqueCount="49">
  <si>
    <t>Hour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</si>
  <si>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</si>
  <si>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</si>
  <si>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</si>
  <si>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</si>
  <si>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</si>
  <si>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</si>
  <si>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</si>
  <si>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</si>
  <si>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Stary day (km)</t>
  </si>
  <si>
    <t>(battery %)</t>
  </si>
  <si>
    <t>End day (km)</t>
  </si>
  <si>
    <t>Charging hours</t>
  </si>
  <si>
    <t>Start</t>
  </si>
  <si>
    <t>End</t>
  </si>
  <si>
    <t>Charging load</t>
  </si>
  <si>
    <t>Range (km)</t>
  </si>
  <si>
    <t>Daily (km)</t>
  </si>
  <si>
    <t>Efficiency (kWh/km)</t>
  </si>
  <si>
    <t>Battery capacity (kWh)</t>
  </si>
  <si>
    <t>Charging power (kW)</t>
  </si>
  <si>
    <t>Max charge</t>
  </si>
  <si>
    <t>Min charge</t>
  </si>
  <si>
    <t>Daily weekend (km)</t>
  </si>
  <si>
    <t>Charging time</t>
  </si>
  <si>
    <t>Datetime</t>
  </si>
  <si>
    <t>Load_EV_kW_no_SC</t>
  </si>
  <si>
    <t>Week</t>
  </si>
  <si>
    <t>Correction_factor</t>
  </si>
  <si>
    <t>Load_EV_kW_SC</t>
  </si>
  <si>
    <t>charging</t>
  </si>
  <si>
    <t>uncharging</t>
  </si>
  <si>
    <t>disconnected</t>
  </si>
  <si>
    <t>Average charging load</t>
  </si>
  <si>
    <t>Ratio to max power</t>
  </si>
  <si>
    <t>Average charge</t>
  </si>
  <si>
    <t>Charging_type_EV_B2C</t>
  </si>
  <si>
    <t>Period</t>
  </si>
  <si>
    <t>B2G</t>
  </si>
  <si>
    <t>max battery:</t>
  </si>
  <si>
    <t>max cap</t>
  </si>
  <si>
    <t>kWH</t>
  </si>
  <si>
    <t>driving loss</t>
  </si>
  <si>
    <t>household loss</t>
  </si>
  <si>
    <t>end of day power</t>
  </si>
  <si>
    <t>to be added overnight to bring back to 80%:</t>
  </si>
  <si>
    <t>Max charging power:</t>
  </si>
  <si>
    <t>hours needed:</t>
  </si>
  <si>
    <t>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</si>
</sst>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dd/mm/yyyy\ hh:mm:ss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sz val="11"/>
      <color rgb="FF000000"/>
      <name val="Consolas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0" fontId="0" fillId="0" borderId="0" xfId="0" applyNumberFormat="1"/>
    <xf numFmtId="2" fontId="0" fillId="0" borderId="0" xfId="0" applyNumberFormat="1"/>
    <xf numFmtId="0" fontId="2" fillId="0" borderId="0" xfId="0" applyFont="1"/>
    <xf numFmtId="2" fontId="2" fillId="0" borderId="0" xfId="0" applyNumberFormat="1" applyFont="1"/>
    <xf numFmtId="164" fontId="0" fillId="0" borderId="0" xfId="0" applyNumberFormat="1"/>
    <xf numFmtId="20" fontId="0" fillId="0" borderId="0" xfId="0" applyNumberFormat="1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6007-FF13-4F03-A8AB-B476DD27065A}">
  <dimension ref="A1:H169"/>
  <sheetViews>
    <sheetView workbookViewId="0">
      <selection activeCell="F4" sqref="F4"/>
    </sheetView>
  </sheetViews>
  <sheetFormatPr baseColWidth="10" defaultColWidth="8.83203125" defaultRowHeight="15" x14ac:dyDescent="0.2"/>
  <cols>
    <col min="1" max="1" width="25.5" customWidth="1"/>
    <col min="2" max="2" width="10.6640625" customWidth="1"/>
    <col min="3" max="4" width="16.5" customWidth="1"/>
    <col min="5" max="5" width="16.83203125" bestFit="1" customWidth="1"/>
    <col min="6" max="6" width="16.83203125" customWidth="1"/>
    <col min="7" max="7" width="5.6640625" style="9" bestFit="1" customWidth="1"/>
    <col min="8" max="8" width="13.83203125" bestFit="1" customWidth="1"/>
  </cols>
  <sheetData>
    <row r="1" spans="1:8" x14ac:dyDescent="0.2">
      <c r="A1" t="s">
        <v>25</v>
      </c>
      <c r="B1" t="s">
        <v>0</v>
      </c>
      <c r="C1" t="s">
        <v>1</v>
      </c>
      <c r="D1" t="s">
        <v>26</v>
      </c>
      <c r="E1" t="s">
        <v>29</v>
      </c>
      <c r="F1" t="s">
        <v>36</v>
      </c>
      <c r="G1" s="9" t="s">
        <v>27</v>
      </c>
      <c r="H1" t="s">
        <v>28</v>
      </c>
    </row>
    <row r="2" spans="1:8" x14ac:dyDescent="0.2">
      <c r="A2" s="11">
        <v>43101</v>
      </c>
      <c r="B2" s="7">
        <v>0</v>
      </c>
      <c r="C2" t="s">
        <v>2</v>
      </c>
      <c r="D2" s="3">
        <f>0</f>
        <v>0</v>
      </c>
      <c r="E2" s="3">
        <f>0</f>
        <v>0</v>
      </c>
      <c r="F2" t="s">
        <v>30</v>
      </c>
      <c r="G2" s="10">
        <v>1</v>
      </c>
      <c r="H2" s="3">
        <v>1</v>
      </c>
    </row>
    <row r="3" spans="1:8" x14ac:dyDescent="0.2">
      <c r="A3" s="11">
        <v>43101.041666666664</v>
      </c>
      <c r="B3" s="7">
        <v>4.1666666666666699E-2</v>
      </c>
      <c r="D3" s="3">
        <f>0</f>
        <v>0</v>
      </c>
      <c r="E3" s="3">
        <f>0</f>
        <v>0</v>
      </c>
      <c r="F3" s="3" t="s">
        <v>31</v>
      </c>
      <c r="G3" s="10">
        <v>2</v>
      </c>
      <c r="H3" s="3">
        <v>1</v>
      </c>
    </row>
    <row r="4" spans="1:8" x14ac:dyDescent="0.2">
      <c r="A4" s="11">
        <v>43101.083333333336</v>
      </c>
      <c r="B4" s="7">
        <v>8.3333333333333301E-2</v>
      </c>
      <c r="D4" s="3">
        <f>0</f>
        <v>0</v>
      </c>
      <c r="E4" s="3">
        <f>0</f>
        <v>0</v>
      </c>
      <c r="F4" s="3" t="s">
        <v>32</v>
      </c>
      <c r="G4" s="10">
        <v>3</v>
      </c>
      <c r="H4" s="3">
        <v>1</v>
      </c>
    </row>
    <row r="5" spans="1:8" x14ac:dyDescent="0.2">
      <c r="A5" s="11">
        <v>43101.124999826388</v>
      </c>
      <c r="B5" s="7">
        <v>0.125</v>
      </c>
      <c r="D5" s="3">
        <f>0</f>
        <v>0</v>
      </c>
      <c r="E5" s="3">
        <f>0</f>
        <v>0</v>
      </c>
      <c r="F5" s="3"/>
      <c r="G5" s="10">
        <v>4</v>
      </c>
      <c r="H5" s="3">
        <v>1</v>
      </c>
    </row>
    <row r="6" spans="1:8" x14ac:dyDescent="0.2">
      <c r="A6" s="11">
        <v>43101.166666435187</v>
      </c>
      <c r="B6" s="7">
        <v>0.16666666666666699</v>
      </c>
      <c r="D6" s="3">
        <f>0</f>
        <v>0</v>
      </c>
      <c r="E6" s="3">
        <f>0</f>
        <v>0</v>
      </c>
      <c r="F6" s="3"/>
      <c r="G6" s="10">
        <v>5</v>
      </c>
      <c r="H6" s="3">
        <v>1</v>
      </c>
    </row>
    <row r="7" spans="1:8" x14ac:dyDescent="0.2">
      <c r="A7" s="11">
        <v>43101.208333043978</v>
      </c>
      <c r="B7" s="7">
        <v>0.20833333333333301</v>
      </c>
      <c r="D7" s="3">
        <f>0</f>
        <v>0</v>
      </c>
      <c r="E7" s="3">
        <f>0</f>
        <v>0</v>
      </c>
      <c r="F7" s="3"/>
      <c r="G7" s="10">
        <v>6</v>
      </c>
      <c r="H7" s="3">
        <v>1</v>
      </c>
    </row>
    <row r="8" spans="1:8" x14ac:dyDescent="0.2">
      <c r="A8" s="11">
        <v>43101.249999652777</v>
      </c>
      <c r="B8" s="7">
        <v>0.25</v>
      </c>
      <c r="D8" s="3">
        <f>0</f>
        <v>0</v>
      </c>
      <c r="E8" s="3">
        <f>0</f>
        <v>0</v>
      </c>
      <c r="F8" s="3"/>
      <c r="G8" s="10">
        <v>7</v>
      </c>
      <c r="H8" s="3">
        <v>1</v>
      </c>
    </row>
    <row r="9" spans="1:8" x14ac:dyDescent="0.2">
      <c r="A9" s="11">
        <v>43101.291666261575</v>
      </c>
      <c r="B9" s="7">
        <v>0.29166666666666702</v>
      </c>
      <c r="D9" s="3">
        <f>0</f>
        <v>0</v>
      </c>
      <c r="E9" s="3">
        <f>0</f>
        <v>0</v>
      </c>
      <c r="F9" s="3"/>
      <c r="G9" s="10">
        <v>8</v>
      </c>
      <c r="H9" s="3">
        <v>1</v>
      </c>
    </row>
    <row r="10" spans="1:8" x14ac:dyDescent="0.2">
      <c r="A10" s="11">
        <v>43101.333332870374</v>
      </c>
      <c r="B10" s="7">
        <v>0.33333333333333298</v>
      </c>
      <c r="D10" s="3">
        <f>0</f>
        <v>0</v>
      </c>
      <c r="E10" s="3">
        <f>0</f>
        <v>0</v>
      </c>
      <c r="F10" s="3"/>
      <c r="G10" s="10">
        <v>9</v>
      </c>
      <c r="H10" s="3">
        <v>1</v>
      </c>
    </row>
    <row r="11" spans="1:8" x14ac:dyDescent="0.2">
      <c r="A11" s="11">
        <v>43101.374999479165</v>
      </c>
      <c r="B11" s="7">
        <v>0.375</v>
      </c>
      <c r="D11" s="3">
        <f>0</f>
        <v>0</v>
      </c>
      <c r="E11" s="3">
        <f>0</f>
        <v>0</v>
      </c>
      <c r="F11" s="3"/>
      <c r="G11" s="10">
        <v>10</v>
      </c>
      <c r="H11" s="3">
        <v>1</v>
      </c>
    </row>
    <row r="12" spans="1:8" x14ac:dyDescent="0.2">
      <c r="A12" s="11">
        <v>43101.416666087964</v>
      </c>
      <c r="B12" s="7">
        <v>0.41666666666666702</v>
      </c>
      <c r="D12" s="3">
        <f>0</f>
        <v>0</v>
      </c>
      <c r="E12" s="3">
        <f>0</f>
        <v>0</v>
      </c>
      <c r="F12" s="3"/>
      <c r="G12" s="10">
        <v>11</v>
      </c>
      <c r="H12" s="3">
        <v>1</v>
      </c>
    </row>
    <row r="13" spans="1:8" x14ac:dyDescent="0.2">
      <c r="A13" s="11">
        <v>43101.458332696762</v>
      </c>
      <c r="B13" s="7">
        <v>0.45833333333333398</v>
      </c>
      <c r="D13" s="3">
        <f>0</f>
        <v>0</v>
      </c>
      <c r="E13" s="3">
        <f>0</f>
        <v>0</v>
      </c>
      <c r="F13" s="3"/>
      <c r="G13" s="10">
        <v>12</v>
      </c>
      <c r="H13" s="3">
        <v>1</v>
      </c>
    </row>
    <row r="14" spans="1:8" x14ac:dyDescent="0.2">
      <c r="A14" s="11">
        <v>43101.499999305554</v>
      </c>
      <c r="B14" s="7">
        <v>0.5</v>
      </c>
      <c r="D14" s="3">
        <f>0</f>
        <v>0</v>
      </c>
      <c r="E14" s="3">
        <f>0</f>
        <v>0</v>
      </c>
      <c r="F14" s="3"/>
      <c r="G14" s="10">
        <v>13</v>
      </c>
      <c r="H14" s="3">
        <v>1</v>
      </c>
    </row>
    <row r="15" spans="1:8" x14ac:dyDescent="0.2">
      <c r="A15" s="11">
        <v>43101.541665914352</v>
      </c>
      <c r="B15" s="7">
        <v>0.54166666666666696</v>
      </c>
      <c r="D15" s="3">
        <f>0</f>
        <v>0</v>
      </c>
      <c r="E15" s="3">
        <f>0</f>
        <v>0</v>
      </c>
      <c r="F15" s="3"/>
      <c r="G15" s="10">
        <v>14</v>
      </c>
      <c r="H15" s="3">
        <v>1</v>
      </c>
    </row>
    <row r="16" spans="1:8" x14ac:dyDescent="0.2">
      <c r="A16" s="11">
        <v>43101.583332523151</v>
      </c>
      <c r="B16" s="7">
        <v>0.58333333333333404</v>
      </c>
      <c r="D16" s="3">
        <f>0</f>
        <v>0</v>
      </c>
      <c r="E16" s="3">
        <f>0</f>
        <v>0</v>
      </c>
      <c r="F16" s="3"/>
      <c r="G16" s="10">
        <v>15</v>
      </c>
      <c r="H16" s="3">
        <v>1</v>
      </c>
    </row>
    <row r="17" spans="1:8" x14ac:dyDescent="0.2">
      <c r="A17" s="11">
        <v>43101.624999131942</v>
      </c>
      <c r="B17" s="7">
        <v>0.625</v>
      </c>
      <c r="D17" s="3">
        <f>0</f>
        <v>0</v>
      </c>
      <c r="E17" s="3">
        <f>0</f>
        <v>0</v>
      </c>
      <c r="F17" s="3"/>
      <c r="G17" s="10">
        <v>16</v>
      </c>
      <c r="H17" s="3">
        <v>1</v>
      </c>
    </row>
    <row r="18" spans="1:8" x14ac:dyDescent="0.2">
      <c r="A18" s="11">
        <v>43101.66666574074</v>
      </c>
      <c r="B18" s="7">
        <v>0.66666666666666696</v>
      </c>
      <c r="D18" s="3">
        <f>0</f>
        <v>0</v>
      </c>
      <c r="E18" s="3">
        <f>0</f>
        <v>0</v>
      </c>
      <c r="F18" s="3"/>
      <c r="G18" s="10">
        <v>17</v>
      </c>
      <c r="H18" s="3">
        <v>1</v>
      </c>
    </row>
    <row r="19" spans="1:8" x14ac:dyDescent="0.2">
      <c r="A19" s="11">
        <v>43101.708332349539</v>
      </c>
      <c r="B19" s="7">
        <v>0.70833333333333404</v>
      </c>
      <c r="D19" s="3">
        <f>0</f>
        <v>0</v>
      </c>
      <c r="E19" s="3">
        <f>0</f>
        <v>0</v>
      </c>
      <c r="F19" s="3"/>
      <c r="G19" s="10">
        <v>18</v>
      </c>
      <c r="H19" s="3">
        <v>1</v>
      </c>
    </row>
    <row r="20" spans="1:8" x14ac:dyDescent="0.2">
      <c r="A20" s="11">
        <v>43101.74999895833</v>
      </c>
      <c r="B20" s="7">
        <v>0.750000000000001</v>
      </c>
      <c r="D20" s="3">
        <f>0</f>
        <v>0</v>
      </c>
      <c r="E20" s="3">
        <f>0</f>
        <v>0</v>
      </c>
      <c r="F20" s="3"/>
      <c r="G20" s="10">
        <v>19</v>
      </c>
      <c r="H20" s="3">
        <v>1</v>
      </c>
    </row>
    <row r="21" spans="1:8" x14ac:dyDescent="0.2">
      <c r="A21" s="11">
        <v>43101.791665567129</v>
      </c>
      <c r="B21" s="7">
        <v>0.79166666666666696</v>
      </c>
      <c r="D21" s="3">
        <f>0</f>
        <v>0</v>
      </c>
      <c r="E21" s="3">
        <f>0</f>
        <v>0</v>
      </c>
      <c r="F21" s="3"/>
      <c r="G21" s="10">
        <v>20</v>
      </c>
      <c r="H21" s="3">
        <v>1</v>
      </c>
    </row>
    <row r="22" spans="1:8" x14ac:dyDescent="0.2">
      <c r="A22" s="11">
        <v>43101.833332175927</v>
      </c>
      <c r="B22" s="7">
        <v>0.83333333333333404</v>
      </c>
      <c r="D22" s="3">
        <f>0</f>
        <v>0</v>
      </c>
      <c r="E22" s="3">
        <f>0</f>
        <v>0</v>
      </c>
      <c r="F22" s="3"/>
      <c r="G22" s="10">
        <v>21</v>
      </c>
      <c r="H22" s="3">
        <v>1</v>
      </c>
    </row>
    <row r="23" spans="1:8" x14ac:dyDescent="0.2">
      <c r="A23" s="11">
        <v>43101.874998784719</v>
      </c>
      <c r="B23" s="7">
        <v>0.875000000000001</v>
      </c>
      <c r="D23" s="3">
        <f>0</f>
        <v>0</v>
      </c>
      <c r="E23" s="3">
        <f>0</f>
        <v>0</v>
      </c>
      <c r="F23" s="3"/>
      <c r="G23" s="10">
        <v>22</v>
      </c>
      <c r="H23" s="3">
        <v>1</v>
      </c>
    </row>
    <row r="24" spans="1:8" x14ac:dyDescent="0.2">
      <c r="A24" s="11">
        <v>43101.916665393517</v>
      </c>
      <c r="B24" s="7">
        <v>0.91666666666666696</v>
      </c>
      <c r="D24" s="3">
        <f>0</f>
        <v>0</v>
      </c>
      <c r="E24" s="3">
        <f>0</f>
        <v>0</v>
      </c>
      <c r="F24" s="3"/>
      <c r="G24" s="10">
        <v>23</v>
      </c>
      <c r="H24" s="3">
        <v>1</v>
      </c>
    </row>
    <row r="25" spans="1:8" x14ac:dyDescent="0.2">
      <c r="A25" s="11">
        <v>43101.958332002316</v>
      </c>
      <c r="B25" s="7">
        <v>0.95833333333333404</v>
      </c>
      <c r="D25" s="3">
        <f>0</f>
        <v>0</v>
      </c>
      <c r="E25" s="3">
        <f>'Smart charging'!I3</f>
        <v>2.0320987654320986</v>
      </c>
      <c r="F25" s="3"/>
      <c r="G25" s="10">
        <v>24</v>
      </c>
      <c r="H25" s="3">
        <v>1</v>
      </c>
    </row>
    <row r="26" spans="1:8" x14ac:dyDescent="0.2">
      <c r="A26" s="11">
        <v>43101.999998611114</v>
      </c>
      <c r="B26" s="7">
        <v>1</v>
      </c>
      <c r="C26" t="s">
        <v>3</v>
      </c>
      <c r="D26" s="3">
        <f>0</f>
        <v>0</v>
      </c>
      <c r="E26" s="3">
        <f>'Smart charging'!I3</f>
        <v>2.0320987654320986</v>
      </c>
      <c r="F26" s="3"/>
      <c r="G26" s="10">
        <v>25</v>
      </c>
      <c r="H26" s="3">
        <v>1</v>
      </c>
    </row>
    <row r="27" spans="1:8" x14ac:dyDescent="0.2">
      <c r="A27" s="11">
        <v>43102.041665219906</v>
      </c>
      <c r="B27" s="7">
        <v>1.0416666666666701</v>
      </c>
      <c r="D27" s="3">
        <f>0</f>
        <v>0</v>
      </c>
      <c r="E27" s="3">
        <f>'Smart charging'!I3</f>
        <v>2.0320987654320986</v>
      </c>
      <c r="F27" s="3"/>
      <c r="G27" s="10">
        <v>26</v>
      </c>
      <c r="H27" s="3">
        <v>1</v>
      </c>
    </row>
    <row r="28" spans="1:8" x14ac:dyDescent="0.2">
      <c r="A28" s="11">
        <v>43102.083331828704</v>
      </c>
      <c r="B28" s="7">
        <v>1.0833333333333299</v>
      </c>
      <c r="D28" s="3">
        <f>0</f>
        <v>0</v>
      </c>
      <c r="E28" s="3">
        <f>'Smart charging'!I3</f>
        <v>2.0320987654320986</v>
      </c>
      <c r="F28" s="3"/>
      <c r="G28" s="10">
        <v>27</v>
      </c>
      <c r="H28" s="3">
        <v>1</v>
      </c>
    </row>
    <row r="29" spans="1:8" x14ac:dyDescent="0.2">
      <c r="A29" s="11">
        <v>43102.124998437503</v>
      </c>
      <c r="B29" s="7">
        <v>1.125</v>
      </c>
      <c r="D29" s="3">
        <f>0</f>
        <v>0</v>
      </c>
      <c r="E29" s="3">
        <f>'Smart charging'!I3</f>
        <v>2.0320987654320986</v>
      </c>
      <c r="F29" s="3"/>
      <c r="G29" s="10">
        <v>28</v>
      </c>
      <c r="H29" s="3">
        <v>1</v>
      </c>
    </row>
    <row r="30" spans="1:8" x14ac:dyDescent="0.2">
      <c r="A30" s="11">
        <v>43102.166665046294</v>
      </c>
      <c r="B30" s="7">
        <v>1.1666666666666701</v>
      </c>
      <c r="D30" s="3">
        <f>0</f>
        <v>0</v>
      </c>
      <c r="E30" s="3">
        <f>'Smart charging'!I3</f>
        <v>2.0320987654320986</v>
      </c>
      <c r="F30" s="3"/>
      <c r="G30" s="10">
        <v>29</v>
      </c>
      <c r="H30" s="3">
        <v>1</v>
      </c>
    </row>
    <row r="31" spans="1:8" x14ac:dyDescent="0.2">
      <c r="A31" s="11">
        <v>43102.208331655092</v>
      </c>
      <c r="B31" s="7">
        <v>1.2083333333333299</v>
      </c>
      <c r="D31" s="3">
        <f>0</f>
        <v>0</v>
      </c>
      <c r="E31" s="3">
        <f>'Smart charging'!I3</f>
        <v>2.0320987654320986</v>
      </c>
      <c r="F31" s="3"/>
      <c r="G31" s="10">
        <v>30</v>
      </c>
      <c r="H31" s="3">
        <v>1</v>
      </c>
    </row>
    <row r="32" spans="1:8" x14ac:dyDescent="0.2">
      <c r="A32" s="11">
        <v>43102.249998263891</v>
      </c>
      <c r="B32" s="7">
        <v>1.25</v>
      </c>
      <c r="D32" s="3">
        <f>0</f>
        <v>0</v>
      </c>
      <c r="E32" s="3">
        <f>'Smart charging'!I3</f>
        <v>2.0320987654320986</v>
      </c>
      <c r="F32" s="3"/>
      <c r="G32" s="10">
        <v>31</v>
      </c>
      <c r="H32" s="3">
        <v>1</v>
      </c>
    </row>
    <row r="33" spans="1:8" x14ac:dyDescent="0.2">
      <c r="A33" s="11">
        <v>43102.291664872682</v>
      </c>
      <c r="B33" s="7">
        <v>1.2916666666666701</v>
      </c>
      <c r="D33" s="3">
        <f>0</f>
        <v>0</v>
      </c>
      <c r="E33" s="3">
        <v>0</v>
      </c>
      <c r="F33" s="3"/>
      <c r="G33" s="10">
        <v>32</v>
      </c>
      <c r="H33" s="3">
        <v>1</v>
      </c>
    </row>
    <row r="34" spans="1:8" x14ac:dyDescent="0.2">
      <c r="A34" s="11">
        <v>43102.333331481481</v>
      </c>
      <c r="B34" s="7">
        <v>1.3333333333333299</v>
      </c>
      <c r="D34" s="3">
        <f>0</f>
        <v>0</v>
      </c>
      <c r="E34" s="3">
        <v>0</v>
      </c>
      <c r="F34" s="3"/>
      <c r="G34" s="10">
        <v>33</v>
      </c>
      <c r="H34" s="3">
        <v>1</v>
      </c>
    </row>
    <row r="35" spans="1:8" x14ac:dyDescent="0.2">
      <c r="A35" s="11">
        <v>43102.374998090279</v>
      </c>
      <c r="B35" s="7">
        <v>1.375</v>
      </c>
      <c r="D35" s="3">
        <f>0</f>
        <v>0</v>
      </c>
      <c r="E35" s="3">
        <v>0</v>
      </c>
      <c r="F35" s="3"/>
      <c r="G35" s="10">
        <v>34</v>
      </c>
      <c r="H35" s="3">
        <v>1</v>
      </c>
    </row>
    <row r="36" spans="1:8" x14ac:dyDescent="0.2">
      <c r="A36" s="11">
        <v>43102.416664699071</v>
      </c>
      <c r="B36" s="7">
        <v>1.4166666666666601</v>
      </c>
      <c r="D36" s="3">
        <f>0</f>
        <v>0</v>
      </c>
      <c r="E36" s="3">
        <v>0</v>
      </c>
      <c r="F36" s="3"/>
      <c r="G36" s="10">
        <v>35</v>
      </c>
      <c r="H36" s="3">
        <v>1</v>
      </c>
    </row>
    <row r="37" spans="1:8" x14ac:dyDescent="0.2">
      <c r="A37" s="11">
        <v>43102.458331307869</v>
      </c>
      <c r="B37" s="7">
        <v>1.4583333333333299</v>
      </c>
      <c r="D37" s="3">
        <f>0</f>
        <v>0</v>
      </c>
      <c r="E37" s="3">
        <v>0</v>
      </c>
      <c r="F37" s="3"/>
      <c r="G37" s="10">
        <v>36</v>
      </c>
      <c r="H37" s="3">
        <v>1</v>
      </c>
    </row>
    <row r="38" spans="1:8" x14ac:dyDescent="0.2">
      <c r="A38" s="11">
        <v>43102.499997916668</v>
      </c>
      <c r="B38" s="7">
        <v>1.49999999999999</v>
      </c>
      <c r="D38" s="3">
        <f>0</f>
        <v>0</v>
      </c>
      <c r="E38" s="3">
        <v>0</v>
      </c>
      <c r="F38" s="3"/>
      <c r="G38" s="10">
        <v>37</v>
      </c>
      <c r="H38" s="3">
        <v>1</v>
      </c>
    </row>
    <row r="39" spans="1:8" x14ac:dyDescent="0.2">
      <c r="A39" s="11">
        <v>43102.541664525466</v>
      </c>
      <c r="B39" s="7">
        <v>1.5416666666666601</v>
      </c>
      <c r="D39" s="3">
        <f>0</f>
        <v>0</v>
      </c>
      <c r="E39" s="3">
        <v>0</v>
      </c>
      <c r="F39" s="3"/>
      <c r="G39" s="10">
        <v>38</v>
      </c>
      <c r="H39" s="3">
        <v>1</v>
      </c>
    </row>
    <row r="40" spans="1:8" x14ac:dyDescent="0.2">
      <c r="A40" s="11">
        <v>43102.583331134258</v>
      </c>
      <c r="B40" s="7">
        <v>1.5833333333333199</v>
      </c>
      <c r="D40" s="3">
        <f>0</f>
        <v>0</v>
      </c>
      <c r="E40" s="3">
        <v>0</v>
      </c>
      <c r="F40" s="3"/>
      <c r="G40" s="10">
        <v>39</v>
      </c>
      <c r="H40" s="3">
        <v>1</v>
      </c>
    </row>
    <row r="41" spans="1:8" x14ac:dyDescent="0.2">
      <c r="A41" s="11">
        <v>43102.624997743056</v>
      </c>
      <c r="B41" s="7">
        <v>1.62499999999999</v>
      </c>
      <c r="D41" s="3">
        <f>0</f>
        <v>0</v>
      </c>
      <c r="E41" s="3">
        <v>0</v>
      </c>
      <c r="F41" s="3"/>
      <c r="G41" s="10">
        <v>40</v>
      </c>
      <c r="H41" s="3">
        <v>1</v>
      </c>
    </row>
    <row r="42" spans="1:8" x14ac:dyDescent="0.2">
      <c r="A42" s="11">
        <v>43102.666664351855</v>
      </c>
      <c r="B42" s="7">
        <v>1.6666666666666501</v>
      </c>
      <c r="D42" s="3">
        <f>0</f>
        <v>0</v>
      </c>
      <c r="E42" s="3">
        <v>0</v>
      </c>
      <c r="F42" s="3"/>
      <c r="G42" s="10">
        <v>41</v>
      </c>
      <c r="H42" s="3">
        <v>1</v>
      </c>
    </row>
    <row r="43" spans="1:8" x14ac:dyDescent="0.2">
      <c r="A43" s="11">
        <v>43102.708330960646</v>
      </c>
      <c r="B43" s="7">
        <v>1.7083333333333199</v>
      </c>
      <c r="D43" s="3">
        <f>0</f>
        <v>0</v>
      </c>
      <c r="E43" s="3">
        <v>0</v>
      </c>
      <c r="F43" s="3"/>
      <c r="G43" s="10">
        <v>42</v>
      </c>
      <c r="H43" s="3">
        <v>1</v>
      </c>
    </row>
    <row r="44" spans="1:8" x14ac:dyDescent="0.2">
      <c r="A44" s="11">
        <v>43102.749997569445</v>
      </c>
      <c r="B44" s="7">
        <v>1.74999999999999</v>
      </c>
      <c r="D44" s="3">
        <f>0</f>
        <v>0</v>
      </c>
      <c r="E44" s="3">
        <v>0</v>
      </c>
      <c r="F44" s="3"/>
      <c r="G44" s="10">
        <v>43</v>
      </c>
      <c r="H44" s="3">
        <v>1</v>
      </c>
    </row>
    <row r="45" spans="1:8" x14ac:dyDescent="0.2">
      <c r="A45" s="11">
        <v>43102.791664178243</v>
      </c>
      <c r="B45" s="7">
        <v>1.7916666666666501</v>
      </c>
      <c r="D45" s="3">
        <f>0</f>
        <v>0</v>
      </c>
      <c r="E45" s="3">
        <v>0</v>
      </c>
      <c r="F45" s="3"/>
      <c r="G45" s="10">
        <v>44</v>
      </c>
      <c r="H45" s="3">
        <v>1</v>
      </c>
    </row>
    <row r="46" spans="1:8" x14ac:dyDescent="0.2">
      <c r="A46" s="11">
        <v>43102.833330787034</v>
      </c>
      <c r="B46" s="7">
        <v>1.8333333333333199</v>
      </c>
      <c r="D46" s="3">
        <f>0</f>
        <v>0</v>
      </c>
      <c r="E46" s="3">
        <v>0</v>
      </c>
      <c r="F46" s="3"/>
      <c r="G46" s="10">
        <v>45</v>
      </c>
      <c r="H46" s="3">
        <v>1</v>
      </c>
    </row>
    <row r="47" spans="1:8" x14ac:dyDescent="0.2">
      <c r="A47" s="11">
        <v>43102.874997395833</v>
      </c>
      <c r="B47" s="7">
        <v>1.87499999999998</v>
      </c>
      <c r="D47" s="3">
        <f>0</f>
        <v>0</v>
      </c>
      <c r="E47" s="3">
        <v>0</v>
      </c>
      <c r="F47" s="3"/>
      <c r="G47" s="10">
        <v>46</v>
      </c>
      <c r="H47" s="3">
        <v>1</v>
      </c>
    </row>
    <row r="48" spans="1:8" x14ac:dyDescent="0.2">
      <c r="A48" s="11">
        <v>43102.916664004631</v>
      </c>
      <c r="B48" s="7">
        <v>1.9166666666666501</v>
      </c>
      <c r="D48" s="3">
        <f>0</f>
        <v>0</v>
      </c>
      <c r="E48" s="3">
        <v>0</v>
      </c>
      <c r="F48" s="3"/>
      <c r="G48" s="10">
        <v>47</v>
      </c>
      <c r="H48" s="3">
        <v>1</v>
      </c>
    </row>
    <row r="49" spans="1:8" x14ac:dyDescent="0.2">
      <c r="A49" s="11">
        <v>43102.958330613423</v>
      </c>
      <c r="B49" s="7">
        <v>1.9583333333333199</v>
      </c>
      <c r="D49" s="3">
        <f>0</f>
        <v>0</v>
      </c>
      <c r="E49" s="3">
        <v>0</v>
      </c>
      <c r="F49" s="3"/>
      <c r="G49" s="10">
        <v>48</v>
      </c>
      <c r="H49" s="3">
        <v>1</v>
      </c>
    </row>
    <row r="50" spans="1:8" x14ac:dyDescent="0.2">
      <c r="A50" s="11">
        <v>43102.999997222221</v>
      </c>
      <c r="B50" s="7">
        <v>1.99999999999998</v>
      </c>
      <c r="C50" t="s">
        <v>4</v>
      </c>
      <c r="D50" s="3">
        <f>0</f>
        <v>0</v>
      </c>
      <c r="E50" s="3">
        <v>0</v>
      </c>
      <c r="F50" s="3"/>
      <c r="G50" s="10">
        <v>49</v>
      </c>
      <c r="H50" s="3">
        <v>1</v>
      </c>
    </row>
    <row r="51" spans="1:8" x14ac:dyDescent="0.2">
      <c r="A51" s="11">
        <v>43103.04166383102</v>
      </c>
      <c r="B51" s="7">
        <v>2.0416666666666501</v>
      </c>
      <c r="D51" s="3">
        <f>0</f>
        <v>0</v>
      </c>
      <c r="E51" s="3">
        <v>0</v>
      </c>
      <c r="F51" s="3"/>
      <c r="G51" s="10">
        <v>50</v>
      </c>
      <c r="H51" s="3">
        <v>1</v>
      </c>
    </row>
    <row r="52" spans="1:8" x14ac:dyDescent="0.2">
      <c r="A52" s="11">
        <v>43103.083330439818</v>
      </c>
      <c r="B52" s="7">
        <v>2.0833333333333099</v>
      </c>
      <c r="D52" s="3">
        <f>0</f>
        <v>0</v>
      </c>
      <c r="E52" s="3">
        <v>0</v>
      </c>
      <c r="F52" s="3"/>
      <c r="G52" s="10">
        <v>51</v>
      </c>
      <c r="H52" s="3">
        <v>1</v>
      </c>
    </row>
    <row r="53" spans="1:8" x14ac:dyDescent="0.2">
      <c r="A53" s="11">
        <v>43103.12499704861</v>
      </c>
      <c r="B53" s="7">
        <v>2.12499999999998</v>
      </c>
      <c r="D53" s="3">
        <f>0</f>
        <v>0</v>
      </c>
      <c r="E53" s="3">
        <v>0</v>
      </c>
      <c r="F53" s="3"/>
      <c r="G53" s="10">
        <v>52</v>
      </c>
      <c r="H53" s="3">
        <v>1</v>
      </c>
    </row>
    <row r="54" spans="1:8" x14ac:dyDescent="0.2">
      <c r="A54" s="11">
        <v>43103.166663657408</v>
      </c>
      <c r="B54" s="7">
        <v>2.1666666666666399</v>
      </c>
      <c r="D54" s="3">
        <f>0</f>
        <v>0</v>
      </c>
      <c r="E54" s="3">
        <v>0</v>
      </c>
      <c r="F54" s="3"/>
      <c r="H54" s="3">
        <v>1</v>
      </c>
    </row>
    <row r="55" spans="1:8" x14ac:dyDescent="0.2">
      <c r="A55" s="11">
        <v>43103.208330266207</v>
      </c>
      <c r="B55" s="7">
        <v>2.2083333333333099</v>
      </c>
      <c r="D55" s="3">
        <f>0</f>
        <v>0</v>
      </c>
      <c r="E55" s="3">
        <v>0</v>
      </c>
      <c r="F55" s="3"/>
      <c r="H55" s="3">
        <v>1</v>
      </c>
    </row>
    <row r="56" spans="1:8" x14ac:dyDescent="0.2">
      <c r="A56" s="11">
        <v>43103.249996874998</v>
      </c>
      <c r="B56" s="7">
        <v>2.2499999999999698</v>
      </c>
      <c r="D56" s="3">
        <f>0</f>
        <v>0</v>
      </c>
      <c r="E56" s="3">
        <v>0</v>
      </c>
      <c r="F56" s="3"/>
      <c r="H56" s="3">
        <v>1</v>
      </c>
    </row>
    <row r="57" spans="1:8" x14ac:dyDescent="0.2">
      <c r="A57" s="11">
        <v>43103.291663483797</v>
      </c>
      <c r="B57" s="7">
        <v>2.2916666666666399</v>
      </c>
      <c r="D57" s="3">
        <f>0</f>
        <v>0</v>
      </c>
      <c r="E57" s="3">
        <v>0</v>
      </c>
      <c r="F57" s="3"/>
      <c r="H57" s="3">
        <v>1</v>
      </c>
    </row>
    <row r="58" spans="1:8" x14ac:dyDescent="0.2">
      <c r="A58" s="11">
        <v>43103.333330092595</v>
      </c>
      <c r="B58" s="7">
        <v>2.3333333333333099</v>
      </c>
      <c r="D58" s="3">
        <f>0</f>
        <v>0</v>
      </c>
      <c r="E58" s="3">
        <v>0</v>
      </c>
      <c r="F58" s="3"/>
      <c r="H58" s="3">
        <v>1</v>
      </c>
    </row>
    <row r="59" spans="1:8" x14ac:dyDescent="0.2">
      <c r="A59" s="11">
        <v>43103.374996701386</v>
      </c>
      <c r="B59" s="7">
        <v>2.3749999999999698</v>
      </c>
      <c r="D59" s="3">
        <f>0</f>
        <v>0</v>
      </c>
      <c r="E59" s="3">
        <v>0</v>
      </c>
      <c r="F59" s="3"/>
      <c r="H59" s="3">
        <v>1</v>
      </c>
    </row>
    <row r="60" spans="1:8" x14ac:dyDescent="0.2">
      <c r="A60" s="11">
        <v>43103.416663310185</v>
      </c>
      <c r="B60" s="7">
        <v>2.4166666666666399</v>
      </c>
      <c r="D60" s="3">
        <f>0</f>
        <v>0</v>
      </c>
      <c r="E60" s="3">
        <v>0</v>
      </c>
      <c r="F60" s="3"/>
      <c r="H60" s="3">
        <v>1</v>
      </c>
    </row>
    <row r="61" spans="1:8" x14ac:dyDescent="0.2">
      <c r="A61" s="11">
        <v>43103.458329918984</v>
      </c>
      <c r="B61" s="7">
        <v>2.4583333333333002</v>
      </c>
      <c r="D61" s="3">
        <f>0</f>
        <v>0</v>
      </c>
      <c r="E61" s="3">
        <v>0</v>
      </c>
      <c r="F61" s="3"/>
      <c r="H61" s="3">
        <v>1</v>
      </c>
    </row>
    <row r="62" spans="1:8" x14ac:dyDescent="0.2">
      <c r="A62" s="11">
        <v>43103.499996527775</v>
      </c>
      <c r="B62" s="7">
        <v>2.4999999999999698</v>
      </c>
      <c r="D62" s="3">
        <f>0</f>
        <v>0</v>
      </c>
      <c r="E62" s="3">
        <v>0</v>
      </c>
      <c r="F62" s="3"/>
      <c r="H62" s="3">
        <v>1</v>
      </c>
    </row>
    <row r="63" spans="1:8" x14ac:dyDescent="0.2">
      <c r="A63" s="11">
        <v>43103.541663136573</v>
      </c>
      <c r="B63" s="7">
        <v>2.5416666666666399</v>
      </c>
      <c r="D63" s="3">
        <f>0</f>
        <v>0</v>
      </c>
      <c r="E63" s="3">
        <v>0</v>
      </c>
      <c r="F63" s="3"/>
      <c r="H63" s="3">
        <v>1</v>
      </c>
    </row>
    <row r="64" spans="1:8" x14ac:dyDescent="0.2">
      <c r="A64" s="11">
        <v>43103.583329745372</v>
      </c>
      <c r="B64" s="7">
        <v>2.5833333333333002</v>
      </c>
      <c r="D64" s="3">
        <f>0</f>
        <v>0</v>
      </c>
      <c r="E64" s="3">
        <v>0</v>
      </c>
      <c r="F64" s="3"/>
      <c r="H64" s="3">
        <v>1</v>
      </c>
    </row>
    <row r="65" spans="1:8" x14ac:dyDescent="0.2">
      <c r="A65" s="11">
        <v>43103.624996354163</v>
      </c>
      <c r="B65" s="7">
        <v>2.6249999999999698</v>
      </c>
      <c r="D65" s="3">
        <f>0</f>
        <v>0</v>
      </c>
      <c r="E65" s="3">
        <v>0</v>
      </c>
      <c r="F65" s="3"/>
      <c r="H65" s="3">
        <v>1</v>
      </c>
    </row>
    <row r="66" spans="1:8" x14ac:dyDescent="0.2">
      <c r="A66" s="11">
        <v>43103.666662962962</v>
      </c>
      <c r="B66" s="7">
        <v>2.6666666666666301</v>
      </c>
      <c r="D66" s="3">
        <f>0</f>
        <v>0</v>
      </c>
      <c r="E66" s="3">
        <v>0</v>
      </c>
      <c r="F66" s="3"/>
      <c r="H66" s="3">
        <v>1</v>
      </c>
    </row>
    <row r="67" spans="1:8" x14ac:dyDescent="0.2">
      <c r="A67" s="11">
        <v>43103.70832957176</v>
      </c>
      <c r="B67" s="7">
        <v>2.7083333333333002</v>
      </c>
      <c r="D67" s="3">
        <f>0</f>
        <v>0</v>
      </c>
      <c r="E67" s="3">
        <v>0</v>
      </c>
      <c r="F67" s="3"/>
      <c r="H67" s="3">
        <v>1</v>
      </c>
    </row>
    <row r="68" spans="1:8" x14ac:dyDescent="0.2">
      <c r="A68" s="11">
        <v>43103.749996180559</v>
      </c>
      <c r="B68" s="7">
        <v>2.7499999999999698</v>
      </c>
      <c r="D68" s="3">
        <f>0</f>
        <v>0</v>
      </c>
      <c r="E68" s="3">
        <v>0</v>
      </c>
      <c r="F68" s="3"/>
      <c r="H68" s="3">
        <v>1</v>
      </c>
    </row>
    <row r="69" spans="1:8" x14ac:dyDescent="0.2">
      <c r="A69" s="11">
        <v>43103.79166278935</v>
      </c>
      <c r="B69" s="7">
        <v>2.7916666666666301</v>
      </c>
      <c r="D69" s="3">
        <f>0</f>
        <v>0</v>
      </c>
      <c r="E69" s="3">
        <v>0</v>
      </c>
      <c r="F69" s="3"/>
      <c r="H69" s="3">
        <v>1</v>
      </c>
    </row>
    <row r="70" spans="1:8" x14ac:dyDescent="0.2">
      <c r="A70" s="11">
        <v>43103.833329398149</v>
      </c>
      <c r="B70" s="7">
        <v>2.8333333333333002</v>
      </c>
      <c r="D70" s="3">
        <f>0</f>
        <v>0</v>
      </c>
      <c r="E70" s="3">
        <v>0</v>
      </c>
      <c r="F70" s="3"/>
      <c r="H70" s="3">
        <v>1</v>
      </c>
    </row>
    <row r="71" spans="1:8" x14ac:dyDescent="0.2">
      <c r="A71" s="11">
        <v>43103.874996006947</v>
      </c>
      <c r="B71" s="7">
        <v>2.87499999999996</v>
      </c>
      <c r="D71" s="3">
        <f>0</f>
        <v>0</v>
      </c>
      <c r="E71" s="3">
        <v>0</v>
      </c>
      <c r="F71" s="3"/>
      <c r="H71" s="3">
        <v>1</v>
      </c>
    </row>
    <row r="72" spans="1:8" x14ac:dyDescent="0.2">
      <c r="A72" s="11">
        <v>43103.916662615738</v>
      </c>
      <c r="B72" s="7">
        <v>2.9166666666666301</v>
      </c>
      <c r="D72" s="3">
        <f>0</f>
        <v>0</v>
      </c>
      <c r="E72" s="3">
        <v>0</v>
      </c>
      <c r="F72" s="3"/>
      <c r="H72" s="3">
        <v>1</v>
      </c>
    </row>
    <row r="73" spans="1:8" x14ac:dyDescent="0.2">
      <c r="A73" s="11">
        <v>43103.958329224537</v>
      </c>
      <c r="B73" s="7">
        <v>2.9583333333333002</v>
      </c>
      <c r="D73" s="3">
        <f>0</f>
        <v>0</v>
      </c>
      <c r="E73" s="3">
        <f>'Smart charging'!I5</f>
        <v>2.0320987654320986</v>
      </c>
      <c r="F73" s="3"/>
      <c r="H73" s="3">
        <v>1</v>
      </c>
    </row>
    <row r="74" spans="1:8" x14ac:dyDescent="0.2">
      <c r="A74" s="11">
        <v>43103.999995833336</v>
      </c>
      <c r="B74" s="7">
        <v>2.99999999999996</v>
      </c>
      <c r="C74" t="s">
        <v>5</v>
      </c>
      <c r="D74" s="3">
        <f>0</f>
        <v>0</v>
      </c>
      <c r="E74" s="3">
        <f>'Smart charging'!I5</f>
        <v>2.0320987654320986</v>
      </c>
      <c r="F74" s="3"/>
      <c r="H74" s="3">
        <v>1</v>
      </c>
    </row>
    <row r="75" spans="1:8" x14ac:dyDescent="0.2">
      <c r="A75" s="11">
        <v>43104.041662442127</v>
      </c>
      <c r="B75" s="7">
        <v>3.0416666666666301</v>
      </c>
      <c r="D75" s="3">
        <f>0</f>
        <v>0</v>
      </c>
      <c r="E75" s="3">
        <f>'Smart charging'!I5</f>
        <v>2.0320987654320986</v>
      </c>
      <c r="F75" s="3"/>
      <c r="H75" s="3">
        <v>1</v>
      </c>
    </row>
    <row r="76" spans="1:8" x14ac:dyDescent="0.2">
      <c r="A76" s="11">
        <v>43104.083329050925</v>
      </c>
      <c r="B76" s="7">
        <v>3.08333333333329</v>
      </c>
      <c r="D76" s="3">
        <f>0</f>
        <v>0</v>
      </c>
      <c r="E76" s="3">
        <f>'Smart charging'!I5</f>
        <v>2.0320987654320986</v>
      </c>
      <c r="F76" s="3"/>
      <c r="H76" s="3">
        <v>1</v>
      </c>
    </row>
    <row r="77" spans="1:8" x14ac:dyDescent="0.2">
      <c r="A77" s="11">
        <v>43104.124995659724</v>
      </c>
      <c r="B77" s="7">
        <v>3.12499999999996</v>
      </c>
      <c r="D77" s="3">
        <f>0</f>
        <v>0</v>
      </c>
      <c r="E77" s="3">
        <f>'Smart charging'!I5</f>
        <v>2.0320987654320986</v>
      </c>
      <c r="F77" s="3"/>
      <c r="H77" s="3">
        <v>1</v>
      </c>
    </row>
    <row r="78" spans="1:8" x14ac:dyDescent="0.2">
      <c r="A78" s="11">
        <v>43104.166662268515</v>
      </c>
      <c r="B78" s="7">
        <v>3.1666666666666301</v>
      </c>
      <c r="D78" s="3">
        <f>0</f>
        <v>0</v>
      </c>
      <c r="E78" s="3">
        <f>'Smart charging'!I5</f>
        <v>2.0320987654320986</v>
      </c>
      <c r="F78" s="3"/>
      <c r="H78" s="3">
        <v>1</v>
      </c>
    </row>
    <row r="79" spans="1:8" x14ac:dyDescent="0.2">
      <c r="A79" s="11">
        <v>43104.208328877314</v>
      </c>
      <c r="B79" s="7">
        <v>3.20833333333329</v>
      </c>
      <c r="D79" s="3">
        <f>0</f>
        <v>0</v>
      </c>
      <c r="E79" s="3">
        <f>'Smart charging'!I5</f>
        <v>2.0320987654320986</v>
      </c>
      <c r="F79" s="3"/>
      <c r="H79" s="3">
        <v>1</v>
      </c>
    </row>
    <row r="80" spans="1:8" x14ac:dyDescent="0.2">
      <c r="A80" s="11">
        <v>43104.249995486112</v>
      </c>
      <c r="B80" s="7">
        <v>3.24999999999996</v>
      </c>
      <c r="D80" s="3">
        <f>0</f>
        <v>0</v>
      </c>
      <c r="E80" s="3">
        <f>'Smart charging'!I5</f>
        <v>2.0320987654320986</v>
      </c>
      <c r="F80" s="3"/>
      <c r="H80" s="3">
        <v>1</v>
      </c>
    </row>
    <row r="81" spans="1:8" x14ac:dyDescent="0.2">
      <c r="A81" s="11">
        <v>43104.291662094911</v>
      </c>
      <c r="B81" s="7">
        <v>3.2916666666666199</v>
      </c>
      <c r="D81" s="3">
        <f>0</f>
        <v>0</v>
      </c>
      <c r="E81" s="3">
        <f>0</f>
        <v>0</v>
      </c>
      <c r="F81" s="3"/>
      <c r="H81" s="3">
        <v>1</v>
      </c>
    </row>
    <row r="82" spans="1:8" x14ac:dyDescent="0.2">
      <c r="A82" s="11">
        <v>43104.333328703702</v>
      </c>
      <c r="B82" s="7">
        <v>3.33333333333329</v>
      </c>
      <c r="D82" s="3">
        <f>0</f>
        <v>0</v>
      </c>
      <c r="E82" s="3">
        <f>0</f>
        <v>0</v>
      </c>
      <c r="F82" s="3"/>
      <c r="H82" s="3">
        <v>1</v>
      </c>
    </row>
    <row r="83" spans="1:8" x14ac:dyDescent="0.2">
      <c r="A83" s="11">
        <v>43104.374995312501</v>
      </c>
      <c r="B83" s="7">
        <v>3.37499999999996</v>
      </c>
      <c r="D83" s="3">
        <f>0</f>
        <v>0</v>
      </c>
      <c r="E83" s="3">
        <f>0</f>
        <v>0</v>
      </c>
      <c r="F83" s="3"/>
      <c r="H83" s="3">
        <v>1</v>
      </c>
    </row>
    <row r="84" spans="1:8" x14ac:dyDescent="0.2">
      <c r="A84" s="11">
        <v>43104.416661921299</v>
      </c>
      <c r="B84" s="7">
        <v>3.4166666666666199</v>
      </c>
      <c r="D84" s="3">
        <f>0</f>
        <v>0</v>
      </c>
      <c r="E84" s="3">
        <f>0</f>
        <v>0</v>
      </c>
      <c r="F84" s="3"/>
      <c r="H84" s="3">
        <v>1</v>
      </c>
    </row>
    <row r="85" spans="1:8" x14ac:dyDescent="0.2">
      <c r="A85" s="11">
        <v>43104.458328530091</v>
      </c>
      <c r="B85" s="7">
        <v>3.45833333333329</v>
      </c>
      <c r="D85" s="3">
        <f>0</f>
        <v>0</v>
      </c>
      <c r="E85" s="3">
        <f>0</f>
        <v>0</v>
      </c>
      <c r="F85" s="3"/>
      <c r="H85" s="3">
        <v>1</v>
      </c>
    </row>
    <row r="86" spans="1:8" x14ac:dyDescent="0.2">
      <c r="A86" s="11">
        <v>43104.499995138889</v>
      </c>
      <c r="B86" s="7">
        <v>3.4999999999999498</v>
      </c>
      <c r="D86" s="3">
        <f>0</f>
        <v>0</v>
      </c>
      <c r="E86" s="3">
        <f>0</f>
        <v>0</v>
      </c>
      <c r="F86" s="3"/>
      <c r="H86" s="3">
        <v>1</v>
      </c>
    </row>
    <row r="87" spans="1:8" x14ac:dyDescent="0.2">
      <c r="A87" s="11">
        <v>43104.541661747688</v>
      </c>
      <c r="B87" s="7">
        <v>3.5416666666666199</v>
      </c>
      <c r="D87" s="3">
        <f>0</f>
        <v>0</v>
      </c>
      <c r="E87" s="3">
        <f>0</f>
        <v>0</v>
      </c>
      <c r="F87" s="3"/>
      <c r="H87" s="3">
        <v>1</v>
      </c>
    </row>
    <row r="88" spans="1:8" x14ac:dyDescent="0.2">
      <c r="A88" s="11">
        <v>43104.583328356479</v>
      </c>
      <c r="B88" s="7">
        <v>3.58333333333329</v>
      </c>
      <c r="D88" s="3">
        <f>0</f>
        <v>0</v>
      </c>
      <c r="E88" s="3">
        <f>0</f>
        <v>0</v>
      </c>
      <c r="F88" s="3"/>
      <c r="H88" s="3">
        <v>1</v>
      </c>
    </row>
    <row r="89" spans="1:8" x14ac:dyDescent="0.2">
      <c r="A89" s="11">
        <v>43104.624994965277</v>
      </c>
      <c r="B89" s="7">
        <v>3.6249999999999498</v>
      </c>
      <c r="D89" s="3">
        <f>0</f>
        <v>0</v>
      </c>
      <c r="E89" s="3">
        <f>0</f>
        <v>0</v>
      </c>
      <c r="F89" s="3"/>
      <c r="H89" s="3">
        <v>1</v>
      </c>
    </row>
    <row r="90" spans="1:8" x14ac:dyDescent="0.2">
      <c r="A90" s="11">
        <v>43104.666661574076</v>
      </c>
      <c r="B90" s="7">
        <v>3.6666666666666199</v>
      </c>
      <c r="D90" s="3">
        <f>0</f>
        <v>0</v>
      </c>
      <c r="E90" s="3">
        <f>0</f>
        <v>0</v>
      </c>
      <c r="F90" s="3"/>
      <c r="H90" s="3">
        <v>1</v>
      </c>
    </row>
    <row r="91" spans="1:8" x14ac:dyDescent="0.2">
      <c r="A91" s="11">
        <v>43104.708328182867</v>
      </c>
      <c r="B91" s="7">
        <v>3.7083333333332802</v>
      </c>
      <c r="D91" s="3">
        <f>0</f>
        <v>0</v>
      </c>
      <c r="E91" s="3">
        <f>0</f>
        <v>0</v>
      </c>
      <c r="F91" s="3"/>
      <c r="H91" s="3">
        <v>1</v>
      </c>
    </row>
    <row r="92" spans="1:8" x14ac:dyDescent="0.2">
      <c r="A92" s="11">
        <v>43104.749994791666</v>
      </c>
      <c r="B92" s="7">
        <v>3.7499999999999498</v>
      </c>
      <c r="D92" s="3">
        <f>0</f>
        <v>0</v>
      </c>
      <c r="E92" s="3">
        <f>0</f>
        <v>0</v>
      </c>
      <c r="F92" s="3"/>
      <c r="H92" s="3">
        <v>1</v>
      </c>
    </row>
    <row r="93" spans="1:8" x14ac:dyDescent="0.2">
      <c r="A93" s="11">
        <v>43104.791661400464</v>
      </c>
      <c r="B93" s="7">
        <v>3.7916666666666199</v>
      </c>
      <c r="D93" s="3">
        <f>0</f>
        <v>0</v>
      </c>
      <c r="E93" s="3">
        <f>0</f>
        <v>0</v>
      </c>
      <c r="F93" s="3"/>
      <c r="H93" s="3">
        <v>1</v>
      </c>
    </row>
    <row r="94" spans="1:8" x14ac:dyDescent="0.2">
      <c r="A94" s="11">
        <v>43104.833328009256</v>
      </c>
      <c r="B94" s="7">
        <v>3.8333333333332802</v>
      </c>
      <c r="D94" s="3">
        <f>0</f>
        <v>0</v>
      </c>
      <c r="E94" s="3">
        <f>0</f>
        <v>0</v>
      </c>
      <c r="F94" s="3"/>
      <c r="H94" s="3">
        <v>1</v>
      </c>
    </row>
    <row r="95" spans="1:8" x14ac:dyDescent="0.2">
      <c r="A95" s="11">
        <v>43104.874994618054</v>
      </c>
      <c r="B95" s="7">
        <v>3.8749999999999498</v>
      </c>
      <c r="D95" s="3">
        <f>0</f>
        <v>0</v>
      </c>
      <c r="E95" s="3">
        <f>0</f>
        <v>0</v>
      </c>
      <c r="F95" s="3"/>
      <c r="H95" s="3">
        <v>1</v>
      </c>
    </row>
    <row r="96" spans="1:8" x14ac:dyDescent="0.2">
      <c r="A96" s="11">
        <v>43104.916661226853</v>
      </c>
      <c r="B96" s="7">
        <v>3.9166666666666101</v>
      </c>
      <c r="D96" s="3">
        <f>0</f>
        <v>0</v>
      </c>
      <c r="E96" s="3">
        <f>0</f>
        <v>0</v>
      </c>
      <c r="F96" s="3"/>
      <c r="H96" s="3">
        <v>1</v>
      </c>
    </row>
    <row r="97" spans="1:8" x14ac:dyDescent="0.2">
      <c r="A97" s="11">
        <v>43104.958327835651</v>
      </c>
      <c r="B97" s="7">
        <v>3.9583333333332802</v>
      </c>
      <c r="D97" s="3">
        <f>0</f>
        <v>0</v>
      </c>
      <c r="E97" s="3">
        <f>0</f>
        <v>0</v>
      </c>
      <c r="F97" s="3"/>
      <c r="H97" s="3">
        <v>1</v>
      </c>
    </row>
    <row r="98" spans="1:8" x14ac:dyDescent="0.2">
      <c r="A98" s="11">
        <v>43104.999994444443</v>
      </c>
      <c r="B98" s="7">
        <v>3.9999999999999498</v>
      </c>
      <c r="C98" t="s">
        <v>6</v>
      </c>
      <c r="D98" s="3">
        <f>0</f>
        <v>0</v>
      </c>
      <c r="E98" s="3">
        <f>0</f>
        <v>0</v>
      </c>
      <c r="F98" s="3"/>
      <c r="H98" s="3">
        <v>1</v>
      </c>
    </row>
    <row r="99" spans="1:8" x14ac:dyDescent="0.2">
      <c r="A99" s="11">
        <v>43105.041661053241</v>
      </c>
      <c r="B99" s="7">
        <v>4.0416666666666101</v>
      </c>
      <c r="D99" s="3">
        <f>0</f>
        <v>0</v>
      </c>
      <c r="E99" s="3">
        <f>0</f>
        <v>0</v>
      </c>
      <c r="F99" s="3"/>
      <c r="H99" s="3">
        <v>1</v>
      </c>
    </row>
    <row r="100" spans="1:8" x14ac:dyDescent="0.2">
      <c r="A100" s="11">
        <v>43105.08332766204</v>
      </c>
      <c r="B100" s="7">
        <v>4.0833333333332797</v>
      </c>
      <c r="D100" s="3">
        <f>0</f>
        <v>0</v>
      </c>
      <c r="E100" s="3">
        <f>0</f>
        <v>0</v>
      </c>
      <c r="F100" s="3"/>
      <c r="H100" s="3">
        <v>1</v>
      </c>
    </row>
    <row r="101" spans="1:8" x14ac:dyDescent="0.2">
      <c r="A101" s="11">
        <v>43105.124994270831</v>
      </c>
      <c r="B101" s="7">
        <v>4.1249999999999396</v>
      </c>
      <c r="D101" s="3">
        <f>0</f>
        <v>0</v>
      </c>
      <c r="E101" s="3">
        <f>0</f>
        <v>0</v>
      </c>
      <c r="F101" s="3"/>
      <c r="H101" s="3">
        <v>1</v>
      </c>
    </row>
    <row r="102" spans="1:8" x14ac:dyDescent="0.2">
      <c r="A102" s="11">
        <v>43105.166660879629</v>
      </c>
      <c r="B102" s="7">
        <v>4.1666666666666101</v>
      </c>
      <c r="D102" s="3">
        <f>0</f>
        <v>0</v>
      </c>
      <c r="E102" s="3">
        <f>0</f>
        <v>0</v>
      </c>
      <c r="F102" s="3"/>
      <c r="H102" s="3">
        <v>1</v>
      </c>
    </row>
    <row r="103" spans="1:8" x14ac:dyDescent="0.2">
      <c r="A103" s="11">
        <v>43105.208327488428</v>
      </c>
      <c r="B103" s="7">
        <v>4.20833333333327</v>
      </c>
      <c r="D103" s="3">
        <f>0</f>
        <v>0</v>
      </c>
      <c r="E103" s="3">
        <f>0</f>
        <v>0</v>
      </c>
      <c r="F103" s="3"/>
      <c r="H103" s="3">
        <v>1</v>
      </c>
    </row>
    <row r="104" spans="1:8" x14ac:dyDescent="0.2">
      <c r="A104" s="11">
        <v>43105.249994097219</v>
      </c>
      <c r="B104" s="7">
        <v>4.2499999999999396</v>
      </c>
      <c r="D104" s="3">
        <f>0</f>
        <v>0</v>
      </c>
      <c r="E104" s="3">
        <f>0</f>
        <v>0</v>
      </c>
      <c r="F104" s="3"/>
      <c r="H104" s="3">
        <v>1</v>
      </c>
    </row>
    <row r="105" spans="1:8" x14ac:dyDescent="0.2">
      <c r="A105" s="11">
        <v>43105.291660706018</v>
      </c>
      <c r="B105" s="7">
        <v>4.2916666666666101</v>
      </c>
      <c r="D105" s="3">
        <f>0</f>
        <v>0</v>
      </c>
      <c r="E105" s="3">
        <f>0</f>
        <v>0</v>
      </c>
      <c r="F105" s="3"/>
      <c r="H105" s="3">
        <v>1</v>
      </c>
    </row>
    <row r="106" spans="1:8" x14ac:dyDescent="0.2">
      <c r="A106" s="11">
        <v>43105.333327314816</v>
      </c>
      <c r="B106" s="7">
        <v>4.33333333333327</v>
      </c>
      <c r="D106" s="3">
        <f>0</f>
        <v>0</v>
      </c>
      <c r="E106" s="3">
        <f>0</f>
        <v>0</v>
      </c>
      <c r="F106" s="3"/>
      <c r="H106" s="3">
        <v>1</v>
      </c>
    </row>
    <row r="107" spans="1:8" x14ac:dyDescent="0.2">
      <c r="A107" s="11">
        <v>43105.374993923608</v>
      </c>
      <c r="B107" s="7">
        <v>4.3749999999999396</v>
      </c>
      <c r="D107" s="3">
        <f>0</f>
        <v>0</v>
      </c>
      <c r="E107" s="3">
        <f>0</f>
        <v>0</v>
      </c>
      <c r="F107" s="3"/>
      <c r="H107" s="3">
        <v>1</v>
      </c>
    </row>
    <row r="108" spans="1:8" x14ac:dyDescent="0.2">
      <c r="A108" s="11">
        <v>43105.416660532406</v>
      </c>
      <c r="B108" s="7">
        <v>4.4166666666666003</v>
      </c>
      <c r="D108" s="3">
        <f>0</f>
        <v>0</v>
      </c>
      <c r="E108" s="3">
        <f>0</f>
        <v>0</v>
      </c>
      <c r="F108" s="3"/>
      <c r="H108" s="3">
        <v>1</v>
      </c>
    </row>
    <row r="109" spans="1:8" x14ac:dyDescent="0.2">
      <c r="A109" s="11">
        <v>43105.458327141205</v>
      </c>
      <c r="B109" s="7">
        <v>4.45833333333327</v>
      </c>
      <c r="D109" s="3">
        <f>0</f>
        <v>0</v>
      </c>
      <c r="E109" s="3">
        <f>0</f>
        <v>0</v>
      </c>
      <c r="F109" s="3"/>
      <c r="H109" s="3">
        <v>1</v>
      </c>
    </row>
    <row r="110" spans="1:8" x14ac:dyDescent="0.2">
      <c r="A110" s="11">
        <v>43105.499993750003</v>
      </c>
      <c r="B110" s="7">
        <v>4.4999999999999396</v>
      </c>
      <c r="D110" s="3">
        <f>0</f>
        <v>0</v>
      </c>
      <c r="E110" s="3">
        <f>0</f>
        <v>0</v>
      </c>
      <c r="F110" s="3"/>
      <c r="H110" s="3">
        <v>1</v>
      </c>
    </row>
    <row r="111" spans="1:8" x14ac:dyDescent="0.2">
      <c r="A111" s="11">
        <v>43105.541660358795</v>
      </c>
      <c r="B111" s="7">
        <v>4.5416666666666003</v>
      </c>
      <c r="D111" s="3">
        <f>0</f>
        <v>0</v>
      </c>
      <c r="E111" s="3">
        <f>0</f>
        <v>0</v>
      </c>
      <c r="F111" s="3"/>
      <c r="H111" s="3">
        <v>1</v>
      </c>
    </row>
    <row r="112" spans="1:8" x14ac:dyDescent="0.2">
      <c r="A112" s="11">
        <v>43105.583326967593</v>
      </c>
      <c r="B112" s="7">
        <v>4.58333333333327</v>
      </c>
      <c r="D112" s="3">
        <f>0</f>
        <v>0</v>
      </c>
      <c r="E112" s="3">
        <f>0</f>
        <v>0</v>
      </c>
      <c r="F112" s="3"/>
      <c r="H112" s="3">
        <v>1</v>
      </c>
    </row>
    <row r="113" spans="1:8" x14ac:dyDescent="0.2">
      <c r="A113" s="11">
        <v>43105.624993576392</v>
      </c>
      <c r="B113" s="7">
        <v>4.6249999999999298</v>
      </c>
      <c r="D113" s="3">
        <f>0</f>
        <v>0</v>
      </c>
      <c r="E113" s="3">
        <f>0</f>
        <v>0</v>
      </c>
      <c r="F113" s="3"/>
      <c r="H113" s="3">
        <v>1</v>
      </c>
    </row>
    <row r="114" spans="1:8" x14ac:dyDescent="0.2">
      <c r="A114" s="11">
        <v>43105.666660185183</v>
      </c>
      <c r="B114" s="7">
        <v>4.6666666666666003</v>
      </c>
      <c r="D114" s="3">
        <f>0</f>
        <v>0</v>
      </c>
      <c r="E114" s="3">
        <f>0</f>
        <v>0</v>
      </c>
      <c r="F114" s="3"/>
      <c r="H114" s="3">
        <v>1</v>
      </c>
    </row>
    <row r="115" spans="1:8" x14ac:dyDescent="0.2">
      <c r="A115" s="11">
        <v>43105.708326793982</v>
      </c>
      <c r="B115" s="7">
        <v>4.70833333333327</v>
      </c>
      <c r="D115" s="3">
        <f>0</f>
        <v>0</v>
      </c>
      <c r="E115" s="3">
        <f>0</f>
        <v>0</v>
      </c>
      <c r="F115" s="3"/>
      <c r="H115" s="3">
        <v>1</v>
      </c>
    </row>
    <row r="116" spans="1:8" x14ac:dyDescent="0.2">
      <c r="A116" s="11">
        <v>43105.74999340278</v>
      </c>
      <c r="B116" s="7">
        <v>4.7499999999999298</v>
      </c>
      <c r="D116" s="3">
        <f>0</f>
        <v>0</v>
      </c>
      <c r="E116" s="3">
        <f>0</f>
        <v>0</v>
      </c>
      <c r="F116" s="3"/>
      <c r="H116" s="3">
        <v>1</v>
      </c>
    </row>
    <row r="117" spans="1:8" x14ac:dyDescent="0.2">
      <c r="A117" s="11">
        <v>43105.791660011571</v>
      </c>
      <c r="B117" s="7">
        <v>4.7916666666666003</v>
      </c>
      <c r="D117" s="3">
        <f>0</f>
        <v>0</v>
      </c>
      <c r="E117" s="3">
        <f>0</f>
        <v>0</v>
      </c>
      <c r="F117" s="3"/>
      <c r="H117" s="3">
        <v>1</v>
      </c>
    </row>
    <row r="118" spans="1:8" x14ac:dyDescent="0.2">
      <c r="A118" s="11">
        <v>43105.83332662037</v>
      </c>
      <c r="B118" s="7">
        <v>4.8333333333332602</v>
      </c>
      <c r="D118" s="3">
        <f>0</f>
        <v>0</v>
      </c>
      <c r="E118" s="3">
        <f>0</f>
        <v>0</v>
      </c>
      <c r="F118" s="3"/>
      <c r="H118" s="3">
        <v>1</v>
      </c>
    </row>
    <row r="119" spans="1:8" x14ac:dyDescent="0.2">
      <c r="A119" s="11">
        <v>43105.874993229168</v>
      </c>
      <c r="B119" s="7">
        <v>4.8749999999999298</v>
      </c>
      <c r="D119" s="3">
        <f>0</f>
        <v>0</v>
      </c>
      <c r="E119" s="3">
        <f>0</f>
        <v>0</v>
      </c>
      <c r="F119" s="3"/>
      <c r="H119" s="3">
        <v>1</v>
      </c>
    </row>
    <row r="120" spans="1:8" x14ac:dyDescent="0.2">
      <c r="A120" s="11">
        <v>43105.91665983796</v>
      </c>
      <c r="B120" s="7">
        <v>4.9166666666666003</v>
      </c>
      <c r="D120" s="3">
        <f>0</f>
        <v>0</v>
      </c>
      <c r="E120" s="3">
        <f>0</f>
        <v>0</v>
      </c>
      <c r="F120" s="3"/>
      <c r="H120" s="3">
        <v>1</v>
      </c>
    </row>
    <row r="121" spans="1:8" x14ac:dyDescent="0.2">
      <c r="A121" s="11">
        <v>43105.958326446758</v>
      </c>
      <c r="B121" s="7">
        <v>4.9583333333332602</v>
      </c>
      <c r="D121" s="3">
        <f>0</f>
        <v>0</v>
      </c>
      <c r="E121" s="3">
        <f>0</f>
        <v>0</v>
      </c>
      <c r="F121" s="3"/>
      <c r="H121" s="3">
        <v>1</v>
      </c>
    </row>
    <row r="122" spans="1:8" x14ac:dyDescent="0.2">
      <c r="A122" s="11">
        <v>43105.999993055557</v>
      </c>
      <c r="B122" s="7">
        <v>4.9999999999999298</v>
      </c>
      <c r="C122" t="s">
        <v>7</v>
      </c>
      <c r="D122" s="3">
        <f>0</f>
        <v>0</v>
      </c>
      <c r="E122" s="3">
        <f>0</f>
        <v>0</v>
      </c>
      <c r="F122" s="3"/>
      <c r="H122" s="3">
        <v>1</v>
      </c>
    </row>
    <row r="123" spans="1:8" x14ac:dyDescent="0.2">
      <c r="A123" s="11">
        <v>43106.041659664355</v>
      </c>
      <c r="B123" s="7">
        <v>5.0416666666665897</v>
      </c>
      <c r="D123" s="3">
        <f>0</f>
        <v>0</v>
      </c>
      <c r="E123" s="3">
        <f>0</f>
        <v>0</v>
      </c>
      <c r="F123" s="3"/>
      <c r="H123" s="3">
        <v>1</v>
      </c>
    </row>
    <row r="124" spans="1:8" x14ac:dyDescent="0.2">
      <c r="A124" s="11">
        <v>43106.083326273147</v>
      </c>
      <c r="B124" s="7">
        <v>5.0833333333332602</v>
      </c>
      <c r="D124" s="3">
        <f>0</f>
        <v>0</v>
      </c>
      <c r="E124" s="3">
        <f>0</f>
        <v>0</v>
      </c>
      <c r="F124" s="3"/>
      <c r="H124" s="3">
        <v>1</v>
      </c>
    </row>
    <row r="125" spans="1:8" x14ac:dyDescent="0.2">
      <c r="A125" s="11">
        <v>43106.124992881945</v>
      </c>
      <c r="B125" s="7">
        <v>5.1249999999999298</v>
      </c>
      <c r="D125" s="3">
        <f>0</f>
        <v>0</v>
      </c>
      <c r="E125" s="3">
        <f>0</f>
        <v>0</v>
      </c>
      <c r="F125" s="3"/>
      <c r="H125" s="3">
        <v>1</v>
      </c>
    </row>
    <row r="126" spans="1:8" x14ac:dyDescent="0.2">
      <c r="A126" s="11">
        <v>43106.166659490744</v>
      </c>
      <c r="B126" s="7">
        <v>5.1666666666665897</v>
      </c>
      <c r="D126" s="3">
        <f>0</f>
        <v>0</v>
      </c>
      <c r="E126" s="3">
        <f>0</f>
        <v>0</v>
      </c>
      <c r="F126" s="3"/>
      <c r="H126" s="3">
        <v>1</v>
      </c>
    </row>
    <row r="127" spans="1:8" x14ac:dyDescent="0.2">
      <c r="A127" s="11">
        <v>43106.208326099535</v>
      </c>
      <c r="B127" s="7">
        <v>5.2083333333332602</v>
      </c>
      <c r="D127" s="3">
        <f>0</f>
        <v>0</v>
      </c>
      <c r="E127" s="3">
        <f>0</f>
        <v>0</v>
      </c>
      <c r="F127" s="3"/>
      <c r="H127" s="3">
        <v>1</v>
      </c>
    </row>
    <row r="128" spans="1:8" x14ac:dyDescent="0.2">
      <c r="A128" s="11">
        <v>43106.249992708334</v>
      </c>
      <c r="B128" s="7">
        <v>5.2499999999999201</v>
      </c>
      <c r="D128" s="3">
        <f>0</f>
        <v>0</v>
      </c>
      <c r="E128" s="3">
        <f>0</f>
        <v>0</v>
      </c>
      <c r="F128" s="3"/>
      <c r="H128" s="3">
        <v>1</v>
      </c>
    </row>
    <row r="129" spans="1:8" x14ac:dyDescent="0.2">
      <c r="A129" s="11">
        <v>43106.291659317132</v>
      </c>
      <c r="B129" s="7">
        <v>5.2916666666665897</v>
      </c>
      <c r="D129" s="3">
        <f>0</f>
        <v>0</v>
      </c>
      <c r="E129" s="3">
        <f>0</f>
        <v>0</v>
      </c>
      <c r="F129" s="3"/>
      <c r="H129" s="3">
        <v>1</v>
      </c>
    </row>
    <row r="130" spans="1:8" x14ac:dyDescent="0.2">
      <c r="A130" s="11">
        <v>43106.333325925923</v>
      </c>
      <c r="B130" s="7">
        <v>5.3333333333332602</v>
      </c>
      <c r="D130" s="3">
        <f>0</f>
        <v>0</v>
      </c>
      <c r="E130" s="3">
        <f>0</f>
        <v>0</v>
      </c>
      <c r="F130" s="3"/>
      <c r="H130" s="3">
        <v>1</v>
      </c>
    </row>
    <row r="131" spans="1:8" x14ac:dyDescent="0.2">
      <c r="A131" s="11">
        <v>43106.374992534722</v>
      </c>
      <c r="B131" s="7">
        <v>5.3749999999999201</v>
      </c>
      <c r="D131" s="3">
        <f>0</f>
        <v>0</v>
      </c>
      <c r="E131" s="3">
        <f>0</f>
        <v>0</v>
      </c>
      <c r="F131" s="3"/>
      <c r="H131" s="3">
        <v>1</v>
      </c>
    </row>
    <row r="132" spans="1:8" x14ac:dyDescent="0.2">
      <c r="A132" s="11">
        <v>43106.416659143521</v>
      </c>
      <c r="B132" s="7">
        <v>5.4166666666665897</v>
      </c>
      <c r="D132" s="3">
        <f>0</f>
        <v>0</v>
      </c>
      <c r="E132" s="3">
        <f>'Smart charging'!I8</f>
        <v>2.3707818930041151</v>
      </c>
      <c r="F132" s="3"/>
      <c r="H132" s="3">
        <v>1</v>
      </c>
    </row>
    <row r="133" spans="1:8" x14ac:dyDescent="0.2">
      <c r="A133" s="11">
        <v>43106.458325752312</v>
      </c>
      <c r="B133" s="7">
        <v>5.4583333333332504</v>
      </c>
      <c r="D133" s="3">
        <f>0</f>
        <v>0</v>
      </c>
      <c r="E133" s="3">
        <f>'Smart charging'!I8</f>
        <v>2.3707818930041151</v>
      </c>
      <c r="F133" s="3"/>
      <c r="H133" s="3">
        <v>1</v>
      </c>
    </row>
    <row r="134" spans="1:8" x14ac:dyDescent="0.2">
      <c r="A134" s="11">
        <v>43106.49999236111</v>
      </c>
      <c r="B134" s="7">
        <v>5.4999999999999201</v>
      </c>
      <c r="D134" s="3">
        <f>0</f>
        <v>0</v>
      </c>
      <c r="E134" s="3">
        <f>'Smart charging'!I8</f>
        <v>2.3707818930041151</v>
      </c>
      <c r="F134" s="3"/>
      <c r="H134" s="3">
        <v>1</v>
      </c>
    </row>
    <row r="135" spans="1:8" x14ac:dyDescent="0.2">
      <c r="A135" s="11">
        <v>43106.541658969909</v>
      </c>
      <c r="B135" s="7">
        <v>5.5416666666665897</v>
      </c>
      <c r="D135" s="3">
        <f>0</f>
        <v>0</v>
      </c>
      <c r="E135" s="3">
        <f>'Smart charging'!I8</f>
        <v>2.3707818930041151</v>
      </c>
      <c r="F135" s="3"/>
      <c r="H135" s="3">
        <v>1</v>
      </c>
    </row>
    <row r="136" spans="1:8" x14ac:dyDescent="0.2">
      <c r="A136" s="11">
        <v>43106.5833255787</v>
      </c>
      <c r="B136" s="7">
        <v>5.5833333333332504</v>
      </c>
      <c r="D136" s="3">
        <f>0</f>
        <v>0</v>
      </c>
      <c r="E136" s="3">
        <f>'Smart charging'!I8</f>
        <v>2.3707818930041151</v>
      </c>
      <c r="F136" s="3"/>
      <c r="H136" s="3">
        <v>1</v>
      </c>
    </row>
    <row r="137" spans="1:8" x14ac:dyDescent="0.2">
      <c r="A137" s="11">
        <v>43106.624992187499</v>
      </c>
      <c r="B137" s="7">
        <v>5.6249999999999201</v>
      </c>
      <c r="D137" s="3">
        <f>0</f>
        <v>0</v>
      </c>
      <c r="E137" s="3">
        <f>0</f>
        <v>0</v>
      </c>
      <c r="F137" s="3"/>
      <c r="H137" s="3">
        <v>1</v>
      </c>
    </row>
    <row r="138" spans="1:8" x14ac:dyDescent="0.2">
      <c r="A138" s="11">
        <v>43106.666658796297</v>
      </c>
      <c r="B138" s="7">
        <v>5.6666666666665799</v>
      </c>
      <c r="D138" s="3">
        <f>0</f>
        <v>0</v>
      </c>
      <c r="E138" s="3">
        <f>0</f>
        <v>0</v>
      </c>
      <c r="F138" s="3"/>
      <c r="H138" s="3">
        <v>1</v>
      </c>
    </row>
    <row r="139" spans="1:8" x14ac:dyDescent="0.2">
      <c r="A139" s="11">
        <v>43106.708325405096</v>
      </c>
      <c r="B139" s="7">
        <v>5.7083333333332504</v>
      </c>
      <c r="D139" s="3">
        <f>0</f>
        <v>0</v>
      </c>
      <c r="E139" s="3">
        <f>0</f>
        <v>0</v>
      </c>
      <c r="F139" s="3"/>
      <c r="H139" s="3">
        <v>1</v>
      </c>
    </row>
    <row r="140" spans="1:8" x14ac:dyDescent="0.2">
      <c r="A140" s="11">
        <v>43106.749992013887</v>
      </c>
      <c r="B140" s="7">
        <v>5.7499999999999201</v>
      </c>
      <c r="D140" s="3">
        <f>0</f>
        <v>0</v>
      </c>
      <c r="E140" s="3">
        <f>0</f>
        <v>0</v>
      </c>
      <c r="F140" s="3"/>
      <c r="H140" s="3">
        <v>1</v>
      </c>
    </row>
    <row r="141" spans="1:8" x14ac:dyDescent="0.2">
      <c r="A141" s="11">
        <v>43106.791658622686</v>
      </c>
      <c r="B141" s="7">
        <v>5.7916666666665799</v>
      </c>
      <c r="D141" s="3">
        <f>0</f>
        <v>0</v>
      </c>
      <c r="E141" s="3">
        <f>0</f>
        <v>0</v>
      </c>
      <c r="F141" s="3"/>
      <c r="H141" s="3">
        <v>1</v>
      </c>
    </row>
    <row r="142" spans="1:8" x14ac:dyDescent="0.2">
      <c r="A142" s="11">
        <v>43106.833325231484</v>
      </c>
      <c r="B142" s="7">
        <v>5.8333333333332504</v>
      </c>
      <c r="D142" s="3">
        <f>0</f>
        <v>0</v>
      </c>
      <c r="E142" s="3">
        <f>0</f>
        <v>0</v>
      </c>
      <c r="F142" s="3"/>
      <c r="H142" s="3">
        <v>1</v>
      </c>
    </row>
    <row r="143" spans="1:8" x14ac:dyDescent="0.2">
      <c r="A143" s="11">
        <v>43106.874991840275</v>
      </c>
      <c r="B143" s="7">
        <v>5.8749999999999103</v>
      </c>
      <c r="D143" s="3">
        <f>0</f>
        <v>0</v>
      </c>
      <c r="E143" s="3">
        <f>0</f>
        <v>0</v>
      </c>
      <c r="F143" s="3"/>
      <c r="H143" s="3">
        <v>1</v>
      </c>
    </row>
    <row r="144" spans="1:8" x14ac:dyDescent="0.2">
      <c r="A144" s="11">
        <v>43106.916658449074</v>
      </c>
      <c r="B144" s="7">
        <v>5.9166666666665799</v>
      </c>
      <c r="D144" s="3">
        <f>0</f>
        <v>0</v>
      </c>
      <c r="E144" s="3">
        <f>0</f>
        <v>0</v>
      </c>
      <c r="F144" s="3"/>
      <c r="H144" s="3">
        <v>1</v>
      </c>
    </row>
    <row r="145" spans="1:8" x14ac:dyDescent="0.2">
      <c r="A145" s="11">
        <v>43106.958325057873</v>
      </c>
      <c r="B145" s="7">
        <v>5.9583333333332504</v>
      </c>
      <c r="D145" s="3">
        <f>0</f>
        <v>0</v>
      </c>
      <c r="E145" s="3">
        <f>0</f>
        <v>0</v>
      </c>
      <c r="F145" s="3"/>
      <c r="H145" s="3">
        <v>1</v>
      </c>
    </row>
    <row r="146" spans="1:8" x14ac:dyDescent="0.2">
      <c r="A146" s="11">
        <v>43106.999991666664</v>
      </c>
      <c r="B146" s="7">
        <v>5.9999999999999103</v>
      </c>
      <c r="C146" t="s">
        <v>8</v>
      </c>
      <c r="D146" s="3">
        <f>0</f>
        <v>0</v>
      </c>
      <c r="E146" s="3">
        <f>0</f>
        <v>0</v>
      </c>
      <c r="F146" s="3"/>
      <c r="H146" s="3">
        <v>1</v>
      </c>
    </row>
    <row r="147" spans="1:8" x14ac:dyDescent="0.2">
      <c r="A147" s="11">
        <v>43107.041658275462</v>
      </c>
      <c r="B147" s="7">
        <v>6.0416666666665799</v>
      </c>
      <c r="D147" s="3">
        <f>0</f>
        <v>0</v>
      </c>
      <c r="E147" s="3">
        <f>0</f>
        <v>0</v>
      </c>
      <c r="F147" s="3"/>
      <c r="H147" s="3">
        <v>1</v>
      </c>
    </row>
    <row r="148" spans="1:8" x14ac:dyDescent="0.2">
      <c r="A148" s="11">
        <v>43107.083324884261</v>
      </c>
      <c r="B148" s="7">
        <v>6.0833333333332398</v>
      </c>
      <c r="D148" s="3">
        <f>0</f>
        <v>0</v>
      </c>
      <c r="E148" s="3">
        <f>0</f>
        <v>0</v>
      </c>
      <c r="F148" s="3"/>
      <c r="H148" s="3">
        <v>1</v>
      </c>
    </row>
    <row r="149" spans="1:8" x14ac:dyDescent="0.2">
      <c r="A149" s="11">
        <v>43107.124991493052</v>
      </c>
      <c r="B149" s="7">
        <v>6.1249999999999103</v>
      </c>
      <c r="D149" s="3">
        <f>0</f>
        <v>0</v>
      </c>
      <c r="E149" s="3">
        <f>0</f>
        <v>0</v>
      </c>
      <c r="F149" s="3"/>
      <c r="H149" s="3">
        <v>1</v>
      </c>
    </row>
    <row r="150" spans="1:8" x14ac:dyDescent="0.2">
      <c r="A150" s="11">
        <v>43107.166658101851</v>
      </c>
      <c r="B150" s="7">
        <v>6.1666666666665799</v>
      </c>
      <c r="D150" s="3">
        <f>0</f>
        <v>0</v>
      </c>
      <c r="E150" s="3">
        <f>0</f>
        <v>0</v>
      </c>
      <c r="F150" s="3"/>
      <c r="H150" s="3">
        <v>1</v>
      </c>
    </row>
    <row r="151" spans="1:8" x14ac:dyDescent="0.2">
      <c r="A151" s="11">
        <v>43107.208324710649</v>
      </c>
      <c r="B151" s="7">
        <v>6.2083333333332398</v>
      </c>
      <c r="D151" s="3">
        <f>0</f>
        <v>0</v>
      </c>
      <c r="E151" s="3">
        <f>0</f>
        <v>0</v>
      </c>
      <c r="F151" s="3"/>
      <c r="H151" s="3">
        <v>1</v>
      </c>
    </row>
    <row r="152" spans="1:8" x14ac:dyDescent="0.2">
      <c r="A152" s="11">
        <v>43107.249991319448</v>
      </c>
      <c r="B152" s="7">
        <v>6.2499999999999103</v>
      </c>
      <c r="D152" s="3">
        <f>0</f>
        <v>0</v>
      </c>
      <c r="E152" s="3">
        <f>0</f>
        <v>0</v>
      </c>
      <c r="F152" s="3"/>
      <c r="H152" s="3">
        <v>1</v>
      </c>
    </row>
    <row r="153" spans="1:8" x14ac:dyDescent="0.2">
      <c r="A153" s="11">
        <v>43107.291657928239</v>
      </c>
      <c r="B153" s="7">
        <v>6.2916666666665702</v>
      </c>
      <c r="D153" s="3">
        <f>0</f>
        <v>0</v>
      </c>
      <c r="E153" s="3">
        <f>0</f>
        <v>0</v>
      </c>
      <c r="F153" s="3"/>
      <c r="H153" s="3">
        <v>1</v>
      </c>
    </row>
    <row r="154" spans="1:8" x14ac:dyDescent="0.2">
      <c r="A154" s="11">
        <v>43107.333324537038</v>
      </c>
      <c r="B154" s="7">
        <v>6.3333333333332398</v>
      </c>
      <c r="D154" s="3">
        <f>0</f>
        <v>0</v>
      </c>
      <c r="E154" s="3">
        <f>0</f>
        <v>0</v>
      </c>
      <c r="F154" s="3"/>
      <c r="H154" s="3">
        <v>1</v>
      </c>
    </row>
    <row r="155" spans="1:8" x14ac:dyDescent="0.2">
      <c r="A155" s="11">
        <v>43107.374991145836</v>
      </c>
      <c r="B155" s="7">
        <v>6.3749999999999103</v>
      </c>
      <c r="D155" s="3">
        <f>0</f>
        <v>0</v>
      </c>
      <c r="E155" s="3">
        <f>0</f>
        <v>0</v>
      </c>
      <c r="F155" s="3"/>
      <c r="H155" s="3">
        <v>1</v>
      </c>
    </row>
    <row r="156" spans="1:8" x14ac:dyDescent="0.2">
      <c r="A156" s="11">
        <v>43107.416657754628</v>
      </c>
      <c r="B156" s="7">
        <v>6.4166666666665702</v>
      </c>
      <c r="D156" s="3">
        <f>0</f>
        <v>0</v>
      </c>
      <c r="E156" s="3">
        <f>'Smart charging'!I9</f>
        <v>2.3707818930041151</v>
      </c>
      <c r="F156" s="3"/>
      <c r="H156" s="3">
        <v>1</v>
      </c>
    </row>
    <row r="157" spans="1:8" x14ac:dyDescent="0.2">
      <c r="A157" s="11">
        <v>43107.458324363426</v>
      </c>
      <c r="B157" s="7">
        <v>6.4583333333332398</v>
      </c>
      <c r="D157" s="3">
        <f>0</f>
        <v>0</v>
      </c>
      <c r="E157" s="3">
        <f>'Smart charging'!I9</f>
        <v>2.3707818930041151</v>
      </c>
      <c r="F157" s="3"/>
      <c r="H157" s="3">
        <v>1</v>
      </c>
    </row>
    <row r="158" spans="1:8" x14ac:dyDescent="0.2">
      <c r="A158" s="11">
        <v>43107.499990972225</v>
      </c>
      <c r="B158" s="7">
        <v>6.4999999999998996</v>
      </c>
      <c r="D158" s="3">
        <f>0</f>
        <v>0</v>
      </c>
      <c r="E158" s="3">
        <f>'Smart charging'!I9</f>
        <v>2.3707818930041151</v>
      </c>
      <c r="F158" s="3"/>
      <c r="H158" s="3">
        <v>1</v>
      </c>
    </row>
    <row r="159" spans="1:8" x14ac:dyDescent="0.2">
      <c r="A159" s="11">
        <v>43107.541657581016</v>
      </c>
      <c r="B159" s="7">
        <v>6.5416666666665702</v>
      </c>
      <c r="D159" s="3">
        <f>0</f>
        <v>0</v>
      </c>
      <c r="E159" s="3">
        <f>'Smart charging'!I9</f>
        <v>2.3707818930041151</v>
      </c>
      <c r="F159" s="3"/>
      <c r="H159" s="3">
        <v>1</v>
      </c>
    </row>
    <row r="160" spans="1:8" x14ac:dyDescent="0.2">
      <c r="A160" s="11">
        <v>43107.583324189814</v>
      </c>
      <c r="B160" s="7">
        <v>6.58333333333323</v>
      </c>
      <c r="D160" s="3">
        <f>0</f>
        <v>0</v>
      </c>
      <c r="E160" s="3">
        <f>'Smart charging'!I9</f>
        <v>2.3707818930041151</v>
      </c>
      <c r="F160" s="3"/>
      <c r="H160" s="3">
        <v>1</v>
      </c>
    </row>
    <row r="161" spans="1:8" x14ac:dyDescent="0.2">
      <c r="A161" s="11">
        <v>43107.624990798613</v>
      </c>
      <c r="B161" s="7">
        <v>6.6249999999998996</v>
      </c>
      <c r="D161" s="3">
        <f>0</f>
        <v>0</v>
      </c>
      <c r="E161" s="3">
        <f>0</f>
        <v>0</v>
      </c>
      <c r="F161" s="3"/>
      <c r="H161" s="3">
        <v>1</v>
      </c>
    </row>
    <row r="162" spans="1:8" x14ac:dyDescent="0.2">
      <c r="A162" s="11">
        <v>43107.666657407404</v>
      </c>
      <c r="B162" s="7">
        <v>6.6666666666665702</v>
      </c>
      <c r="D162" s="3">
        <f>0</f>
        <v>0</v>
      </c>
      <c r="E162" s="3">
        <f>0</f>
        <v>0</v>
      </c>
      <c r="F162" s="3"/>
      <c r="H162" s="3">
        <v>1</v>
      </c>
    </row>
    <row r="163" spans="1:8" x14ac:dyDescent="0.2">
      <c r="A163" s="11">
        <v>43107.708324016203</v>
      </c>
      <c r="B163" s="7">
        <v>6.70833333333323</v>
      </c>
      <c r="D163" s="3">
        <f>0</f>
        <v>0</v>
      </c>
      <c r="E163" s="3">
        <f>0</f>
        <v>0</v>
      </c>
      <c r="F163" s="3"/>
      <c r="H163" s="3">
        <v>1</v>
      </c>
    </row>
    <row r="164" spans="1:8" x14ac:dyDescent="0.2">
      <c r="A164" s="11">
        <v>43107.749990625001</v>
      </c>
      <c r="B164" s="7">
        <v>6.7499999999998996</v>
      </c>
      <c r="D164" s="3">
        <f>0</f>
        <v>0</v>
      </c>
      <c r="E164" s="3">
        <f>0</f>
        <v>0</v>
      </c>
      <c r="F164" s="3"/>
      <c r="H164" s="3">
        <v>1</v>
      </c>
    </row>
    <row r="165" spans="1:8" x14ac:dyDescent="0.2">
      <c r="A165" s="11">
        <v>43107.7916572338</v>
      </c>
      <c r="B165" s="7">
        <v>6.7916666666665604</v>
      </c>
      <c r="D165" s="3">
        <f>0</f>
        <v>0</v>
      </c>
      <c r="E165" s="3">
        <f>0</f>
        <v>0</v>
      </c>
      <c r="F165" s="3"/>
      <c r="H165" s="3">
        <v>1</v>
      </c>
    </row>
    <row r="166" spans="1:8" x14ac:dyDescent="0.2">
      <c r="A166" s="11">
        <v>43107.833323842591</v>
      </c>
      <c r="B166" s="7">
        <v>6.83333333333323</v>
      </c>
      <c r="D166" s="3">
        <f>0</f>
        <v>0</v>
      </c>
      <c r="E166" s="3">
        <f>0</f>
        <v>0</v>
      </c>
      <c r="F166" s="3"/>
      <c r="H166" s="3">
        <v>1</v>
      </c>
    </row>
    <row r="167" spans="1:8" x14ac:dyDescent="0.2">
      <c r="A167" s="11">
        <v>43107.87499045139</v>
      </c>
      <c r="B167" s="7">
        <v>6.8749999999998996</v>
      </c>
      <c r="D167" s="3">
        <f>0</f>
        <v>0</v>
      </c>
      <c r="E167" s="3">
        <f>0</f>
        <v>0</v>
      </c>
      <c r="F167" s="3"/>
      <c r="H167" s="3">
        <v>1</v>
      </c>
    </row>
    <row r="168" spans="1:8" x14ac:dyDescent="0.2">
      <c r="A168" s="11">
        <v>43107.916657060188</v>
      </c>
      <c r="B168" s="7">
        <v>6.9166666666665604</v>
      </c>
      <c r="D168" s="3">
        <f>0</f>
        <v>0</v>
      </c>
      <c r="E168" s="3">
        <f>0</f>
        <v>0</v>
      </c>
      <c r="F168" s="3"/>
      <c r="H168" s="3">
        <v>1</v>
      </c>
    </row>
    <row r="169" spans="1:8" x14ac:dyDescent="0.2">
      <c r="A169" s="11">
        <v>43107.95832366898</v>
      </c>
      <c r="B169" s="7">
        <v>6.95833333333323</v>
      </c>
      <c r="D169" s="3">
        <f>0</f>
        <v>0</v>
      </c>
      <c r="E169" s="3">
        <f>0</f>
        <v>0</v>
      </c>
      <c r="F169" s="3"/>
      <c r="H169" s="3">
        <v>1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EF160-AB85-4EBC-9AE6-900C690F2B9D}">
  <dimension ref="A1:Q22"/>
  <sheetViews>
    <sheetView workbookViewId="0">
      <selection activeCell="H5" sqref="H5"/>
    </sheetView>
  </sheetViews>
  <sheetFormatPr baseColWidth="10" defaultColWidth="8.83203125" defaultRowHeight="15" x14ac:dyDescent="0.2"/>
  <cols>
    <col min="1" max="1" width="17.1640625" customWidth="1"/>
    <col min="2" max="2" width="11.6640625" customWidth="1"/>
    <col min="3" max="3" width="10.5" customWidth="1"/>
    <col min="4" max="4" width="11.5" customWidth="1"/>
    <col min="5" max="5" width="10.83203125" customWidth="1"/>
    <col min="6" max="6" width="21.6640625" customWidth="1"/>
    <col min="7" max="7" width="10.83203125" customWidth="1"/>
    <col min="8" max="8" width="11.6640625" customWidth="1"/>
    <col min="9" max="9" width="13" customWidth="1"/>
    <col min="14" max="14" width="8.83203125" bestFit="1" customWidth="1"/>
  </cols>
  <sheetData>
    <row r="1" spans="1:17" x14ac:dyDescent="0.2">
      <c r="B1" t="s">
        <v>9</v>
      </c>
      <c r="C1" s="1" t="s">
        <v>10</v>
      </c>
      <c r="D1" t="s">
        <v>11</v>
      </c>
      <c r="E1" s="1" t="s">
        <v>10</v>
      </c>
      <c r="F1" t="s">
        <v>12</v>
      </c>
      <c r="G1" t="s">
        <v>13</v>
      </c>
      <c r="H1" t="s">
        <v>14</v>
      </c>
      <c r="I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</row>
    <row r="2" spans="1:17" x14ac:dyDescent="0.2">
      <c r="A2" t="s">
        <v>2</v>
      </c>
      <c r="B2">
        <f>K2*P2</f>
        <v>324</v>
      </c>
      <c r="C2" s="2">
        <f>B2/K2</f>
        <v>0.8</v>
      </c>
      <c r="D2">
        <f>B2-L2</f>
        <v>254</v>
      </c>
      <c r="E2" s="2">
        <f>D2/K2</f>
        <v>0.62716049382716055</v>
      </c>
      <c r="F2" s="5">
        <f>((C2-E2)*N2)/I2</f>
        <v>3.8445111778445109</v>
      </c>
      <c r="G2" s="7">
        <f>18/24</f>
        <v>0.75</v>
      </c>
      <c r="H2" s="7">
        <f>18/24+(((C2-E2)*N2)/I2)/24</f>
        <v>0.91018796574352123</v>
      </c>
      <c r="I2" s="3">
        <f>O2</f>
        <v>3.7</v>
      </c>
      <c r="K2">
        <v>405</v>
      </c>
      <c r="L2">
        <v>70</v>
      </c>
      <c r="M2">
        <f>0.17</f>
        <v>0.17</v>
      </c>
      <c r="N2">
        <f>82.3</f>
        <v>82.3</v>
      </c>
      <c r="O2">
        <f>3.7</f>
        <v>3.7</v>
      </c>
      <c r="P2" s="2">
        <v>0.8</v>
      </c>
      <c r="Q2" s="2">
        <v>0.5</v>
      </c>
    </row>
    <row r="3" spans="1:17" x14ac:dyDescent="0.2">
      <c r="A3" t="s">
        <v>3</v>
      </c>
      <c r="B3">
        <f>D2+((F2*I2)/N2)*K2</f>
        <v>324</v>
      </c>
      <c r="C3" s="2">
        <f>B3/K2</f>
        <v>0.8</v>
      </c>
      <c r="D3">
        <f>B3-L2</f>
        <v>254</v>
      </c>
      <c r="E3" s="2">
        <f>D3/K2</f>
        <v>0.62716049382716055</v>
      </c>
      <c r="F3" s="5">
        <f>((C3-E3)*N2)/I3</f>
        <v>3.8445111778445109</v>
      </c>
      <c r="G3" s="7">
        <f t="shared" ref="G3:G6" si="0">18/24</f>
        <v>0.75</v>
      </c>
      <c r="H3" s="7">
        <f>18/24+(((C3-E3)*N2)/I3)/24</f>
        <v>0.91018796574352123</v>
      </c>
      <c r="I3" s="3">
        <f>O2</f>
        <v>3.7</v>
      </c>
    </row>
    <row r="4" spans="1:17" x14ac:dyDescent="0.2">
      <c r="A4" t="s">
        <v>4</v>
      </c>
      <c r="B4" s="8">
        <f>D3+((F3*I3)/N2)*K2</f>
        <v>324</v>
      </c>
      <c r="C4" s="2">
        <f>B4/K2</f>
        <v>0.8</v>
      </c>
      <c r="D4" s="8">
        <f>B4-L2</f>
        <v>254</v>
      </c>
      <c r="E4" s="2">
        <f>D4/K2</f>
        <v>0.62716049382716055</v>
      </c>
      <c r="F4" s="5">
        <f>((C4-E4)*N2)/I4</f>
        <v>3.8445111778445109</v>
      </c>
      <c r="G4" s="7">
        <f t="shared" si="0"/>
        <v>0.75</v>
      </c>
      <c r="H4" s="7">
        <f>18/24+(((C4-E4)*N2)/I4)/24</f>
        <v>0.91018796574352123</v>
      </c>
      <c r="I4" s="3">
        <f>O2</f>
        <v>3.7</v>
      </c>
      <c r="L4" t="s">
        <v>23</v>
      </c>
    </row>
    <row r="5" spans="1:17" x14ac:dyDescent="0.2">
      <c r="A5" t="s">
        <v>5</v>
      </c>
      <c r="B5" s="8">
        <f>D4+((F4*I4)/N2)*K2</f>
        <v>324</v>
      </c>
      <c r="C5" s="2">
        <f>B5/K2</f>
        <v>0.8</v>
      </c>
      <c r="D5" s="8">
        <f>B5-L2</f>
        <v>254</v>
      </c>
      <c r="E5" s="2">
        <f>D5/K2</f>
        <v>0.62716049382716055</v>
      </c>
      <c r="F5" s="5">
        <f>((C5-E5)*N2)/I5</f>
        <v>3.8445111778445109</v>
      </c>
      <c r="G5" s="7">
        <f t="shared" si="0"/>
        <v>0.75</v>
      </c>
      <c r="H5" s="7">
        <f>18/24+(((C5-E5)*N2)/I5)/24</f>
        <v>0.91018796574352123</v>
      </c>
      <c r="I5" s="3">
        <f>O2</f>
        <v>3.7</v>
      </c>
      <c r="L5">
        <f>70</f>
        <v>70</v>
      </c>
    </row>
    <row r="6" spans="1:17" x14ac:dyDescent="0.2">
      <c r="A6" t="s">
        <v>6</v>
      </c>
      <c r="B6" s="8">
        <f>D5+((F5*I5)/N2)*K2</f>
        <v>324</v>
      </c>
      <c r="C6" s="2">
        <f>B6/K2</f>
        <v>0.8</v>
      </c>
      <c r="D6" s="8">
        <f>B6-L2</f>
        <v>254</v>
      </c>
      <c r="E6" s="2">
        <f>D6/K2</f>
        <v>0.62716049382716055</v>
      </c>
      <c r="F6" s="5">
        <f>((C6-E6)*N2)/I6</f>
        <v>3.8445111778445109</v>
      </c>
      <c r="G6" s="7">
        <f>18/24</f>
        <v>0.75</v>
      </c>
      <c r="H6" s="7">
        <f>18/24+(((C6-E6)*N2)/I6)/24</f>
        <v>0.91018796574352123</v>
      </c>
      <c r="I6" s="3">
        <f>O2</f>
        <v>3.7</v>
      </c>
    </row>
    <row r="7" spans="1:17" x14ac:dyDescent="0.2">
      <c r="B7" s="3"/>
      <c r="C7" s="2"/>
      <c r="D7" s="3"/>
      <c r="E7" s="2"/>
      <c r="F7" s="5"/>
      <c r="G7" s="7"/>
      <c r="H7" s="7"/>
      <c r="I7" s="3"/>
    </row>
    <row r="8" spans="1:17" x14ac:dyDescent="0.2">
      <c r="A8" t="s">
        <v>7</v>
      </c>
      <c r="B8" s="3">
        <f>(D6)+((F6*I6)/N2)*K2</f>
        <v>324</v>
      </c>
      <c r="C8" s="2">
        <f>B8/K2</f>
        <v>0.8</v>
      </c>
      <c r="D8" s="3">
        <f>(B8-L5)</f>
        <v>254</v>
      </c>
      <c r="E8" s="2">
        <f>D8/K2</f>
        <v>0.62716049382716055</v>
      </c>
      <c r="F8" s="5">
        <f>((C8-E8)*N2)/I8</f>
        <v>3.8445111778445109</v>
      </c>
      <c r="G8" s="7">
        <f>18/24</f>
        <v>0.75</v>
      </c>
      <c r="H8" s="7">
        <f>18/24+(((C8-E8)*N2)/I8)/24</f>
        <v>0.91018796574352123</v>
      </c>
      <c r="I8" s="3">
        <f>O2</f>
        <v>3.7</v>
      </c>
    </row>
    <row r="9" spans="1:17" x14ac:dyDescent="0.2">
      <c r="A9" t="s">
        <v>8</v>
      </c>
      <c r="B9" s="3">
        <f>D8+((F8*I8)/N2)*K2</f>
        <v>324</v>
      </c>
      <c r="C9" s="2">
        <f>B9/K2</f>
        <v>0.8</v>
      </c>
      <c r="D9" s="3">
        <f>B9-L5</f>
        <v>254</v>
      </c>
      <c r="E9" s="2">
        <f>D9/K2</f>
        <v>0.62716049382716055</v>
      </c>
      <c r="F9" s="5">
        <f>((C9-E9)*N2)/I9</f>
        <v>3.8445111778445109</v>
      </c>
      <c r="G9" s="7">
        <f>18/24</f>
        <v>0.75</v>
      </c>
      <c r="H9" s="7">
        <f>18/24+(((C9-E9)*N2)/I9)/24</f>
        <v>0.91018796574352123</v>
      </c>
      <c r="I9" s="3">
        <f>O2</f>
        <v>3.7</v>
      </c>
    </row>
    <row r="13" spans="1:17" x14ac:dyDescent="0.2">
      <c r="F13" s="5"/>
    </row>
    <row r="14" spans="1:17" x14ac:dyDescent="0.2">
      <c r="F14" s="5"/>
    </row>
    <row r="15" spans="1:17" x14ac:dyDescent="0.2">
      <c r="F15" s="5"/>
    </row>
    <row r="16" spans="1:17" x14ac:dyDescent="0.2">
      <c r="F16" s="5"/>
    </row>
    <row r="17" spans="6:6" x14ac:dyDescent="0.2">
      <c r="F17" s="5"/>
    </row>
    <row r="18" spans="6:6" x14ac:dyDescent="0.2">
      <c r="F18" s="5"/>
    </row>
    <row r="19" spans="6:6" x14ac:dyDescent="0.2">
      <c r="F19" s="5"/>
    </row>
    <row r="20" spans="6:6" x14ac:dyDescent="0.2">
      <c r="F20" s="5"/>
    </row>
    <row r="22" spans="6:6" x14ac:dyDescent="0.2">
      <c r="F22">
        <f>(C2-E2)*N2</f>
        <v>14.224691358024691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C39DF-7100-4202-BE5F-35CFC9F04E32}">
  <dimension ref="A1:Q179"/>
  <sheetViews>
    <sheetView workbookViewId="0">
      <selection activeCell="K16" sqref="K16"/>
    </sheetView>
  </sheetViews>
  <sheetFormatPr baseColWidth="10" defaultColWidth="8.83203125" defaultRowHeight="15" x14ac:dyDescent="0.2"/>
  <cols>
    <col min="1" max="1" width="15.6640625" customWidth="1"/>
    <col min="2" max="2" width="12.5" customWidth="1"/>
    <col min="3" max="3" width="12" customWidth="1"/>
    <col min="4" max="4" width="10.5" customWidth="1"/>
    <col min="5" max="5" width="10.6640625" customWidth="1"/>
    <col min="6" max="7" width="13.83203125" customWidth="1"/>
    <col min="8" max="8" width="17.6640625" customWidth="1"/>
    <col min="9" max="9" width="19.33203125" customWidth="1"/>
    <col min="11" max="11" width="10.5" customWidth="1"/>
    <col min="12" max="12" width="10.6640625" customWidth="1"/>
    <col min="13" max="13" width="12.6640625" customWidth="1"/>
    <col min="14" max="14" width="20.1640625" customWidth="1"/>
    <col min="15" max="15" width="18.5" customWidth="1"/>
    <col min="16" max="16" width="10.6640625" customWidth="1"/>
  </cols>
  <sheetData>
    <row r="1" spans="1:17" x14ac:dyDescent="0.2">
      <c r="B1" t="s">
        <v>9</v>
      </c>
      <c r="C1" s="1" t="s">
        <v>10</v>
      </c>
      <c r="D1" t="s">
        <v>11</v>
      </c>
      <c r="E1" s="1" t="s">
        <v>10</v>
      </c>
      <c r="F1" t="s">
        <v>24</v>
      </c>
      <c r="G1" t="s">
        <v>13</v>
      </c>
      <c r="H1" t="s">
        <v>14</v>
      </c>
      <c r="I1" t="s">
        <v>33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</row>
    <row r="2" spans="1:17" x14ac:dyDescent="0.2">
      <c r="A2" t="s">
        <v>2</v>
      </c>
      <c r="B2">
        <f>K2*P2</f>
        <v>324</v>
      </c>
      <c r="C2" s="2">
        <f>B2/K2</f>
        <v>0.8</v>
      </c>
      <c r="D2">
        <f>B2-L2</f>
        <v>254</v>
      </c>
      <c r="E2" s="2">
        <f>D2/K2</f>
        <v>0.62716049382716055</v>
      </c>
      <c r="F2">
        <f>7</f>
        <v>7</v>
      </c>
      <c r="G2" s="6">
        <f>IF(F2&gt;0,23/24,"N/A")</f>
        <v>0.95833333333333337</v>
      </c>
      <c r="H2" s="6">
        <f>IF(F2=0,"N/A",6/24)</f>
        <v>0.25</v>
      </c>
      <c r="I2" s="3">
        <f>G15</f>
        <v>2.0320987654320986</v>
      </c>
      <c r="K2">
        <v>405</v>
      </c>
      <c r="L2">
        <v>70</v>
      </c>
      <c r="M2">
        <f>0.17</f>
        <v>0.17</v>
      </c>
      <c r="N2">
        <f>82.3</f>
        <v>82.3</v>
      </c>
      <c r="O2">
        <f>3.7</f>
        <v>3.7</v>
      </c>
      <c r="P2" s="2">
        <v>0.8</v>
      </c>
      <c r="Q2" s="2">
        <v>0.5</v>
      </c>
    </row>
    <row r="3" spans="1:17" x14ac:dyDescent="0.2">
      <c r="A3" t="s">
        <v>3</v>
      </c>
      <c r="B3">
        <f>D2+((F2*I2)/N2)*K2</f>
        <v>324</v>
      </c>
      <c r="C3" s="2">
        <f>B3/K2</f>
        <v>0.8</v>
      </c>
      <c r="D3">
        <f>B3-L2</f>
        <v>254</v>
      </c>
      <c r="E3" s="2">
        <f>D3/K2</f>
        <v>0.62716049382716055</v>
      </c>
      <c r="F3">
        <f>7</f>
        <v>7</v>
      </c>
      <c r="G3" s="6">
        <f>IF(F3=0,"N/A",23/24)</f>
        <v>0.95833333333333337</v>
      </c>
      <c r="H3" s="6">
        <f>IF(F3=0,"N/A",6/24)</f>
        <v>0.25</v>
      </c>
      <c r="I3" s="3">
        <f>G15</f>
        <v>2.0320987654320986</v>
      </c>
    </row>
    <row r="4" spans="1:17" x14ac:dyDescent="0.2">
      <c r="A4" t="s">
        <v>4</v>
      </c>
      <c r="B4" s="3">
        <f>D3+((F3*I3)/N2)*K2</f>
        <v>324</v>
      </c>
      <c r="C4" s="2">
        <f>B4/K2</f>
        <v>0.8</v>
      </c>
      <c r="D4" s="3">
        <f>B4-L2</f>
        <v>254</v>
      </c>
      <c r="E4" s="2">
        <f>D4/K2</f>
        <v>0.62716049382716055</v>
      </c>
      <c r="F4">
        <f>7</f>
        <v>7</v>
      </c>
      <c r="G4" s="6">
        <f t="shared" ref="G4" si="0">IF(F4&gt;0,23/24,"N/A")</f>
        <v>0.95833333333333337</v>
      </c>
      <c r="H4" s="6">
        <f>IF(F4=0,"N/A",6/24)</f>
        <v>0.25</v>
      </c>
      <c r="I4" s="3">
        <f>G15</f>
        <v>2.0320987654320986</v>
      </c>
      <c r="L4" t="s">
        <v>23</v>
      </c>
    </row>
    <row r="5" spans="1:17" x14ac:dyDescent="0.2">
      <c r="A5" t="s">
        <v>5</v>
      </c>
      <c r="B5" s="3">
        <f>D4+((F4*I4)/N2)*K2</f>
        <v>324</v>
      </c>
      <c r="C5" s="2">
        <f>B5/K2</f>
        <v>0.8</v>
      </c>
      <c r="D5" s="3">
        <f>B5-L2</f>
        <v>254</v>
      </c>
      <c r="E5" s="2">
        <f>D5/K2</f>
        <v>0.62716049382716055</v>
      </c>
      <c r="F5">
        <f>7</f>
        <v>7</v>
      </c>
      <c r="G5" s="6">
        <f t="shared" ref="G5" si="1">IF(F5=0,"N/A",23/24)</f>
        <v>0.95833333333333337</v>
      </c>
      <c r="H5" s="6">
        <f>IF(F5=0,"N/A",6/24)</f>
        <v>0.25</v>
      </c>
      <c r="I5" s="3">
        <f>G15</f>
        <v>2.0320987654320986</v>
      </c>
      <c r="L5">
        <f>70</f>
        <v>70</v>
      </c>
    </row>
    <row r="6" spans="1:17" x14ac:dyDescent="0.2">
      <c r="A6" t="s">
        <v>6</v>
      </c>
      <c r="B6" s="3">
        <f>D5+((F5*I5)/N2)*K2</f>
        <v>324</v>
      </c>
      <c r="C6" s="2">
        <f>B6/K2</f>
        <v>0.8</v>
      </c>
      <c r="D6" s="3">
        <f>B6-L2</f>
        <v>254</v>
      </c>
      <c r="E6" s="2">
        <f>D6/K2</f>
        <v>0.62716049382716055</v>
      </c>
      <c r="F6">
        <f>7</f>
        <v>7</v>
      </c>
      <c r="G6" s="6">
        <f>IF(F6&gt;0,23/24,"N/A")</f>
        <v>0.95833333333333337</v>
      </c>
      <c r="H6" s="6">
        <f>IF(F6=0,"N/A",6/24)</f>
        <v>0.25</v>
      </c>
      <c r="I6" s="3">
        <f>G15</f>
        <v>2.0320987654320986</v>
      </c>
    </row>
    <row r="7" spans="1:17" x14ac:dyDescent="0.2">
      <c r="B7" s="3"/>
      <c r="C7" s="2"/>
      <c r="D7" s="3"/>
      <c r="E7" s="2"/>
      <c r="G7" s="6"/>
      <c r="H7" s="6"/>
      <c r="I7" s="3"/>
    </row>
    <row r="8" spans="1:17" x14ac:dyDescent="0.2">
      <c r="A8" t="s">
        <v>7</v>
      </c>
      <c r="B8" s="3">
        <f>D6+((F6*I6)/N2)*K2</f>
        <v>324</v>
      </c>
      <c r="C8" s="2">
        <f>B8/K2</f>
        <v>0.8</v>
      </c>
      <c r="D8" s="3">
        <f>(B8-L5)</f>
        <v>254</v>
      </c>
      <c r="E8" s="2">
        <f>D8/K2</f>
        <v>0.62716049382716055</v>
      </c>
      <c r="F8">
        <f>6</f>
        <v>6</v>
      </c>
      <c r="G8" s="6">
        <f>IF(F6&gt;0,12/24,"N/A")</f>
        <v>0.5</v>
      </c>
      <c r="H8" s="6">
        <f>IF(G6&gt;0,18/24,"N/A")</f>
        <v>0.75</v>
      </c>
      <c r="I8" s="5">
        <f>G18</f>
        <v>2.3707818930041151</v>
      </c>
      <c r="J8" s="5"/>
    </row>
    <row r="9" spans="1:17" x14ac:dyDescent="0.2">
      <c r="A9" t="s">
        <v>8</v>
      </c>
      <c r="B9" s="3">
        <f>D8</f>
        <v>254</v>
      </c>
      <c r="C9" s="2">
        <f>B9/K2</f>
        <v>0.62716049382716055</v>
      </c>
      <c r="D9" s="3">
        <f>(B9-L5)+(F9*I9/N2)*K2</f>
        <v>254</v>
      </c>
      <c r="E9" s="2">
        <f>D9/K2</f>
        <v>0.62716049382716055</v>
      </c>
      <c r="F9">
        <f>6</f>
        <v>6</v>
      </c>
      <c r="G9" s="6">
        <f>IF(F6&gt;0,12/24,"N/A")</f>
        <v>0.5</v>
      </c>
      <c r="H9" s="6">
        <f>IF(G6&gt;0,18/24,"N/A")</f>
        <v>0.75</v>
      </c>
      <c r="I9" s="5">
        <f>G18</f>
        <v>2.3707818930041151</v>
      </c>
      <c r="J9" s="5"/>
    </row>
    <row r="10" spans="1:17" x14ac:dyDescent="0.2">
      <c r="B10" s="3"/>
      <c r="C10" s="2"/>
    </row>
    <row r="12" spans="1:17" x14ac:dyDescent="0.2">
      <c r="A12" s="7"/>
    </row>
    <row r="13" spans="1:17" x14ac:dyDescent="0.2">
      <c r="A13" s="7"/>
      <c r="F13" s="4"/>
      <c r="G13" s="4"/>
    </row>
    <row r="14" spans="1:17" x14ac:dyDescent="0.2">
      <c r="A14" s="7"/>
      <c r="G14" t="s">
        <v>35</v>
      </c>
      <c r="H14" t="s">
        <v>34</v>
      </c>
    </row>
    <row r="15" spans="1:17" x14ac:dyDescent="0.2">
      <c r="A15" s="7"/>
      <c r="G15" s="3">
        <f>(L2/K2*N2)/F2</f>
        <v>2.0320987654320986</v>
      </c>
      <c r="H15" s="2">
        <f>G15/O2</f>
        <v>0.54921588254921583</v>
      </c>
    </row>
    <row r="16" spans="1:17" x14ac:dyDescent="0.2">
      <c r="A16" s="7"/>
    </row>
    <row r="17" spans="1:8" x14ac:dyDescent="0.2">
      <c r="A17" s="7" t="s">
        <v>37</v>
      </c>
      <c r="B17">
        <f>7</f>
        <v>7</v>
      </c>
      <c r="G17" t="s">
        <v>35</v>
      </c>
      <c r="H17" t="s">
        <v>34</v>
      </c>
    </row>
    <row r="18" spans="1:8" x14ac:dyDescent="0.2">
      <c r="A18" s="7"/>
      <c r="G18" s="3">
        <f>(L5/K2*N2)/F8</f>
        <v>2.3707818930041151</v>
      </c>
      <c r="H18" s="2">
        <f>G18/O2</f>
        <v>0.64075186297408515</v>
      </c>
    </row>
    <row r="19" spans="1:8" x14ac:dyDescent="0.2">
      <c r="A19" s="7"/>
    </row>
    <row r="20" spans="1:8" x14ac:dyDescent="0.2">
      <c r="A20" s="7"/>
    </row>
    <row r="21" spans="1:8" x14ac:dyDescent="0.2">
      <c r="A21" s="7"/>
    </row>
    <row r="22" spans="1:8" x14ac:dyDescent="0.2">
      <c r="A22" s="7"/>
    </row>
    <row r="23" spans="1:8" x14ac:dyDescent="0.2">
      <c r="A23" s="7"/>
    </row>
    <row r="24" spans="1:8" x14ac:dyDescent="0.2">
      <c r="A24" s="7"/>
    </row>
    <row r="25" spans="1:8" x14ac:dyDescent="0.2">
      <c r="A25" s="7"/>
    </row>
    <row r="26" spans="1:8" x14ac:dyDescent="0.2">
      <c r="A26" s="7"/>
    </row>
    <row r="27" spans="1:8" x14ac:dyDescent="0.2">
      <c r="A27" s="7"/>
    </row>
    <row r="28" spans="1:8" x14ac:dyDescent="0.2">
      <c r="A28" s="7"/>
    </row>
    <row r="29" spans="1:8" x14ac:dyDescent="0.2">
      <c r="A29" s="7"/>
    </row>
    <row r="30" spans="1:8" x14ac:dyDescent="0.2">
      <c r="A30" s="7"/>
    </row>
    <row r="31" spans="1:8" x14ac:dyDescent="0.2">
      <c r="A31" s="7"/>
    </row>
    <row r="32" spans="1:8" x14ac:dyDescent="0.2">
      <c r="A32" s="7"/>
    </row>
    <row r="33" spans="1:3" x14ac:dyDescent="0.2">
      <c r="A33" s="7"/>
    </row>
    <row r="34" spans="1:3" x14ac:dyDescent="0.2">
      <c r="A34" s="7"/>
    </row>
    <row r="35" spans="1:3" x14ac:dyDescent="0.2">
      <c r="A35" s="7"/>
      <c r="C35" s="3"/>
    </row>
    <row r="36" spans="1:3" x14ac:dyDescent="0.2">
      <c r="A36" s="7"/>
      <c r="C36" s="3"/>
    </row>
    <row r="37" spans="1:3" x14ac:dyDescent="0.2">
      <c r="A37" s="7"/>
      <c r="C37" s="3"/>
    </row>
    <row r="38" spans="1:3" x14ac:dyDescent="0.2">
      <c r="A38" s="7"/>
      <c r="C38" s="3"/>
    </row>
    <row r="39" spans="1:3" x14ac:dyDescent="0.2">
      <c r="A39" s="7"/>
      <c r="C39" s="3"/>
    </row>
    <row r="40" spans="1:3" x14ac:dyDescent="0.2">
      <c r="A40" s="7"/>
      <c r="C40" s="3"/>
    </row>
    <row r="41" spans="1:3" x14ac:dyDescent="0.2">
      <c r="A41" s="7"/>
      <c r="C41" s="3"/>
    </row>
    <row r="42" spans="1:3" x14ac:dyDescent="0.2">
      <c r="A42" s="7"/>
      <c r="C42" s="3"/>
    </row>
    <row r="43" spans="1:3" x14ac:dyDescent="0.2">
      <c r="A43" s="7"/>
      <c r="C43" s="3"/>
    </row>
    <row r="44" spans="1:3" x14ac:dyDescent="0.2">
      <c r="A44" s="7"/>
    </row>
    <row r="45" spans="1:3" x14ac:dyDescent="0.2">
      <c r="A45" s="7"/>
    </row>
    <row r="46" spans="1:3" x14ac:dyDescent="0.2">
      <c r="A46" s="7"/>
    </row>
    <row r="47" spans="1:3" x14ac:dyDescent="0.2">
      <c r="A47" s="7"/>
    </row>
    <row r="48" spans="1:3" x14ac:dyDescent="0.2">
      <c r="A48" s="7"/>
    </row>
    <row r="49" spans="1:1" x14ac:dyDescent="0.2">
      <c r="A49" s="7"/>
    </row>
    <row r="50" spans="1:1" x14ac:dyDescent="0.2">
      <c r="A50" s="7"/>
    </row>
    <row r="51" spans="1:1" x14ac:dyDescent="0.2">
      <c r="A51" s="7"/>
    </row>
    <row r="52" spans="1:1" x14ac:dyDescent="0.2">
      <c r="A52" s="7"/>
    </row>
    <row r="53" spans="1:1" x14ac:dyDescent="0.2">
      <c r="A53" s="7"/>
    </row>
    <row r="54" spans="1:1" x14ac:dyDescent="0.2">
      <c r="A54" s="7"/>
    </row>
    <row r="55" spans="1:1" x14ac:dyDescent="0.2">
      <c r="A55" s="7"/>
    </row>
    <row r="56" spans="1:1" x14ac:dyDescent="0.2">
      <c r="A56" s="7"/>
    </row>
    <row r="57" spans="1:1" x14ac:dyDescent="0.2">
      <c r="A57" s="7"/>
    </row>
    <row r="58" spans="1:1" x14ac:dyDescent="0.2">
      <c r="A58" s="7"/>
    </row>
    <row r="59" spans="1:1" x14ac:dyDescent="0.2">
      <c r="A59" s="7"/>
    </row>
    <row r="60" spans="1:1" x14ac:dyDescent="0.2">
      <c r="A60" s="7"/>
    </row>
    <row r="61" spans="1:1" x14ac:dyDescent="0.2">
      <c r="A61" s="7"/>
    </row>
    <row r="62" spans="1:1" x14ac:dyDescent="0.2">
      <c r="A62" s="7"/>
    </row>
    <row r="63" spans="1:1" x14ac:dyDescent="0.2">
      <c r="A63" s="7"/>
    </row>
    <row r="64" spans="1:1" x14ac:dyDescent="0.2">
      <c r="A64" s="7"/>
    </row>
    <row r="65" spans="1:1" x14ac:dyDescent="0.2">
      <c r="A65" s="7"/>
    </row>
    <row r="66" spans="1:1" x14ac:dyDescent="0.2">
      <c r="A66" s="7"/>
    </row>
    <row r="67" spans="1:1" x14ac:dyDescent="0.2">
      <c r="A67" s="7"/>
    </row>
    <row r="68" spans="1:1" x14ac:dyDescent="0.2">
      <c r="A68" s="7"/>
    </row>
    <row r="69" spans="1:1" x14ac:dyDescent="0.2">
      <c r="A69" s="7"/>
    </row>
    <row r="70" spans="1:1" x14ac:dyDescent="0.2">
      <c r="A70" s="7"/>
    </row>
    <row r="71" spans="1:1" x14ac:dyDescent="0.2">
      <c r="A71" s="7"/>
    </row>
    <row r="72" spans="1:1" x14ac:dyDescent="0.2">
      <c r="A72" s="7"/>
    </row>
    <row r="73" spans="1:1" x14ac:dyDescent="0.2">
      <c r="A73" s="7"/>
    </row>
    <row r="74" spans="1:1" x14ac:dyDescent="0.2">
      <c r="A74" s="7"/>
    </row>
    <row r="75" spans="1:1" x14ac:dyDescent="0.2">
      <c r="A75" s="7"/>
    </row>
    <row r="76" spans="1:1" x14ac:dyDescent="0.2">
      <c r="A76" s="7"/>
    </row>
    <row r="77" spans="1:1" x14ac:dyDescent="0.2">
      <c r="A77" s="7"/>
    </row>
    <row r="78" spans="1:1" x14ac:dyDescent="0.2">
      <c r="A78" s="7"/>
    </row>
    <row r="79" spans="1:1" x14ac:dyDescent="0.2">
      <c r="A79" s="7"/>
    </row>
    <row r="80" spans="1:1" x14ac:dyDescent="0.2">
      <c r="A80" s="7"/>
    </row>
    <row r="81" spans="1:3" x14ac:dyDescent="0.2">
      <c r="A81" s="7"/>
    </row>
    <row r="82" spans="1:3" x14ac:dyDescent="0.2">
      <c r="A82" s="7"/>
    </row>
    <row r="83" spans="1:3" x14ac:dyDescent="0.2">
      <c r="A83" s="7"/>
      <c r="C83" s="3"/>
    </row>
    <row r="84" spans="1:3" x14ac:dyDescent="0.2">
      <c r="A84" s="7"/>
      <c r="C84" s="3"/>
    </row>
    <row r="85" spans="1:3" x14ac:dyDescent="0.2">
      <c r="A85" s="7"/>
      <c r="C85" s="3"/>
    </row>
    <row r="86" spans="1:3" x14ac:dyDescent="0.2">
      <c r="A86" s="7"/>
      <c r="C86" s="3"/>
    </row>
    <row r="87" spans="1:3" x14ac:dyDescent="0.2">
      <c r="A87" s="7"/>
      <c r="C87" s="3"/>
    </row>
    <row r="88" spans="1:3" x14ac:dyDescent="0.2">
      <c r="A88" s="7"/>
      <c r="C88" s="3"/>
    </row>
    <row r="89" spans="1:3" x14ac:dyDescent="0.2">
      <c r="A89" s="7"/>
      <c r="C89" s="3"/>
    </row>
    <row r="90" spans="1:3" x14ac:dyDescent="0.2">
      <c r="A90" s="7"/>
      <c r="C90" s="3"/>
    </row>
    <row r="91" spans="1:3" x14ac:dyDescent="0.2">
      <c r="A91" s="7"/>
      <c r="C91" s="3"/>
    </row>
    <row r="92" spans="1:3" x14ac:dyDescent="0.2">
      <c r="A92" s="7"/>
      <c r="C92" s="3"/>
    </row>
    <row r="93" spans="1:3" x14ac:dyDescent="0.2">
      <c r="A93" s="7"/>
      <c r="C93" s="3"/>
    </row>
    <row r="94" spans="1:3" x14ac:dyDescent="0.2">
      <c r="A94" s="7"/>
      <c r="C94" s="3"/>
    </row>
    <row r="95" spans="1:3" x14ac:dyDescent="0.2">
      <c r="A95" s="7"/>
      <c r="C95" s="3"/>
    </row>
    <row r="96" spans="1:3" x14ac:dyDescent="0.2">
      <c r="A96" s="7"/>
      <c r="C96" s="3"/>
    </row>
    <row r="97" spans="1:3" x14ac:dyDescent="0.2">
      <c r="A97" s="7"/>
      <c r="C97" s="3"/>
    </row>
    <row r="98" spans="1:3" x14ac:dyDescent="0.2">
      <c r="A98" s="7"/>
      <c r="C98" s="3"/>
    </row>
    <row r="99" spans="1:3" x14ac:dyDescent="0.2">
      <c r="A99" s="7"/>
      <c r="C99" s="3"/>
    </row>
    <row r="100" spans="1:3" x14ac:dyDescent="0.2">
      <c r="A100" s="7"/>
      <c r="C100" s="3"/>
    </row>
    <row r="101" spans="1:3" x14ac:dyDescent="0.2">
      <c r="A101" s="7"/>
      <c r="C101" s="3"/>
    </row>
    <row r="102" spans="1:3" x14ac:dyDescent="0.2">
      <c r="A102" s="7"/>
      <c r="C102" s="3"/>
    </row>
    <row r="103" spans="1:3" x14ac:dyDescent="0.2">
      <c r="A103" s="7"/>
      <c r="C103" s="3"/>
    </row>
    <row r="104" spans="1:3" x14ac:dyDescent="0.2">
      <c r="A104" s="7"/>
      <c r="C104" s="3"/>
    </row>
    <row r="105" spans="1:3" x14ac:dyDescent="0.2">
      <c r="A105" s="7"/>
      <c r="C105" s="3"/>
    </row>
    <row r="106" spans="1:3" x14ac:dyDescent="0.2">
      <c r="A106" s="7"/>
      <c r="C106" s="3"/>
    </row>
    <row r="107" spans="1:3" x14ac:dyDescent="0.2">
      <c r="A107" s="7"/>
      <c r="C107" s="3"/>
    </row>
    <row r="108" spans="1:3" x14ac:dyDescent="0.2">
      <c r="A108" s="7"/>
      <c r="C108" s="3"/>
    </row>
    <row r="109" spans="1:3" x14ac:dyDescent="0.2">
      <c r="A109" s="7"/>
      <c r="C109" s="3"/>
    </row>
    <row r="110" spans="1:3" x14ac:dyDescent="0.2">
      <c r="A110" s="7"/>
      <c r="C110" s="3"/>
    </row>
    <row r="111" spans="1:3" x14ac:dyDescent="0.2">
      <c r="A111" s="7"/>
      <c r="C111" s="3"/>
    </row>
    <row r="112" spans="1:3" x14ac:dyDescent="0.2">
      <c r="A112" s="7"/>
      <c r="C112" s="3"/>
    </row>
    <row r="113" spans="1:3" x14ac:dyDescent="0.2">
      <c r="A113" s="7"/>
      <c r="C113" s="3"/>
    </row>
    <row r="114" spans="1:3" x14ac:dyDescent="0.2">
      <c r="A114" s="7"/>
      <c r="C114" s="3"/>
    </row>
    <row r="115" spans="1:3" x14ac:dyDescent="0.2">
      <c r="A115" s="7"/>
      <c r="C115" s="3"/>
    </row>
    <row r="116" spans="1:3" x14ac:dyDescent="0.2">
      <c r="A116" s="7"/>
      <c r="C116" s="3"/>
    </row>
    <row r="117" spans="1:3" x14ac:dyDescent="0.2">
      <c r="A117" s="7"/>
      <c r="C117" s="3"/>
    </row>
    <row r="118" spans="1:3" x14ac:dyDescent="0.2">
      <c r="A118" s="7"/>
      <c r="C118" s="3"/>
    </row>
    <row r="119" spans="1:3" x14ac:dyDescent="0.2">
      <c r="A119" s="7"/>
      <c r="C119" s="3"/>
    </row>
    <row r="120" spans="1:3" x14ac:dyDescent="0.2">
      <c r="A120" s="7"/>
      <c r="C120" s="3"/>
    </row>
    <row r="121" spans="1:3" x14ac:dyDescent="0.2">
      <c r="A121" s="7"/>
      <c r="C121" s="3"/>
    </row>
    <row r="122" spans="1:3" x14ac:dyDescent="0.2">
      <c r="A122" s="7"/>
      <c r="C122" s="3"/>
    </row>
    <row r="123" spans="1:3" x14ac:dyDescent="0.2">
      <c r="A123" s="7"/>
      <c r="C123" s="3"/>
    </row>
    <row r="124" spans="1:3" x14ac:dyDescent="0.2">
      <c r="A124" s="7"/>
      <c r="C124" s="3"/>
    </row>
    <row r="125" spans="1:3" x14ac:dyDescent="0.2">
      <c r="A125" s="7"/>
      <c r="C125" s="3"/>
    </row>
    <row r="126" spans="1:3" x14ac:dyDescent="0.2">
      <c r="A126" s="7"/>
      <c r="C126" s="3"/>
    </row>
    <row r="127" spans="1:3" x14ac:dyDescent="0.2">
      <c r="A127" s="7"/>
      <c r="C127" s="3"/>
    </row>
    <row r="128" spans="1:3" x14ac:dyDescent="0.2">
      <c r="A128" s="7"/>
      <c r="C128" s="3"/>
    </row>
    <row r="129" spans="1:3" x14ac:dyDescent="0.2">
      <c r="A129" s="7"/>
      <c r="C129" s="3"/>
    </row>
    <row r="130" spans="1:3" x14ac:dyDescent="0.2">
      <c r="A130" s="7"/>
      <c r="C130" s="3"/>
    </row>
    <row r="131" spans="1:3" x14ac:dyDescent="0.2">
      <c r="A131" s="7"/>
      <c r="C131" s="3"/>
    </row>
    <row r="132" spans="1:3" x14ac:dyDescent="0.2">
      <c r="A132" s="7"/>
      <c r="C132" s="3"/>
    </row>
    <row r="133" spans="1:3" x14ac:dyDescent="0.2">
      <c r="A133" s="7"/>
      <c r="C133" s="3"/>
    </row>
    <row r="134" spans="1:3" x14ac:dyDescent="0.2">
      <c r="A134" s="7"/>
      <c r="C134" s="3"/>
    </row>
    <row r="135" spans="1:3" x14ac:dyDescent="0.2">
      <c r="A135" s="7"/>
      <c r="C135" s="3"/>
    </row>
    <row r="136" spans="1:3" x14ac:dyDescent="0.2">
      <c r="A136" s="7"/>
      <c r="C136" s="3"/>
    </row>
    <row r="137" spans="1:3" x14ac:dyDescent="0.2">
      <c r="A137" s="7"/>
      <c r="C137" s="3"/>
    </row>
    <row r="138" spans="1:3" x14ac:dyDescent="0.2">
      <c r="A138" s="7"/>
      <c r="C138" s="3"/>
    </row>
    <row r="139" spans="1:3" x14ac:dyDescent="0.2">
      <c r="A139" s="7"/>
      <c r="C139" s="3"/>
    </row>
    <row r="140" spans="1:3" x14ac:dyDescent="0.2">
      <c r="A140" s="7"/>
      <c r="C140" s="3"/>
    </row>
    <row r="141" spans="1:3" x14ac:dyDescent="0.2">
      <c r="A141" s="7"/>
      <c r="C141" s="3"/>
    </row>
    <row r="142" spans="1:3" x14ac:dyDescent="0.2">
      <c r="A142" s="7"/>
      <c r="C142" s="3"/>
    </row>
    <row r="143" spans="1:3" x14ac:dyDescent="0.2">
      <c r="A143" s="7"/>
      <c r="C143" s="3"/>
    </row>
    <row r="144" spans="1:3" x14ac:dyDescent="0.2">
      <c r="A144" s="7"/>
      <c r="C144" s="3"/>
    </row>
    <row r="145" spans="1:3" x14ac:dyDescent="0.2">
      <c r="A145" s="7"/>
      <c r="C145" s="3"/>
    </row>
    <row r="146" spans="1:3" x14ac:dyDescent="0.2">
      <c r="A146" s="7"/>
      <c r="C146" s="3"/>
    </row>
    <row r="147" spans="1:3" x14ac:dyDescent="0.2">
      <c r="A147" s="7"/>
      <c r="C147" s="3"/>
    </row>
    <row r="148" spans="1:3" x14ac:dyDescent="0.2">
      <c r="A148" s="7"/>
      <c r="C148" s="3"/>
    </row>
    <row r="149" spans="1:3" x14ac:dyDescent="0.2">
      <c r="A149" s="7"/>
      <c r="C149" s="3"/>
    </row>
    <row r="150" spans="1:3" x14ac:dyDescent="0.2">
      <c r="A150" s="7"/>
      <c r="C150" s="3"/>
    </row>
    <row r="151" spans="1:3" x14ac:dyDescent="0.2">
      <c r="A151" s="7"/>
      <c r="C151" s="3"/>
    </row>
    <row r="152" spans="1:3" x14ac:dyDescent="0.2">
      <c r="A152" s="7"/>
      <c r="C152" s="3"/>
    </row>
    <row r="153" spans="1:3" x14ac:dyDescent="0.2">
      <c r="A153" s="7"/>
      <c r="C153" s="3"/>
    </row>
    <row r="154" spans="1:3" x14ac:dyDescent="0.2">
      <c r="A154" s="7"/>
      <c r="C154" s="3"/>
    </row>
    <row r="155" spans="1:3" x14ac:dyDescent="0.2">
      <c r="A155" s="7"/>
      <c r="C155" s="3"/>
    </row>
    <row r="156" spans="1:3" x14ac:dyDescent="0.2">
      <c r="A156" s="7"/>
      <c r="C156" s="3"/>
    </row>
    <row r="157" spans="1:3" x14ac:dyDescent="0.2">
      <c r="A157" s="7"/>
      <c r="C157" s="3"/>
    </row>
    <row r="158" spans="1:3" x14ac:dyDescent="0.2">
      <c r="A158" s="7"/>
      <c r="C158" s="3"/>
    </row>
    <row r="159" spans="1:3" x14ac:dyDescent="0.2">
      <c r="A159" s="7"/>
      <c r="C159" s="3"/>
    </row>
    <row r="160" spans="1:3" x14ac:dyDescent="0.2">
      <c r="A160" s="7"/>
      <c r="C160" s="3"/>
    </row>
    <row r="161" spans="1:3" x14ac:dyDescent="0.2">
      <c r="A161" s="7"/>
      <c r="C161" s="3"/>
    </row>
    <row r="162" spans="1:3" x14ac:dyDescent="0.2">
      <c r="A162" s="7"/>
      <c r="C162" s="3"/>
    </row>
    <row r="163" spans="1:3" x14ac:dyDescent="0.2">
      <c r="A163" s="7"/>
      <c r="C163" s="3"/>
    </row>
    <row r="164" spans="1:3" x14ac:dyDescent="0.2">
      <c r="A164" s="7"/>
      <c r="C164" s="3"/>
    </row>
    <row r="165" spans="1:3" x14ac:dyDescent="0.2">
      <c r="A165" s="7"/>
      <c r="C165" s="3"/>
    </row>
    <row r="166" spans="1:3" x14ac:dyDescent="0.2">
      <c r="A166" s="7"/>
      <c r="C166" s="3"/>
    </row>
    <row r="167" spans="1:3" x14ac:dyDescent="0.2">
      <c r="A167" s="7"/>
      <c r="C167" s="3"/>
    </row>
    <row r="168" spans="1:3" x14ac:dyDescent="0.2">
      <c r="A168" s="7"/>
      <c r="C168" s="3"/>
    </row>
    <row r="169" spans="1:3" x14ac:dyDescent="0.2">
      <c r="A169" s="7"/>
      <c r="C169" s="3"/>
    </row>
    <row r="170" spans="1:3" x14ac:dyDescent="0.2">
      <c r="A170" s="7"/>
      <c r="C170" s="3"/>
    </row>
    <row r="171" spans="1:3" x14ac:dyDescent="0.2">
      <c r="A171" s="7"/>
      <c r="C171" s="3"/>
    </row>
    <row r="172" spans="1:3" x14ac:dyDescent="0.2">
      <c r="A172" s="7"/>
      <c r="C172" s="3"/>
    </row>
    <row r="173" spans="1:3" x14ac:dyDescent="0.2">
      <c r="A173" s="7"/>
      <c r="C173" s="3"/>
    </row>
    <row r="174" spans="1:3" x14ac:dyDescent="0.2">
      <c r="A174" s="7"/>
      <c r="C174" s="3"/>
    </row>
    <row r="175" spans="1:3" x14ac:dyDescent="0.2">
      <c r="A175" s="7"/>
      <c r="C175" s="3"/>
    </row>
    <row r="176" spans="1:3" x14ac:dyDescent="0.2">
      <c r="A176" s="7"/>
      <c r="C176" s="3"/>
    </row>
    <row r="177" spans="1:3" x14ac:dyDescent="0.2">
      <c r="A177" s="7"/>
      <c r="C177" s="3"/>
    </row>
    <row r="178" spans="1:3" x14ac:dyDescent="0.2">
      <c r="A178" s="7"/>
      <c r="C178" s="3"/>
    </row>
    <row r="179" spans="1:3" x14ac:dyDescent="0.2">
      <c r="A179" s="7"/>
      <c r="C17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41F1D-362D-9D40-9C19-D9939CCD42B4}">
  <dimension ref="D7:G15"/>
  <sheetViews>
    <sheetView tabSelected="1" workbookViewId="0">
      <selection activeCell="F15" sqref="F15"/>
    </sheetView>
  </sheetViews>
  <sheetFormatPr baseColWidth="10" defaultRowHeight="15" x14ac:dyDescent="0.2"/>
  <cols>
    <col min="4" max="4" width="22" customWidth="1"/>
  </cols>
  <sheetData>
    <row r="7" spans="4:7" x14ac:dyDescent="0.2">
      <c r="E7" t="s">
        <v>38</v>
      </c>
      <c r="F7" t="s">
        <v>40</v>
      </c>
      <c r="G7">
        <v>82.3</v>
      </c>
    </row>
    <row r="8" spans="4:7" x14ac:dyDescent="0.2">
      <c r="D8" t="s">
        <v>39</v>
      </c>
      <c r="E8">
        <f>0.8*G7</f>
        <v>65.84</v>
      </c>
      <c r="F8" t="s">
        <v>41</v>
      </c>
    </row>
    <row r="9" spans="4:7" x14ac:dyDescent="0.2">
      <c r="D9" t="s">
        <v>42</v>
      </c>
      <c r="E9">
        <f>0.2*G7</f>
        <v>16.46</v>
      </c>
      <c r="F9" t="s">
        <v>41</v>
      </c>
    </row>
    <row r="10" spans="4:7" x14ac:dyDescent="0.2">
      <c r="D10" t="s">
        <v>43</v>
      </c>
      <c r="E10">
        <v>9</v>
      </c>
      <c r="F10" t="s">
        <v>41</v>
      </c>
    </row>
    <row r="11" spans="4:7" x14ac:dyDescent="0.2">
      <c r="D11" t="s">
        <v>44</v>
      </c>
      <c r="E11">
        <f>E8-E9-E10</f>
        <v>40.380000000000003</v>
      </c>
      <c r="G11">
        <f>E11/G7</f>
        <v>0.49064398541919813</v>
      </c>
    </row>
    <row r="13" spans="4:7" x14ac:dyDescent="0.2">
      <c r="D13" t="s">
        <v>45</v>
      </c>
      <c r="E13">
        <f>G7-E11</f>
        <v>41.919999999999995</v>
      </c>
    </row>
    <row r="14" spans="4:7" x14ac:dyDescent="0.2">
      <c r="D14" t="s">
        <v>46</v>
      </c>
      <c r="E14">
        <v>3.7</v>
      </c>
      <c r="F14" t="s">
        <v>48</v>
      </c>
    </row>
    <row r="15" spans="4:7" x14ac:dyDescent="0.2">
      <c r="D15" t="s">
        <v>47</v>
      </c>
      <c r="E15">
        <f>E13/E14</f>
        <v>11.329729729729728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No smart charging</vt:lpstr>
      <vt:lpstr>Smart charging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Emile Mariën</cp:lastModifiedBy>
  <cp:revision/>
  <dcterms:created xsi:type="dcterms:W3CDTF">2024-04-29T15:09:19Z</dcterms:created>
  <dcterms:modified xsi:type="dcterms:W3CDTF">2024-05-01T21:28:44Z</dcterms:modified>
  <cp:category/>
  <cp:contentStatus/>
</cp:coreProperties>
</file>