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set" sheetId="1" r:id="rId4"/>
    <sheet state="visible" name="Random samples" sheetId="2" r:id="rId5"/>
    <sheet state="visible" name="Diversity Sample" sheetId="3" r:id="rId6"/>
    <sheet state="visible" name="Uncertainty Sample" sheetId="4" r:id="rId7"/>
    <sheet state="visible" name="Compare" sheetId="5" r:id="rId8"/>
    <sheet state="visible" name="ttest" sheetId="6" r:id="rId9"/>
    <sheet state="visible" name="Images view predictions" sheetId="7" r:id="rId10"/>
    <sheet state="visible" name="Embedding testing" sheetId="8" r:id="rId11"/>
    <sheet state="visible" name="Image view clusters" sheetId="9" r:id="rId12"/>
    <sheet state="visible" name="cost" sheetId="10" r:id="rId13"/>
    <sheet state="visible" name="stohcastic differences" sheetId="11" r:id="rId14"/>
    <sheet state="visible" name="Sheet17" sheetId="12" r:id="rId15"/>
    <sheet state="visible" name="Small sample experiment" sheetId="13" r:id="rId16"/>
    <sheet state="visible" name="Batch vs non batch" sheetId="14" r:id="rId17"/>
    <sheet state="visible" name="Sheet14" sheetId="15" r:id="rId18"/>
    <sheet state="visible" name="Classes" sheetId="16" r:id="rId19"/>
    <sheet state="visible" name="diversity metrics" sheetId="17" r:id="rId20"/>
  </sheets>
  <definedNames/>
  <calcPr/>
</workbook>
</file>

<file path=xl/sharedStrings.xml><?xml version="1.0" encoding="utf-8"?>
<sst xmlns="http://schemas.openxmlformats.org/spreadsheetml/2006/main" count="354" uniqueCount="237">
  <si>
    <t>Data Set Size</t>
  </si>
  <si>
    <t>https://paperswithcode.com/sota/semantic-segmentation-on-cityscapes?metric=Category%20mIoU</t>
  </si>
  <si>
    <t>imgs per Batch</t>
  </si>
  <si>
    <t xml:space="preserve">Goal Epochs </t>
  </si>
  <si>
    <t>Overall Acc: 0.9365046850971493 Mean Acc : 0.7177019226439018 FreqW Acc : 0.8870965252012446 Mean IoU : 0.6203135687669125</t>
  </si>
  <si>
    <t xml:space="preserve">iterations </t>
  </si>
  <si>
    <t>Repeat 1</t>
  </si>
  <si>
    <t>Repeat 2</t>
  </si>
  <si>
    <t>Repeat 3</t>
  </si>
  <si>
    <t xml:space="preserve">avg over 3 tests </t>
  </si>
  <si>
    <t xml:space="preserve">         sd</t>
  </si>
  <si>
    <t>/runs/config2B/78195/frrnB_cityscapes_best_model.pkl</t>
  </si>
  <si>
    <t>runs/config2B/66797</t>
  </si>
  <si>
    <t>Overall Acc:</t>
  </si>
  <si>
    <t>Mean Acc :</t>
  </si>
  <si>
    <t>FreqW Acc :</t>
  </si>
  <si>
    <t>Mean IoU :</t>
  </si>
  <si>
    <t>Random N=1000</t>
  </si>
  <si>
    <t>DIV N=1000</t>
  </si>
  <si>
    <t>"road",</t>
  </si>
  <si>
    <t>"sidewalk",</t>
  </si>
  <si>
    <t>"building",</t>
  </si>
  <si>
    <t>"wall",</t>
  </si>
  <si>
    <t>"fence",</t>
  </si>
  <si>
    <t>"pole",</t>
  </si>
  <si>
    <t>"traffic_light",</t>
  </si>
  <si>
    <t>"traffic_sign",</t>
  </si>
  <si>
    <t>"vegetation",</t>
  </si>
  <si>
    <t>"terrain",</t>
  </si>
  <si>
    <t>"sky",</t>
  </si>
  <si>
    <t>"person",</t>
  </si>
  <si>
    <t>"rider",</t>
  </si>
  <si>
    <t>"car",</t>
  </si>
  <si>
    <t>"truck",</t>
  </si>
  <si>
    <t>"bus",</t>
  </si>
  <si>
    <t>"train",</t>
  </si>
  <si>
    <t>"motorcycle",</t>
  </si>
  <si>
    <t>"bicycle",</t>
  </si>
  <si>
    <t>RANDOM</t>
  </si>
  <si>
    <t>DIV</t>
  </si>
  <si>
    <t>0 0.9719640297939474 1 0.7788222939031142 2 0.8854142040255581 3 0.45936124986498245 4 0.39414801752504225 5 0.4989518738908028 6 0.46259355575288597 7 0.6053729120368311 8 0.8992854532855842 9 0.5838950482927493 10 0.9112482272913011 11 0.6762902575207524 12 0.36244616004204805 13 0.9000119928043174 14 0.4845151160182439 15 0.5823893002552581 16 0.3156618641301814 17 0.26070492280803964 18 0.6411251291644033</t>
  </si>
  <si>
    <t>0 0.9608770290707566 1 0.7065522418340434 2 0.8528178436886671 3 0.28659128081331214 4 0.28514863133436397 5 0.3867977242960859 6 0.2956377950451439 7 0.3934627571438261 8 0.8688406471173448 9 0.48862432674069317 10 0.9203260813023435 11 0.5593991742011294 12 0.23135972894097717 13 0.8570467865280776 14 0.17098877955982497 15 0.42220834671758095 16 0.18272402339934032 17 0.14848994949995048 18 0.5436527322213692</t>
  </si>
  <si>
    <t>https://towardsdatascience.com/epoch-vs-iterations-vs-batch-size-4dfb9c7ce9c9</t>
  </si>
  <si>
    <t xml:space="preserve">Model Used </t>
  </si>
  <si>
    <t>frrnB</t>
  </si>
  <si>
    <t xml:space="preserve">Data Set </t>
  </si>
  <si>
    <t>City Scapes</t>
  </si>
  <si>
    <t>Imgs per Batch</t>
  </si>
  <si>
    <t xml:space="preserve">Model Number </t>
  </si>
  <si>
    <t xml:space="preserve">Random Choice </t>
  </si>
  <si>
    <t xml:space="preserve">model </t>
  </si>
  <si>
    <t xml:space="preserve">Sample Size </t>
  </si>
  <si>
    <t xml:space="preserve">% of full set </t>
  </si>
  <si>
    <t xml:space="preserve">AVG IOU </t>
  </si>
  <si>
    <t xml:space="preserve">Full </t>
  </si>
  <si>
    <t>iou on VALIDATION (N=500)</t>
  </si>
  <si>
    <t>sdev</t>
  </si>
  <si>
    <t xml:space="preserve">OLD </t>
  </si>
  <si>
    <t xml:space="preserve">Follows same iterations as Random UNDER THE 8 image batch </t>
  </si>
  <si>
    <t>epoch embedding EPOCH =2 (Shallow)</t>
  </si>
  <si>
    <t xml:space="preserve">Diversity </t>
  </si>
  <si>
    <t xml:space="preserve">why better with less epochs </t>
  </si>
  <si>
    <t xml:space="preserve">epoch embeddings=10 </t>
  </si>
  <si>
    <t xml:space="preserve">Average </t>
  </si>
  <si>
    <t xml:space="preserve">The same embeddings used for each repeat - ?? </t>
  </si>
  <si>
    <t xml:space="preserve">why would it change </t>
  </si>
  <si>
    <t>?</t>
  </si>
  <si>
    <t>n=1000</t>
  </si>
  <si>
    <t xml:space="preserve">why does this change </t>
  </si>
  <si>
    <t xml:space="preserve">RUN DIFFERENT SAMPLE </t>
  </si>
  <si>
    <t xml:space="preserve">what is appropriate for this experimnt ? </t>
  </si>
  <si>
    <t xml:space="preserve">with reference to the first result </t>
  </si>
  <si>
    <t xml:space="preserve">new random start of sampling </t>
  </si>
  <si>
    <t xml:space="preserve">same embeding epoch=2 </t>
  </si>
  <si>
    <t>embedding</t>
  </si>
  <si>
    <t xml:space="preserve">repeat </t>
  </si>
  <si>
    <t>freeze</t>
  </si>
  <si>
    <t xml:space="preserve">change epoch=10 </t>
  </si>
  <si>
    <t xml:space="preserve">selection with Algo Clustering </t>
  </si>
  <si>
    <t>repeat</t>
  </si>
  <si>
    <t xml:space="preserve">task </t>
  </si>
  <si>
    <t>? NOT SURE THE embedding EPOCHS</t>
  </si>
  <si>
    <t>N=1000</t>
  </si>
  <si>
    <t xml:space="preserve">*repeat = run on same settings , but the randmoness creates a different result </t>
  </si>
  <si>
    <t xml:space="preserve">HENCE WE DIDNT GET LUCKY </t>
  </si>
  <si>
    <t xml:space="preserve">*freeze = use the same file genrated in the base case repeat 1 </t>
  </si>
  <si>
    <t xml:space="preserve">*change = make changes to settings </t>
  </si>
  <si>
    <t xml:space="preserve">Notes </t>
  </si>
  <si>
    <t>a</t>
  </si>
  <si>
    <t xml:space="preserve">INDIPENDENT EXPERIMENTS , NOT DEPENDEDNT ON ANY PREVIOUS EXPERIMENT </t>
  </si>
  <si>
    <t>b</t>
  </si>
  <si>
    <t xml:space="preserve">KEEP THE STEPS , AND  SELF DETERMINED SETTINGS SAME EG HYPER PARAMETERS </t>
  </si>
  <si>
    <t>c</t>
  </si>
  <si>
    <t xml:space="preserve">ALOWS RANDOMISATION OF NON DETRMINSTIC FACTORS </t>
  </si>
  <si>
    <t>d</t>
  </si>
  <si>
    <t xml:space="preserve">SEE HOW well repated experiments allign to see if results are not just by chance , which infers that if applied in real setting , the hypotheis will hold . </t>
  </si>
  <si>
    <t xml:space="preserve">Random </t>
  </si>
  <si>
    <t xml:space="preserve">sample or models starcastic elements ? </t>
  </si>
  <si>
    <t>N=2500 (ITERS IS 6750)</t>
  </si>
  <si>
    <t>In the final EPOCH ..... We look at the cross entropy scores per image</t>
  </si>
  <si>
    <t xml:space="preserve">25% Of the most uncertain pulled into next sample </t>
  </si>
  <si>
    <t>Uncertainty (Entropy)</t>
  </si>
  <si>
    <t xml:space="preserve">model name </t>
  </si>
  <si>
    <t>iters (without batch)</t>
  </si>
  <si>
    <t xml:space="preserve">Start 100 Random </t>
  </si>
  <si>
    <t xml:space="preserve">25  Uncertain + 75 Random </t>
  </si>
  <si>
    <t xml:space="preserve">50 Uncertain + 150 Random </t>
  </si>
  <si>
    <t xml:space="preserve">question if holding the epochs constant is actually negativly affecting each model from being its best </t>
  </si>
  <si>
    <t xml:space="preserve">100 Uncertain +400 Random </t>
  </si>
  <si>
    <t xml:space="preserve">250 Uncertain + 750 Random </t>
  </si>
  <si>
    <t xml:space="preserve">example all slices are train at 27 epochs , this was decided based on best for full data set. </t>
  </si>
  <si>
    <t>375 Uncertain + 1125 Random</t>
  </si>
  <si>
    <t xml:space="preserve">not nessasry the best epochs for the n=100 ?? </t>
  </si>
  <si>
    <t xml:space="preserve">500 Uncertain +1500 Random </t>
  </si>
  <si>
    <t xml:space="preserve">625 Uncertain + 1875 Random </t>
  </si>
  <si>
    <t xml:space="preserve">However if i dont do this, am i truely comparing apples with apples??? </t>
  </si>
  <si>
    <t xml:space="preserve">ALL DATA ( non batches) </t>
  </si>
  <si>
    <t xml:space="preserve">Are the results still valid , because the extend of the training is the same across all 3 sampling method for each slice </t>
  </si>
  <si>
    <t>*Random to be taken from Unlabeled pot , not run into the model yet ( Exept in 2000 and 2500 cases)</t>
  </si>
  <si>
    <t xml:space="preserve">does it have to also be across slices too ??? </t>
  </si>
  <si>
    <t xml:space="preserve">no replacement </t>
  </si>
  <si>
    <t xml:space="preserve">using FIRST EPOCH </t>
  </si>
  <si>
    <t>Average</t>
  </si>
  <si>
    <t>sd</t>
  </si>
  <si>
    <t>Random 100</t>
  </si>
  <si>
    <t xml:space="preserve">All Data (Non Batch) </t>
  </si>
  <si>
    <t>Pulling down the epochs , to select where the variece is worse</t>
  </si>
  <si>
    <t xml:space="preserve">does not change the amount epochs trained on </t>
  </si>
  <si>
    <t xml:space="preserve">AVERAGE IOU OVER 3 REPEATED RUNS </t>
  </si>
  <si>
    <t>Random</t>
  </si>
  <si>
    <t xml:space="preserve">CoreSet </t>
  </si>
  <si>
    <t>Uncertainty</t>
  </si>
  <si>
    <t xml:space="preserve">Full Data Set </t>
  </si>
  <si>
    <t xml:space="preserve">why did each of these methods not deliver ? </t>
  </si>
  <si>
    <t>Diversity</t>
  </si>
  <si>
    <t xml:space="preserve">Uncertainty </t>
  </si>
  <si>
    <t xml:space="preserve">mean </t>
  </si>
  <si>
    <t xml:space="preserve">random </t>
  </si>
  <si>
    <t xml:space="preserve">diversity </t>
  </si>
  <si>
    <t>h0</t>
  </si>
  <si>
    <t xml:space="preserve">Means are the same </t>
  </si>
  <si>
    <t>h1</t>
  </si>
  <si>
    <t xml:space="preserve">means are different , and divesity is larger </t>
  </si>
  <si>
    <t xml:space="preserve">We have shown the metrics , but lets look at example images </t>
  </si>
  <si>
    <t xml:space="preserve">How does the models affect the predicted images </t>
  </si>
  <si>
    <t xml:space="preserve">try to get a distribution of classes , amoungs the images </t>
  </si>
  <si>
    <t xml:space="preserve">Model link </t>
  </si>
  <si>
    <t xml:space="preserve">Image 1 </t>
  </si>
  <si>
    <t>Image 2</t>
  </si>
  <si>
    <t xml:space="preserve">Image 3 </t>
  </si>
  <si>
    <t xml:space="preserve">TRUE IMAGE </t>
  </si>
  <si>
    <t xml:space="preserve">TRUE MASK </t>
  </si>
  <si>
    <t xml:space="preserve">best Prediction full set </t>
  </si>
  <si>
    <t xml:space="preserve">best Random N=100 </t>
  </si>
  <si>
    <t xml:space="preserve">best Random N= 1000 </t>
  </si>
  <si>
    <t>best Random N=2500 (85%)</t>
  </si>
  <si>
    <t>best diversity model N=2500</t>
  </si>
  <si>
    <t xml:space="preserve">best Uncertainty model N=250 </t>
  </si>
  <si>
    <t xml:space="preserve">cannot give the actual score of the image specifically , but wholistically of the model we can score. </t>
  </si>
  <si>
    <t xml:space="preserve">Discuss usability in practice of less accurate models </t>
  </si>
  <si>
    <t xml:space="preserve">Discuss the classes that are badly defined </t>
  </si>
  <si>
    <t xml:space="preserve">Experimentation with various embedding settings for SimCLR </t>
  </si>
  <si>
    <t xml:space="preserve">N=1500 , IOU ON TEST </t>
  </si>
  <si>
    <t>weighing the training time vs the gain</t>
  </si>
  <si>
    <t xml:space="preserve">Augmentation : Colour </t>
  </si>
  <si>
    <t xml:space="preserve">Augmentation: Orientation </t>
  </si>
  <si>
    <t>Batch size</t>
  </si>
  <si>
    <t>Training epochs</t>
  </si>
  <si>
    <t>Features</t>
  </si>
  <si>
    <t xml:space="preserve">Repeat 1 </t>
  </si>
  <si>
    <t xml:space="preserve">Basic </t>
  </si>
  <si>
    <t xml:space="preserve">80% colour </t>
  </si>
  <si>
    <t>flips</t>
  </si>
  <si>
    <t>batch_size = 20</t>
  </si>
  <si>
    <t>max_epochs = 2</t>
  </si>
  <si>
    <t>num_ftrs = 32</t>
  </si>
  <si>
    <t>4a</t>
  </si>
  <si>
    <t>batch_size = 32</t>
  </si>
  <si>
    <t>max_epochs = 20</t>
  </si>
  <si>
    <t>more training and larger batches</t>
  </si>
  <si>
    <t>4b</t>
  </si>
  <si>
    <t xml:space="preserve">flips </t>
  </si>
  <si>
    <t>batch_size = 48</t>
  </si>
  <si>
    <t>max_epochs = 30</t>
  </si>
  <si>
    <t>even more training and larger batches</t>
  </si>
  <si>
    <t>4c</t>
  </si>
  <si>
    <t>100% colour</t>
  </si>
  <si>
    <t xml:space="preserve">no random flip </t>
  </si>
  <si>
    <t>less features</t>
  </si>
  <si>
    <t>5a</t>
  </si>
  <si>
    <t>num_ftrs = 64</t>
  </si>
  <si>
    <t>6a</t>
  </si>
  <si>
    <t>num_ftrs = 16</t>
  </si>
  <si>
    <t xml:space="preserve">Augmentations  tweeking </t>
  </si>
  <si>
    <t xml:space="preserve">Flip orintation </t>
  </si>
  <si>
    <t xml:space="preserve">All images are the same straight up view </t>
  </si>
  <si>
    <t>Colour varience</t>
  </si>
  <si>
    <t xml:space="preserve">Some classes are only 1 colour ( Grass , road ) , while other items are variety of colours ( Peoples clothing , cars ) </t>
  </si>
  <si>
    <t>The lightly.transforms module implements custom data transforms. Currently implements: - Gaussian Blur - Random Rotation - Random Solarization</t>
  </si>
  <si>
    <t>https://docs.lightly.ai/lightly.data.html</t>
  </si>
  <si>
    <t>classlightly.data.collate.SimCLRCollateFunction(input_size: int = 224, cj_prob: float = 0.8, cj_strength: float = 0.5, min_scale: float = 0.08, random_gray_scale: float = 0.2, gaussian_blur: float = 0.5, kernel_size: float = 0.1, vf_prob: float = 0.0, hf_prob: float = 0.5, rr_prob: float = 0.0, normalize: dict = {'mean': [0.485, 0.456, 0.406], 'std': [0.229, 0.224, 0.225]})</t>
  </si>
  <si>
    <t xml:space="preserve">why SIMCLR </t>
  </si>
  <si>
    <t xml:space="preserve">NOT ALTERNATIVES LIKE MOCO .... </t>
  </si>
  <si>
    <t>In experiment , i would run the same sample, through the same model with exactly the same iterations and hyperparamaters</t>
  </si>
  <si>
    <t>The model is also seeded on the same number</t>
  </si>
  <si>
    <t xml:space="preserve">Test, Will the model return the same answer </t>
  </si>
  <si>
    <t xml:space="preserve">N=     AS PER EXP 3 </t>
  </si>
  <si>
    <t xml:space="preserve">iou score </t>
  </si>
  <si>
    <t xml:space="preserve">RUN 1 </t>
  </si>
  <si>
    <t>RUN 2</t>
  </si>
  <si>
    <t xml:space="preserve">RUN 3 </t>
  </si>
  <si>
    <t xml:space="preserve">why is this the case </t>
  </si>
  <si>
    <t xml:space="preserve">optimisation random walk </t>
  </si>
  <si>
    <t xml:space="preserve">Supplementary experments </t>
  </si>
  <si>
    <t xml:space="preserve">Previously , i changed the sample size and increase iterations to keep the epochs ( Number of times a model sees a single image fixed) </t>
  </si>
  <si>
    <t xml:space="preserve">In the below i look at increasing the number of times an single image is scene by the model and asses its perfrmance </t>
  </si>
  <si>
    <t xml:space="preserve">Test , If you train harder on the same amount of data you gains will only be minimal with decreasing effect </t>
  </si>
  <si>
    <t xml:space="preserve">what if the diversity delivers a better score  , across class segmentation, because random selection can biasly select </t>
  </si>
  <si>
    <t xml:space="preserve">Batch = 8 </t>
  </si>
  <si>
    <t xml:space="preserve">IOU SCORE </t>
  </si>
  <si>
    <t>sample size = 100</t>
  </si>
  <si>
    <t xml:space="preserve">epochs </t>
  </si>
  <si>
    <t xml:space="preserve">Iterations </t>
  </si>
  <si>
    <t>sample size=1000</t>
  </si>
  <si>
    <t xml:space="preserve">Repeat 3 </t>
  </si>
  <si>
    <t xml:space="preserve">theoretical answer </t>
  </si>
  <si>
    <t xml:space="preserve">In  my experiment i run batches and also non batch methods. </t>
  </si>
  <si>
    <t>Traning is faster with batches but does it affect the metric we trying to maximise</t>
  </si>
  <si>
    <t xml:space="preserve">N=x    FOR EXP X </t>
  </si>
  <si>
    <t>Iterations</t>
  </si>
  <si>
    <t xml:space="preserve">Iou score </t>
  </si>
  <si>
    <t xml:space="preserve">Batch run </t>
  </si>
  <si>
    <t xml:space="preserve">Non Batch run </t>
  </si>
  <si>
    <t>http://elisagranato.com/phd-tips-dealing-with-failed-experiments</t>
  </si>
  <si>
    <t>Are some classes better of than others across different samples</t>
  </si>
  <si>
    <t xml:space="preserve">Overlap of the data sets chosen for diversity </t>
  </si>
  <si>
    <t xml:space="preserve">Metrics of the cliustering distances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</si>
</sst>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"/>
    <numFmt numFmtId="165" formatCode="#,##0.000"/>
    <numFmt numFmtId="166" formatCode="0.00000"/>
    <numFmt numFmtId="167" formatCode="0.0000"/>
    <numFmt numFmtId="168" formatCode="&quot;$&quot;#,##0"/>
    <numFmt numFmtId="169" formatCode="&quot;$&quot;#,##0.00"/>
  </numFmts>
  <fonts count="37">
    <font>
      <sz val="10.0"/>
      <color rgb="FF000000"/>
      <name val="Arial"/>
    </font>
    <font>
      <color theme="1"/>
      <name val="Arial"/>
    </font>
    <font>
      <u/>
      <color rgb="FF0000FF"/>
    </font>
    <font>
      <sz val="11.0"/>
      <color rgb="FF212121"/>
      <name val="Arial"/>
    </font>
    <font>
      <sz val="11.0"/>
      <color rgb="FF000000"/>
      <name val="Monospace"/>
    </font>
    <font>
      <b/>
      <color theme="1"/>
      <name val="Arial"/>
    </font>
    <font>
      <sz val="11.0"/>
      <color rgb="FF212121"/>
      <name val="Monospace"/>
    </font>
    <font>
      <color rgb="FF000000"/>
      <name val="Roboto"/>
    </font>
    <font>
      <b/>
      <sz val="11.0"/>
      <color rgb="FF000000"/>
      <name val="&quot;Courier New&quot;"/>
    </font>
    <font>
      <sz val="11.0"/>
      <color rgb="FF000000"/>
      <name val="&quot;Courier New&quot;"/>
    </font>
    <font>
      <sz val="8.0"/>
      <color rgb="FF212121"/>
      <name val="&quot;Courier New&quot;"/>
    </font>
    <font>
      <u/>
      <color rgb="FF0000FF"/>
    </font>
    <font>
      <sz val="11.0"/>
      <color theme="1"/>
      <name val="Monospace"/>
    </font>
    <font>
      <b/>
      <i/>
      <color theme="1"/>
      <name val="Arial"/>
    </font>
    <font>
      <b/>
      <sz val="11.0"/>
      <color rgb="FF212121"/>
      <name val="Monospace"/>
    </font>
    <font>
      <sz val="11.0"/>
      <color rgb="FF000000"/>
      <name val="Arial"/>
    </font>
    <font>
      <color rgb="FF9FC5E8"/>
      <name val="Arial"/>
    </font>
    <font>
      <b/>
      <color rgb="FF9FC5E8"/>
      <name val="Arial"/>
    </font>
    <font>
      <sz val="11.0"/>
      <color rgb="FFFF00FF"/>
      <name val="Monospace"/>
    </font>
    <font>
      <sz val="11.0"/>
      <color theme="5"/>
      <name val="Monospace"/>
    </font>
    <font>
      <color rgb="FFB7B7B7"/>
      <name val="Arial"/>
    </font>
    <font>
      <sz val="9.0"/>
      <color theme="1"/>
      <name val="Arial"/>
    </font>
    <font>
      <color rgb="FFFF00FF"/>
      <name val="Arial"/>
    </font>
    <font>
      <color rgb="FF212121"/>
      <name val="Arial"/>
    </font>
    <font>
      <b/>
      <color rgb="FF212121"/>
      <name val="Arial"/>
    </font>
    <font>
      <b/>
      <sz val="11.0"/>
      <color rgb="FF212121"/>
      <name val="Arial"/>
    </font>
    <font>
      <sz val="11.0"/>
      <color theme="1"/>
      <name val="Arial"/>
    </font>
    <font>
      <b/>
      <sz val="11.0"/>
      <color theme="1"/>
      <name val="Monospace"/>
    </font>
    <font>
      <b/>
      <sz val="11.0"/>
      <color theme="1"/>
      <name val="Arial"/>
    </font>
    <font>
      <sz val="11.0"/>
      <color rgb="FF008000"/>
      <name val="Monospace"/>
    </font>
    <font>
      <b/>
      <sz val="11.0"/>
      <color rgb="FF09885A"/>
      <name val="Arial"/>
    </font>
    <font>
      <sz val="11.0"/>
      <color rgb="FF09885A"/>
      <name val="Monospace"/>
    </font>
    <font>
      <sz val="11.0"/>
      <color rgb="FF09885A"/>
      <name val="Arial"/>
    </font>
    <font>
      <u/>
      <sz val="11.0"/>
      <color rgb="FF09885A"/>
      <name val="Monospace"/>
    </font>
    <font>
      <b/>
      <sz val="11.0"/>
      <color rgb="FF2980B9"/>
      <name val="Lato"/>
    </font>
    <font>
      <sz val="11.0"/>
      <color rgb="FF202124"/>
      <name val="Roboto"/>
    </font>
    <font>
      <sz val="12.0"/>
      <color rgb="FF202124"/>
      <name val="Roboto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  <fill>
      <patternFill patternType="solid">
        <fgColor rgb="FFFF00FF"/>
        <bgColor rgb="FFFF00F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E7F2FA"/>
        <bgColor rgb="FFE7F2FA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readingOrder="0"/>
    </xf>
    <xf borderId="0" fillId="3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2" fontId="7" numFmtId="10" xfId="0" applyAlignment="1" applyFont="1" applyNumberFormat="1">
      <alignment readingOrder="0"/>
    </xf>
    <xf borderId="0" fillId="2" fontId="3" numFmtId="10" xfId="0" applyAlignment="1" applyFont="1" applyNumberFormat="1">
      <alignment horizontal="center" readingOrder="0"/>
    </xf>
    <xf borderId="0" fillId="0" fontId="5" numFmtId="10" xfId="0" applyFont="1" applyNumberFormat="1"/>
    <xf borderId="0" fillId="0" fontId="5" numFmtId="164" xfId="0" applyFont="1" applyNumberFormat="1"/>
    <xf borderId="0" fillId="2" fontId="6" numFmtId="10" xfId="0" applyAlignment="1" applyFont="1" applyNumberFormat="1">
      <alignment horizontal="center" readingOrder="0"/>
    </xf>
    <xf borderId="0" fillId="3" fontId="1" numFmtId="165" xfId="0" applyAlignment="1" applyFont="1" applyNumberFormat="1">
      <alignment readingOrder="0"/>
    </xf>
    <xf borderId="0" fillId="2" fontId="7" numFmtId="165" xfId="0" applyAlignment="1" applyFont="1" applyNumberFormat="1">
      <alignment readingOrder="0"/>
    </xf>
    <xf borderId="0" fillId="2" fontId="6" numFmtId="165" xfId="0" applyAlignment="1" applyFont="1" applyNumberFormat="1">
      <alignment horizontal="center" readingOrder="0"/>
    </xf>
    <xf borderId="0" fillId="0" fontId="5" numFmtId="165" xfId="0" applyFont="1" applyNumberFormat="1"/>
    <xf borderId="0" fillId="0" fontId="1" numFmtId="10" xfId="0" applyAlignment="1" applyFont="1" applyNumberFormat="1">
      <alignment horizontal="center"/>
    </xf>
    <xf borderId="0" fillId="2" fontId="8" numFmtId="0" xfId="0" applyAlignment="1" applyFont="1">
      <alignment horizontal="left" readingOrder="0" shrinkToFit="0" wrapText="1"/>
    </xf>
    <xf borderId="0" fillId="0" fontId="1" numFmtId="165" xfId="0" applyAlignment="1" applyFont="1" applyNumberFormat="1">
      <alignment readingOrder="0"/>
    </xf>
    <xf borderId="0" fillId="2" fontId="3" numFmtId="165" xfId="0" applyAlignment="1" applyFont="1" applyNumberFormat="1">
      <alignment horizontal="center" readingOrder="0"/>
    </xf>
    <xf borderId="0" fillId="2" fontId="9" numFmtId="0" xfId="0" applyAlignment="1" applyFont="1">
      <alignment horizontal="left" readingOrder="0" shrinkToFit="0" wrapText="1"/>
    </xf>
    <xf borderId="0" fillId="0" fontId="1" numFmtId="165" xfId="0" applyAlignment="1" applyFont="1" applyNumberFormat="1">
      <alignment horizontal="center"/>
    </xf>
    <xf borderId="0" fillId="0" fontId="10" numFmtId="0" xfId="0" applyAlignment="1" applyFont="1">
      <alignment readingOrder="0" shrinkToFit="0" vertical="bottom" wrapText="0"/>
    </xf>
    <xf borderId="0" fillId="5" fontId="1" numFmtId="0" xfId="0" applyFill="1" applyFont="1"/>
    <xf borderId="0" fillId="5" fontId="11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Font="1"/>
    <xf borderId="0" fillId="8" fontId="1" numFmtId="0" xfId="0" applyFont="1"/>
    <xf borderId="0" fillId="6" fontId="4" numFmtId="0" xfId="0" applyAlignment="1" applyFont="1">
      <alignment readingOrder="0"/>
    </xf>
    <xf borderId="0" fillId="0" fontId="1" numFmtId="10" xfId="0" applyFont="1" applyNumberFormat="1"/>
    <xf borderId="0" fillId="9" fontId="1" numFmtId="0" xfId="0" applyAlignment="1" applyFill="1" applyFont="1">
      <alignment readingOrder="0"/>
    </xf>
    <xf borderId="0" fillId="9" fontId="1" numFmtId="0" xfId="0" applyFont="1"/>
    <xf borderId="0" fillId="2" fontId="6" numFmtId="164" xfId="0" applyAlignment="1" applyFont="1" applyNumberFormat="1">
      <alignment readingOrder="0"/>
    </xf>
    <xf borderId="0" fillId="4" fontId="6" numFmtId="164" xfId="0" applyAlignment="1" applyFont="1" applyNumberFormat="1">
      <alignment readingOrder="0"/>
    </xf>
    <xf borderId="0" fillId="0" fontId="1" numFmtId="164" xfId="0" applyFont="1" applyNumberFormat="1"/>
    <xf borderId="0" fillId="4" fontId="12" numFmtId="164" xfId="0" applyAlignment="1" applyFont="1" applyNumberFormat="1">
      <alignment readingOrder="0"/>
    </xf>
    <xf borderId="0" fillId="9" fontId="1" numFmtId="164" xfId="0" applyFont="1" applyNumberFormat="1"/>
    <xf borderId="0" fillId="9" fontId="5" numFmtId="0" xfId="0" applyFont="1"/>
    <xf borderId="0" fillId="0" fontId="1" numFmtId="166" xfId="0" applyFont="1" applyNumberFormat="1"/>
    <xf borderId="0" fillId="0" fontId="13" numFmtId="0" xfId="0" applyAlignment="1" applyFont="1">
      <alignment readingOrder="0"/>
    </xf>
    <xf borderId="0" fillId="0" fontId="13" numFmtId="0" xfId="0" applyFont="1"/>
    <xf borderId="0" fillId="10" fontId="14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Font="1"/>
    <xf borderId="0" fillId="11" fontId="1" numFmtId="0" xfId="0" applyAlignment="1" applyFill="1" applyFont="1">
      <alignment readingOrder="0"/>
    </xf>
    <xf borderId="0" fillId="12" fontId="12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13" fontId="1" numFmtId="0" xfId="0" applyFill="1" applyFont="1"/>
    <xf borderId="0" fillId="12" fontId="1" numFmtId="0" xfId="0" applyFont="1"/>
    <xf borderId="0" fillId="14" fontId="1" numFmtId="0" xfId="0" applyFill="1" applyFont="1"/>
    <xf borderId="0" fillId="11" fontId="1" numFmtId="0" xfId="0" applyFont="1"/>
    <xf borderId="0" fillId="3" fontId="15" numFmtId="0" xfId="0" applyAlignment="1" applyFont="1">
      <alignment readingOrder="0"/>
    </xf>
    <xf borderId="0" fillId="14" fontId="14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1" fillId="4" fontId="6" numFmtId="164" xfId="0" applyAlignment="1" applyBorder="1" applyFont="1" applyNumberFormat="1">
      <alignment readingOrder="0"/>
    </xf>
    <xf borderId="1" fillId="2" fontId="6" numFmtId="164" xfId="0" applyAlignment="1" applyBorder="1" applyFont="1" applyNumberFormat="1">
      <alignment readingOrder="0"/>
    </xf>
    <xf borderId="0" fillId="0" fontId="1" numFmtId="167" xfId="0" applyFont="1" applyNumberFormat="1"/>
    <xf borderId="0" fillId="0" fontId="17" numFmtId="164" xfId="0" applyFont="1" applyNumberFormat="1"/>
    <xf borderId="1" fillId="0" fontId="6" numFmtId="164" xfId="0" applyAlignment="1" applyBorder="1" applyFont="1" applyNumberFormat="1">
      <alignment readingOrder="0"/>
    </xf>
    <xf borderId="1" fillId="2" fontId="18" numFmtId="164" xfId="0" applyAlignment="1" applyBorder="1" applyFont="1" applyNumberFormat="1">
      <alignment readingOrder="0"/>
    </xf>
    <xf borderId="0" fillId="5" fontId="5" numFmtId="0" xfId="0" applyAlignment="1" applyFont="1">
      <alignment readingOrder="0"/>
    </xf>
    <xf borderId="0" fillId="5" fontId="5" numFmtId="0" xfId="0" applyFont="1"/>
    <xf borderId="0" fillId="10" fontId="1" numFmtId="0" xfId="0" applyAlignment="1" applyFont="1">
      <alignment readingOrder="0"/>
    </xf>
    <xf borderId="0" fillId="10" fontId="1" numFmtId="0" xfId="0" applyFont="1"/>
    <xf borderId="0" fillId="15" fontId="1" numFmtId="0" xfId="0" applyAlignment="1" applyFill="1" applyFont="1">
      <alignment horizontal="right" readingOrder="0"/>
    </xf>
    <xf borderId="0" fillId="15" fontId="1" numFmtId="164" xfId="0" applyAlignment="1" applyFont="1" applyNumberFormat="1">
      <alignment readingOrder="0"/>
    </xf>
    <xf borderId="0" fillId="2" fontId="19" numFmtId="164" xfId="0" applyAlignment="1" applyFont="1" applyNumberFormat="1">
      <alignment readingOrder="0"/>
    </xf>
    <xf borderId="0" fillId="2" fontId="14" numFmtId="164" xfId="0" applyAlignment="1" applyFont="1" applyNumberFormat="1">
      <alignment readingOrder="0"/>
    </xf>
    <xf borderId="0" fillId="15" fontId="1" numFmtId="167" xfId="0" applyAlignment="1" applyFont="1" applyNumberFormat="1">
      <alignment readingOrder="0"/>
    </xf>
    <xf borderId="0" fillId="2" fontId="6" numFmtId="165" xfId="0" applyAlignment="1" applyFont="1" applyNumberFormat="1">
      <alignment readingOrder="0"/>
    </xf>
    <xf borderId="0" fillId="5" fontId="20" numFmtId="165" xfId="0" applyFont="1" applyNumberFormat="1"/>
    <xf borderId="0" fillId="0" fontId="1" numFmtId="9" xfId="0" applyFont="1" applyNumberFormat="1"/>
    <xf borderId="0" fillId="0" fontId="21" numFmtId="0" xfId="0" applyFont="1"/>
    <xf borderId="0" fillId="0" fontId="22" numFmtId="0" xfId="0" applyAlignment="1" applyFont="1">
      <alignment readingOrder="0"/>
    </xf>
    <xf borderId="0" fillId="0" fontId="22" numFmtId="0" xfId="0" applyFont="1"/>
    <xf borderId="1" fillId="0" fontId="5" numFmtId="0" xfId="0" applyAlignment="1" applyBorder="1" applyFont="1">
      <alignment readingOrder="0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0" fillId="0" fontId="23" numFmtId="0" xfId="0" applyFont="1"/>
    <xf borderId="1" fillId="0" fontId="24" numFmtId="0" xfId="0" applyAlignment="1" applyBorder="1" applyFont="1">
      <alignment readingOrder="0"/>
    </xf>
    <xf borderId="1" fillId="0" fontId="23" numFmtId="0" xfId="0" applyBorder="1" applyFont="1"/>
    <xf borderId="0" fillId="0" fontId="24" numFmtId="0" xfId="0" applyAlignment="1" applyFont="1">
      <alignment readingOrder="0"/>
    </xf>
    <xf borderId="1" fillId="2" fontId="25" numFmtId="164" xfId="0" applyAlignment="1" applyBorder="1" applyFont="1" applyNumberFormat="1">
      <alignment readingOrder="0"/>
    </xf>
    <xf borderId="1" fillId="2" fontId="14" numFmtId="164" xfId="0" applyAlignment="1" applyBorder="1" applyFont="1" applyNumberFormat="1">
      <alignment readingOrder="0"/>
    </xf>
    <xf borderId="1" fillId="3" fontId="6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26" numFmtId="0" xfId="0" applyAlignment="1" applyBorder="1" applyFont="1">
      <alignment readingOrder="0"/>
    </xf>
    <xf borderId="1" fillId="0" fontId="12" numFmtId="0" xfId="0" applyAlignment="1" applyBorder="1" applyFont="1">
      <alignment readingOrder="0"/>
    </xf>
    <xf borderId="1" fillId="0" fontId="12" numFmtId="164" xfId="0" applyAlignment="1" applyBorder="1" applyFont="1" applyNumberFormat="1">
      <alignment readingOrder="0"/>
    </xf>
    <xf borderId="1" fillId="0" fontId="27" numFmtId="0" xfId="0" applyAlignment="1" applyBorder="1" applyFont="1">
      <alignment readingOrder="0"/>
    </xf>
    <xf borderId="1" fillId="0" fontId="27" numFmtId="164" xfId="0" applyAlignment="1" applyBorder="1" applyFont="1" applyNumberFormat="1">
      <alignment readingOrder="0"/>
    </xf>
    <xf borderId="1" fillId="0" fontId="5" numFmtId="0" xfId="0" applyBorder="1" applyFont="1"/>
    <xf borderId="1" fillId="0" fontId="28" numFmtId="0" xfId="0" applyAlignment="1" applyBorder="1" applyFont="1">
      <alignment readingOrder="0"/>
    </xf>
    <xf borderId="3" fillId="0" fontId="12" numFmtId="164" xfId="0" applyAlignment="1" applyBorder="1" applyFont="1" applyNumberFormat="1">
      <alignment readingOrder="0"/>
    </xf>
    <xf borderId="0" fillId="3" fontId="29" numFmtId="0" xfId="0" applyAlignment="1" applyFont="1">
      <alignment readingOrder="0"/>
    </xf>
    <xf borderId="0" fillId="3" fontId="30" numFmtId="0" xfId="0" applyAlignment="1" applyFont="1">
      <alignment readingOrder="0"/>
    </xf>
    <xf borderId="0" fillId="3" fontId="31" numFmtId="0" xfId="0" applyAlignment="1" applyFont="1">
      <alignment readingOrder="0"/>
    </xf>
    <xf borderId="0" fillId="3" fontId="32" numFmtId="0" xfId="0" applyAlignment="1" applyFont="1">
      <alignment readingOrder="0"/>
    </xf>
    <xf borderId="0" fillId="3" fontId="4" numFmtId="0" xfId="0" applyFont="1"/>
    <xf borderId="0" fillId="3" fontId="33" numFmtId="0" xfId="0" applyAlignment="1" applyFont="1">
      <alignment readingOrder="0"/>
    </xf>
    <xf borderId="0" fillId="16" fontId="34" numFmtId="0" xfId="0" applyAlignment="1" applyFill="1" applyFont="1">
      <alignment readingOrder="0"/>
    </xf>
    <xf borderId="0" fillId="2" fontId="35" numFmtId="168" xfId="0" applyAlignment="1" applyFont="1" applyNumberFormat="1">
      <alignment horizontal="left" readingOrder="0"/>
    </xf>
    <xf borderId="0" fillId="0" fontId="36" numFmtId="3" xfId="0" applyAlignment="1" applyFont="1" applyNumberFormat="1">
      <alignment readingOrder="0"/>
    </xf>
    <xf borderId="0" fillId="0" fontId="1" numFmtId="169" xfId="0" applyFont="1" applyNumberFormat="1"/>
    <xf borderId="0" fillId="2" fontId="10" numFmtId="0" xfId="0" applyAlignment="1" applyFont="1">
      <alignment horizontal="left" readingOrder="0"/>
    </xf>
    <xf borderId="0" fillId="0" fontId="1" numFmtId="1" xfId="0" applyFont="1" applyNumberFormat="1"/>
    <xf borderId="0" fillId="0" fontId="5" numFmtId="1" xfId="0" applyFont="1" applyNumberFormat="1"/>
    <xf borderId="0" fillId="14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Random Sample Selection Experiment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'Random samples'!$C$25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'Random samples'!$A$26:$A$32</c:f>
            </c:strRef>
          </c:cat>
          <c:val>
            <c:numRef>
              <c:f>'Random samples'!$C$26:$C$32</c:f>
              <c:numCache/>
            </c:numRef>
          </c:val>
        </c:ser>
        <c:ser>
          <c:idx val="1"/>
          <c:order val="1"/>
          <c:tx>
            <c:strRef>
              <c:f>'Random samples'!$D$25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'Random samples'!$A$26:$A$32</c:f>
            </c:strRef>
          </c:cat>
          <c:val>
            <c:numRef>
              <c:f>'Random samples'!$D$26:$D$32</c:f>
              <c:numCache/>
            </c:numRef>
          </c:val>
        </c:ser>
        <c:ser>
          <c:idx val="2"/>
          <c:order val="2"/>
          <c:tx>
            <c:strRef>
              <c:f>'Random samples'!$E$25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'Random samples'!$A$26:$A$32</c:f>
            </c:strRef>
          </c:cat>
          <c:val>
            <c:numRef>
              <c:f>'Random samples'!$E$26:$E$32</c:f>
              <c:numCache/>
            </c:numRef>
          </c:val>
        </c:ser>
        <c:axId val="2054320634"/>
        <c:axId val="1585980136"/>
      </c:barChart>
      <c:catAx>
        <c:axId val="2054320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Training Sample Size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980136"/>
      </c:catAx>
      <c:valAx>
        <c:axId val="1585980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IOU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320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Diversity Sample Selection Experiment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'Diversity Sample'!$D$33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'Diversity Sample'!$B$34:$B$40</c:f>
            </c:strRef>
          </c:cat>
          <c:val>
            <c:numRef>
              <c:f>'Diversity Sample'!$D$34:$D$40</c:f>
              <c:numCache/>
            </c:numRef>
          </c:val>
        </c:ser>
        <c:ser>
          <c:idx val="1"/>
          <c:order val="1"/>
          <c:tx>
            <c:strRef>
              <c:f>'Diversity Sample'!$E$33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'Diversity Sample'!$B$34:$B$40</c:f>
            </c:strRef>
          </c:cat>
          <c:val>
            <c:numRef>
              <c:f>'Diversity Sample'!$E$34:$E$40</c:f>
              <c:numCache/>
            </c:numRef>
          </c:val>
        </c:ser>
        <c:ser>
          <c:idx val="2"/>
          <c:order val="2"/>
          <c:tx>
            <c:strRef>
              <c:f>'Diversity Sample'!$F$33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'Diversity Sample'!$B$34:$B$40</c:f>
            </c:strRef>
          </c:cat>
          <c:val>
            <c:numRef>
              <c:f>'Diversity Sample'!$F$34:$F$40</c:f>
              <c:numCache/>
            </c:numRef>
          </c:val>
        </c:ser>
        <c:axId val="1363312240"/>
        <c:axId val="2121755862"/>
      </c:barChart>
      <c:catAx>
        <c:axId val="136331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Training Sample Size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755862"/>
      </c:catAx>
      <c:valAx>
        <c:axId val="2121755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IOU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312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Uncertainty Sample Selection Experiment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'Uncertainty Sample'!$C$27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'Uncertainty Sample'!$B$28:$B$35</c:f>
            </c:strRef>
          </c:cat>
          <c:val>
            <c:numRef>
              <c:f>'Uncertainty Sample'!$C$28:$C$35</c:f>
              <c:numCache/>
            </c:numRef>
          </c:val>
        </c:ser>
        <c:ser>
          <c:idx val="1"/>
          <c:order val="1"/>
          <c:tx>
            <c:strRef>
              <c:f>'Uncertainty Sample'!$D$27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'Uncertainty Sample'!$B$28:$B$35</c:f>
            </c:strRef>
          </c:cat>
          <c:val>
            <c:numRef>
              <c:f>'Uncertainty Sample'!$D$28:$D$35</c:f>
              <c:numCache/>
            </c:numRef>
          </c:val>
        </c:ser>
        <c:ser>
          <c:idx val="2"/>
          <c:order val="2"/>
          <c:tx>
            <c:strRef>
              <c:f>'Uncertainty Sample'!$E$27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'Uncertainty Sample'!$B$28:$B$35</c:f>
            </c:strRef>
          </c:cat>
          <c:val>
            <c:numRef>
              <c:f>'Uncertainty Sample'!$E$28:$E$35</c:f>
              <c:numCache/>
            </c:numRef>
          </c:val>
        </c:ser>
        <c:axId val="1778497392"/>
        <c:axId val="1878119587"/>
      </c:barChart>
      <c:catAx>
        <c:axId val="177849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Training Sample Size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119587"/>
      </c:catAx>
      <c:valAx>
        <c:axId val="1878119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IOU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497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Semantic Segmentation on City Scapes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Compare!$E$3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Compare!$A$4:$A$11</c:f>
            </c:strRef>
          </c:cat>
          <c:val>
            <c:numRef>
              <c:f>Compare!$E$4:$E$11</c:f>
              <c:numCache/>
            </c:numRef>
          </c:val>
          <c:smooth val="0"/>
        </c:ser>
        <c:ser>
          <c:idx val="1"/>
          <c:order val="1"/>
          <c:tx>
            <c:strRef>
              <c:f>Compare!$B$3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Compare!$A$4:$A$11</c:f>
            </c:strRef>
          </c:cat>
          <c:val>
            <c:numRef>
              <c:f>Compare!$B$4:$B$10</c:f>
              <c:numCache/>
            </c:numRef>
          </c:val>
          <c:smooth val="0"/>
        </c:ser>
        <c:ser>
          <c:idx val="2"/>
          <c:order val="2"/>
          <c:tx>
            <c:strRef>
              <c:f>Compare!$C$3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Compare!$A$4:$A$11</c:f>
            </c:strRef>
          </c:cat>
          <c:val>
            <c:numRef>
              <c:f>Compare!$C$4:$C$10</c:f>
              <c:numCache/>
            </c:numRef>
          </c:val>
          <c:smooth val="0"/>
        </c:ser>
        <c:ser>
          <c:idx val="3"/>
          <c:order val="3"/>
          <c:tx>
            <c:strRef>
              <c:f>Compare!$D$3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Compare!$A$4:$A$11</c:f>
            </c:strRef>
          </c:cat>
          <c:val>
            <c:numRef>
              <c:f>Compare!$D$4:$D$10</c:f>
              <c:numCache/>
            </c:numRef>
          </c:val>
          <c:smooth val="0"/>
        </c:ser>
        <c:axId val="407039741"/>
        <c:axId val="1212906576"/>
      </c:lineChart>
      <c:catAx>
        <c:axId val="407039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Training Sample Size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906576"/>
      </c:catAx>
      <c:valAx>
        <c:axId val="1212906576"/>
        <c:scaling>
          <c:orientation val="minMax"/>
          <c:max val="0.6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IOU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0397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Semantic Segmentation on Cityscapes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Compare!$B$27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Compare!$A$28:$A$35</c:f>
            </c:strRef>
          </c:cat>
          <c:val>
            <c:numRef>
              <c:f>Compare!$B$28:$B$35</c:f>
              <c:numCache/>
            </c:numRef>
          </c:val>
          <c:smooth val="0"/>
        </c:ser>
        <c:ser>
          <c:idx val="1"/>
          <c:order val="1"/>
          <c:tx>
            <c:strRef>
              <c:f>Compare!$C$27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Compare!$A$28:$A$35</c:f>
            </c:strRef>
          </c:cat>
          <c:val>
            <c:numRef>
              <c:f>Compare!$C$28:$C$35</c:f>
              <c:numCache/>
            </c:numRef>
          </c:val>
          <c:smooth val="0"/>
        </c:ser>
        <c:ser>
          <c:idx val="2"/>
          <c:order val="2"/>
          <c:tx>
            <c:strRef>
              <c:f>Compare!$D$27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Compare!$A$28:$A$35</c:f>
            </c:strRef>
          </c:cat>
          <c:val>
            <c:numRef>
              <c:f>Compare!$D$28:$D$35</c:f>
              <c:numCache/>
            </c:numRef>
          </c:val>
          <c:smooth val="0"/>
        </c:ser>
        <c:ser>
          <c:idx val="3"/>
          <c:order val="3"/>
          <c:tx>
            <c:strRef>
              <c:f>Compare!$E$27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Compare!$A$28:$A$35</c:f>
            </c:strRef>
          </c:cat>
          <c:val>
            <c:numRef>
              <c:f>Compare!$E$28:$E$35</c:f>
              <c:numCache/>
            </c:numRef>
          </c:val>
          <c:smooth val="0"/>
        </c:ser>
        <c:axId val="1710491311"/>
        <c:axId val="94863010"/>
      </c:lineChart>
      <c:catAx>
        <c:axId val="1710491311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of Sample Size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863010"/>
      </c:catAx>
      <c:valAx>
        <c:axId val="94863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IOU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4913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Relative samples and IOU score compared to  Full Dataset by Sampling Method 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Compare!$B$37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 sz="1000">
                    <a:latin typeface="Arial Narrow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Compare!$A$38:$A$44</c:f>
            </c:strRef>
          </c:cat>
          <c:val>
            <c:numRef>
              <c:f>Compare!$B$38:$B$44</c:f>
              <c:numCache/>
            </c:numRef>
          </c:val>
        </c:ser>
        <c:ser>
          <c:idx val="1"/>
          <c:order val="1"/>
          <c:tx>
            <c:strRef>
              <c:f>Compare!$C$37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 sz="1000">
                    <a:latin typeface="Arial Narrow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Compare!$A$38:$A$44</c:f>
            </c:strRef>
          </c:cat>
          <c:val>
            <c:numRef>
              <c:f>Compare!$C$38:$C$44</c:f>
              <c:numCache/>
            </c:numRef>
          </c:val>
        </c:ser>
        <c:ser>
          <c:idx val="2"/>
          <c:order val="2"/>
          <c:tx>
            <c:strRef>
              <c:f>Compare!$D$37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 sz="1000">
                    <a:latin typeface="Arial Narrow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Compare!$A$38:$A$44</c:f>
            </c:strRef>
          </c:cat>
          <c:val>
            <c:numRef>
              <c:f>Compare!$D$38:$D$44</c:f>
              <c:numCache/>
            </c:numRef>
          </c:val>
        </c:ser>
        <c:axId val="2046185658"/>
        <c:axId val="1868286549"/>
      </c:barChart>
      <c:catAx>
        <c:axId val="20461856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Set Size Relative to Full Dataset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286549"/>
      </c:catAx>
      <c:valAx>
        <c:axId val="18682865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Relative IOU score to a Full Data Set (IOU=0.61)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1856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Standard Deviation per sample type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Compare!$B$72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Compare!$A$73:$A$79</c:f>
            </c:strRef>
          </c:cat>
          <c:val>
            <c:numRef>
              <c:f>Compare!$B$73:$B$79</c:f>
              <c:numCache/>
            </c:numRef>
          </c:val>
        </c:ser>
        <c:ser>
          <c:idx val="1"/>
          <c:order val="1"/>
          <c:tx>
            <c:strRef>
              <c:f>Compare!$C$72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Compare!$A$73:$A$79</c:f>
            </c:strRef>
          </c:cat>
          <c:val>
            <c:numRef>
              <c:f>Compare!$C$73:$C$79</c:f>
              <c:numCache/>
            </c:numRef>
          </c:val>
        </c:ser>
        <c:ser>
          <c:idx val="2"/>
          <c:order val="2"/>
          <c:tx>
            <c:strRef>
              <c:f>Compare!$D$72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Compare!$A$73:$A$79</c:f>
            </c:strRef>
          </c:cat>
          <c:val>
            <c:numRef>
              <c:f>Compare!$D$73:$D$79</c:f>
              <c:numCache/>
            </c:numRef>
          </c:val>
        </c:ser>
        <c:ser>
          <c:idx val="3"/>
          <c:order val="3"/>
          <c:tx>
            <c:strRef>
              <c:f>Compare!$E$72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Compare!$A$73:$A$79</c:f>
            </c:strRef>
          </c:cat>
          <c:val>
            <c:numRef>
              <c:f>Compare!$E$73:$E$79</c:f>
              <c:numCache/>
            </c:numRef>
          </c:val>
        </c:ser>
        <c:axId val="76080306"/>
        <c:axId val="543730651"/>
      </c:barChart>
      <c:catAx>
        <c:axId val="76080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Size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730651"/>
      </c:catAx>
      <c:valAx>
        <c:axId val="543730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80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IOU Score across many training Runs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'Small sample experiment'!$I$9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'Small sample experiment'!$H$10:$H$15</c:f>
            </c:strRef>
          </c:cat>
          <c:val>
            <c:numRef>
              <c:f>'Small sample experiment'!$I$10:$I$15</c:f>
              <c:numCache/>
            </c:numRef>
          </c:val>
          <c:smooth val="0"/>
        </c:ser>
        <c:axId val="1022415337"/>
        <c:axId val="107523250"/>
      </c:lineChart>
      <c:catAx>
        <c:axId val="1022415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23250"/>
      </c:catAx>
      <c:valAx>
        <c:axId val="107523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Repeat 1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415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561975</xdr:colOff>
      <xdr:row>1</xdr:row>
      <xdr:rowOff>123825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34</xdr:row>
      <xdr:rowOff>104775</xdr:rowOff>
    </xdr:from>
    <xdr:ext cx="8210550" cy="4238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43</xdr:row>
      <xdr:rowOff>123825</xdr:rowOff>
    </xdr:from>
    <xdr:ext cx="8210550" cy="4238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2181225</xdr:colOff>
      <xdr:row>36</xdr:row>
      <xdr:rowOff>47625</xdr:rowOff>
    </xdr:from>
    <xdr:ext cx="8210550" cy="4238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571500</xdr:colOff>
      <xdr:row>0</xdr:row>
      <xdr:rowOff>47625</xdr:rowOff>
    </xdr:from>
    <xdr:ext cx="7086600" cy="4276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571500</xdr:colOff>
      <xdr:row>21</xdr:row>
      <xdr:rowOff>171450</xdr:rowOff>
    </xdr:from>
    <xdr:ext cx="7086600" cy="51149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571500</xdr:colOff>
      <xdr:row>39</xdr:row>
      <xdr:rowOff>123825</xdr:rowOff>
    </xdr:from>
    <xdr:ext cx="7086600" cy="47910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819150</xdr:colOff>
      <xdr:row>68</xdr:row>
      <xdr:rowOff>38100</xdr:rowOff>
    </xdr:from>
    <xdr:ext cx="5886450" cy="36385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aperswithcode.com/sota/semantic-segmentation-on-cityscapes?metric=Category%20mIoU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://elisagranato.com/phd-tips-dealing-with-failed-experiments" TargetMode="Externa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owardsdatascience.com/epoch-vs-iterations-vs-batch-size-4dfb9c7ce9c9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lightly.ai/lightly.data.html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57"/>
    <col customWidth="1" min="2" max="2" width="22.86"/>
    <col customWidth="1" min="3" max="3" width="56.43"/>
    <col customWidth="1" min="4" max="4" width="45.57"/>
    <col customWidth="1" min="5" max="5" width="30.57"/>
    <col customWidth="1" min="6" max="6" width="18.57"/>
  </cols>
  <sheetData>
    <row r="1">
      <c r="A1" s="1"/>
      <c r="B1" s="1" t="s">
        <v>0</v>
      </c>
      <c r="C1" s="1">
        <v>2975.0</v>
      </c>
      <c r="G1" s="2" t="s">
        <v>1</v>
      </c>
    </row>
    <row r="3">
      <c r="A3" s="1"/>
      <c r="B3" s="1" t="s">
        <v>2</v>
      </c>
      <c r="C3" s="1">
        <v>8.0</v>
      </c>
    </row>
    <row r="4">
      <c r="A4" s="1"/>
      <c r="B4" s="1" t="s">
        <v>3</v>
      </c>
      <c r="C4" s="3">
        <f>(C6*C3)/C1</f>
        <v>26.8907563</v>
      </c>
    </row>
    <row r="5">
      <c r="G5" s="4" t="s">
        <v>4</v>
      </c>
    </row>
    <row r="6">
      <c r="A6" s="1"/>
      <c r="B6" s="1" t="s">
        <v>5</v>
      </c>
      <c r="C6" s="1">
        <v>10000.0</v>
      </c>
    </row>
    <row r="7">
      <c r="C7" s="5"/>
    </row>
    <row r="8">
      <c r="C8" s="6" t="s">
        <v>6</v>
      </c>
      <c r="D8" s="7" t="s">
        <v>7</v>
      </c>
      <c r="E8" s="6" t="s">
        <v>8</v>
      </c>
      <c r="F8" s="6" t="s">
        <v>9</v>
      </c>
      <c r="G8" s="6" t="s">
        <v>10</v>
      </c>
    </row>
    <row r="9">
      <c r="C9" s="5" t="s">
        <v>11</v>
      </c>
      <c r="D9" s="8" t="s">
        <v>12</v>
      </c>
    </row>
    <row r="10">
      <c r="G10" s="8"/>
    </row>
    <row r="11">
      <c r="A11" s="1"/>
      <c r="B11" s="1" t="s">
        <v>13</v>
      </c>
      <c r="C11" s="9">
        <v>0.939531318889266</v>
      </c>
      <c r="D11" s="10">
        <v>0.936504685097149</v>
      </c>
      <c r="E11" s="11">
        <v>0.938569238049532</v>
      </c>
      <c r="F11" s="12">
        <f t="shared" ref="F11:F14" si="1">AVERAGE(C11:E11)</f>
        <v>0.9382017473</v>
      </c>
      <c r="G11" s="13">
        <f t="shared" ref="G11:G14" si="2">STDEV(C11:E11)</f>
        <v>0.001546420089</v>
      </c>
    </row>
    <row r="12">
      <c r="A12" s="1"/>
      <c r="B12" s="1" t="s">
        <v>14</v>
      </c>
      <c r="C12" s="9">
        <v>0.695211123717645</v>
      </c>
      <c r="D12" s="10">
        <v>0.717701922643901</v>
      </c>
      <c r="E12" s="14">
        <v>0.699715992126213</v>
      </c>
      <c r="F12" s="12">
        <f t="shared" si="1"/>
        <v>0.7042096795</v>
      </c>
      <c r="G12" s="13">
        <f t="shared" si="2"/>
        <v>0.0118997449</v>
      </c>
    </row>
    <row r="13">
      <c r="A13" s="1"/>
      <c r="B13" s="1" t="s">
        <v>15</v>
      </c>
      <c r="C13" s="9">
        <v>0.891468617310029</v>
      </c>
      <c r="D13" s="10">
        <v>0.887096525201244</v>
      </c>
      <c r="E13" s="14">
        <v>0.889265111547153</v>
      </c>
      <c r="F13" s="12">
        <f t="shared" si="1"/>
        <v>0.8892767514</v>
      </c>
      <c r="G13" s="13">
        <f t="shared" si="2"/>
        <v>0.002186069296</v>
      </c>
    </row>
    <row r="14">
      <c r="A14" s="1"/>
      <c r="B14" s="1" t="s">
        <v>16</v>
      </c>
      <c r="C14" s="15">
        <v>0.614675942310771</v>
      </c>
      <c r="D14" s="16">
        <v>0.620313568766912</v>
      </c>
      <c r="E14" s="17">
        <v>0.614431663600318</v>
      </c>
      <c r="F14" s="18">
        <f t="shared" si="1"/>
        <v>0.6164737249</v>
      </c>
      <c r="G14" s="13">
        <f t="shared" si="2"/>
        <v>0.003327644626</v>
      </c>
    </row>
    <row r="15">
      <c r="A15" s="1"/>
      <c r="C15" s="9"/>
      <c r="E15" s="19"/>
    </row>
    <row r="16">
      <c r="A16" s="1"/>
      <c r="C16" s="9"/>
      <c r="E16" s="19"/>
      <c r="F16" s="1" t="s">
        <v>17</v>
      </c>
      <c r="G16" s="1" t="s">
        <v>18</v>
      </c>
    </row>
    <row r="17">
      <c r="A17" s="1">
        <v>0.0</v>
      </c>
      <c r="B17" s="20" t="s">
        <v>19</v>
      </c>
      <c r="C17" s="21">
        <v>0.97240112314964</v>
      </c>
      <c r="D17" s="21">
        <v>0.969647809149799</v>
      </c>
      <c r="E17" s="22"/>
      <c r="F17" s="21">
        <v>0.959203816722918</v>
      </c>
      <c r="G17" s="21">
        <v>0.960877029070756</v>
      </c>
    </row>
    <row r="18">
      <c r="A18" s="3">
        <f t="shared" ref="A18:A35" si="3">A17+1</f>
        <v>1</v>
      </c>
      <c r="B18" s="23" t="s">
        <v>20</v>
      </c>
      <c r="C18" s="21">
        <v>0.777629199563841</v>
      </c>
      <c r="D18" s="21">
        <v>0.760807858425938</v>
      </c>
      <c r="E18" s="22"/>
      <c r="F18" s="21">
        <v>0.691064750416551</v>
      </c>
      <c r="G18" s="21">
        <v>0.706552241834043</v>
      </c>
    </row>
    <row r="19">
      <c r="A19" s="3">
        <f t="shared" si="3"/>
        <v>2</v>
      </c>
      <c r="B19" s="23" t="s">
        <v>21</v>
      </c>
      <c r="C19" s="21">
        <v>0.887315820037161</v>
      </c>
      <c r="D19" s="21">
        <v>0.881041000979631</v>
      </c>
      <c r="E19" s="24"/>
      <c r="F19" s="21">
        <v>0.846681257466662</v>
      </c>
      <c r="G19" s="21">
        <v>0.852817843688667</v>
      </c>
    </row>
    <row r="20">
      <c r="A20" s="3">
        <f t="shared" si="3"/>
        <v>3</v>
      </c>
      <c r="B20" s="23" t="s">
        <v>22</v>
      </c>
      <c r="C20" s="21">
        <v>0.442114565758817</v>
      </c>
      <c r="D20" s="21">
        <v>0.47667799118438</v>
      </c>
      <c r="E20" s="24"/>
      <c r="F20" s="21">
        <v>0.289565959301979</v>
      </c>
      <c r="G20" s="21">
        <v>0.286591280813312</v>
      </c>
    </row>
    <row r="21">
      <c r="A21" s="3">
        <f t="shared" si="3"/>
        <v>4</v>
      </c>
      <c r="B21" s="23" t="s">
        <v>23</v>
      </c>
      <c r="C21" s="21">
        <v>0.431322569307284</v>
      </c>
      <c r="D21" s="21">
        <v>0.413477963785445</v>
      </c>
      <c r="E21" s="24"/>
      <c r="F21" s="21">
        <v>0.228121426204291</v>
      </c>
      <c r="G21" s="21">
        <v>0.285148631334363</v>
      </c>
    </row>
    <row r="22">
      <c r="A22" s="3">
        <f t="shared" si="3"/>
        <v>5</v>
      </c>
      <c r="B22" s="23" t="s">
        <v>24</v>
      </c>
      <c r="C22" s="21">
        <v>0.52343950005259</v>
      </c>
      <c r="D22" s="21">
        <v>0.507017417229563</v>
      </c>
      <c r="E22" s="24"/>
      <c r="F22" s="21">
        <v>0.365549185338195</v>
      </c>
      <c r="G22" s="21">
        <v>0.386797724296085</v>
      </c>
    </row>
    <row r="23">
      <c r="A23" s="3">
        <f t="shared" si="3"/>
        <v>6</v>
      </c>
      <c r="B23" s="23" t="s">
        <v>25</v>
      </c>
      <c r="C23" s="21">
        <v>0.483637703521175</v>
      </c>
      <c r="D23" s="21">
        <v>0.489956777879747</v>
      </c>
      <c r="E23" s="24"/>
      <c r="F23" s="21">
        <v>0.288335031233465</v>
      </c>
      <c r="G23" s="21">
        <v>0.295637795045143</v>
      </c>
    </row>
    <row r="24">
      <c r="A24" s="3">
        <f t="shared" si="3"/>
        <v>7</v>
      </c>
      <c r="B24" s="23" t="s">
        <v>26</v>
      </c>
      <c r="C24" s="21">
        <v>0.594502832103801</v>
      </c>
      <c r="D24" s="21">
        <v>0.600862357186502</v>
      </c>
      <c r="E24" s="24"/>
      <c r="F24" s="21">
        <v>0.436476851031225</v>
      </c>
      <c r="G24" s="21">
        <v>0.393462757143826</v>
      </c>
    </row>
    <row r="25">
      <c r="A25" s="3">
        <f t="shared" si="3"/>
        <v>8</v>
      </c>
      <c r="B25" s="23" t="s">
        <v>27</v>
      </c>
      <c r="C25" s="21">
        <v>0.901592914175282</v>
      </c>
      <c r="D25" s="21">
        <v>0.898122563747504</v>
      </c>
      <c r="E25" s="24"/>
      <c r="F25" s="21">
        <v>0.872105539690105</v>
      </c>
      <c r="G25" s="21">
        <v>0.868840647117344</v>
      </c>
    </row>
    <row r="26">
      <c r="A26" s="3">
        <f t="shared" si="3"/>
        <v>9</v>
      </c>
      <c r="B26" s="23" t="s">
        <v>28</v>
      </c>
      <c r="C26" s="21">
        <v>0.554967662841999</v>
      </c>
      <c r="D26" s="21">
        <v>0.561349537583886</v>
      </c>
      <c r="E26" s="24"/>
      <c r="F26" s="21">
        <v>0.489053510275308</v>
      </c>
      <c r="G26" s="21">
        <v>0.488624326740693</v>
      </c>
    </row>
    <row r="27">
      <c r="A27" s="3">
        <f t="shared" si="3"/>
        <v>10</v>
      </c>
      <c r="B27" s="23" t="s">
        <v>29</v>
      </c>
      <c r="C27" s="21">
        <v>0.929248064536344</v>
      </c>
      <c r="D27" s="21">
        <v>0.925495586561341</v>
      </c>
      <c r="E27" s="24"/>
      <c r="F27" s="21">
        <v>0.902606828173085</v>
      </c>
      <c r="G27" s="21">
        <v>0.920326081302343</v>
      </c>
    </row>
    <row r="28">
      <c r="A28" s="3">
        <f t="shared" si="3"/>
        <v>11</v>
      </c>
      <c r="B28" s="23" t="s">
        <v>30</v>
      </c>
      <c r="C28" s="21">
        <v>0.674019311945745</v>
      </c>
      <c r="D28" s="21">
        <v>0.678768646763559</v>
      </c>
      <c r="E28" s="24"/>
      <c r="F28" s="21">
        <v>0.509184402228253</v>
      </c>
      <c r="G28" s="21">
        <v>0.559399174201129</v>
      </c>
    </row>
    <row r="29">
      <c r="A29" s="3">
        <f t="shared" si="3"/>
        <v>12</v>
      </c>
      <c r="B29" s="23" t="s">
        <v>31</v>
      </c>
      <c r="C29" s="21">
        <v>0.29174960807904</v>
      </c>
      <c r="D29" s="21">
        <v>0.354401290340998</v>
      </c>
      <c r="E29" s="24"/>
      <c r="F29" s="21">
        <v>0.158574477106691</v>
      </c>
      <c r="G29" s="21">
        <v>0.231359728940977</v>
      </c>
    </row>
    <row r="30">
      <c r="A30" s="3">
        <f t="shared" si="3"/>
        <v>13</v>
      </c>
      <c r="B30" s="20" t="s">
        <v>32</v>
      </c>
      <c r="C30" s="21">
        <v>0.907996336088014</v>
      </c>
      <c r="D30" s="21">
        <v>0.901929789230057</v>
      </c>
      <c r="E30" s="24"/>
      <c r="F30" s="21">
        <v>0.841201707620703</v>
      </c>
      <c r="G30" s="21">
        <v>0.857046786528077</v>
      </c>
    </row>
    <row r="31">
      <c r="A31" s="3">
        <f t="shared" si="3"/>
        <v>14</v>
      </c>
      <c r="B31" s="23" t="s">
        <v>33</v>
      </c>
      <c r="C31" s="21">
        <v>0.551010799371564</v>
      </c>
      <c r="D31" s="21">
        <v>0.526270121034338</v>
      </c>
      <c r="E31" s="24"/>
      <c r="F31" s="21">
        <v>0.205616693613772</v>
      </c>
      <c r="G31" s="21">
        <v>0.170988779559824</v>
      </c>
    </row>
    <row r="32">
      <c r="A32" s="3">
        <f t="shared" si="3"/>
        <v>15</v>
      </c>
      <c r="B32" s="23" t="s">
        <v>34</v>
      </c>
      <c r="C32" s="21">
        <v>0.562155455504539</v>
      </c>
      <c r="D32" s="21">
        <v>0.543382022634728</v>
      </c>
      <c r="E32" s="24"/>
      <c r="F32" s="21">
        <v>0.363853503184713</v>
      </c>
      <c r="G32" s="21">
        <v>0.42220834671758</v>
      </c>
    </row>
    <row r="33">
      <c r="A33" s="3">
        <f t="shared" si="3"/>
        <v>16</v>
      </c>
      <c r="B33" s="23" t="s">
        <v>35</v>
      </c>
      <c r="C33" s="21">
        <v>0.305849283897737</v>
      </c>
      <c r="D33" s="21">
        <v>0.363902284765594</v>
      </c>
      <c r="E33" s="24"/>
      <c r="F33" s="21">
        <v>0.0301546241934546</v>
      </c>
      <c r="G33" s="21">
        <v>0.18272402339934</v>
      </c>
    </row>
    <row r="34">
      <c r="A34" s="3">
        <f t="shared" si="3"/>
        <v>17</v>
      </c>
      <c r="B34" s="23" t="s">
        <v>36</v>
      </c>
      <c r="C34" s="21">
        <v>0.250685549002667</v>
      </c>
      <c r="D34" s="21">
        <v>0.303528282014745</v>
      </c>
      <c r="E34" s="24"/>
      <c r="F34" s="21">
        <v>0.11458961246038</v>
      </c>
      <c r="G34" s="21">
        <v>0.14848994949995</v>
      </c>
    </row>
    <row r="35">
      <c r="A35" s="3">
        <f t="shared" si="3"/>
        <v>18</v>
      </c>
      <c r="B35" s="23" t="s">
        <v>37</v>
      </c>
      <c r="C35" s="21">
        <v>0.637204604967414</v>
      </c>
      <c r="D35" s="21">
        <v>0.629318506073576</v>
      </c>
      <c r="E35" s="24"/>
      <c r="F35" s="21">
        <v>0.528196850230748</v>
      </c>
      <c r="G35" s="21">
        <v>0.543652732221369</v>
      </c>
    </row>
    <row r="36">
      <c r="B36" s="23"/>
    </row>
    <row r="38">
      <c r="B38" s="1" t="s">
        <v>38</v>
      </c>
    </row>
    <row r="39">
      <c r="B39" s="1"/>
      <c r="C39" s="4"/>
    </row>
    <row r="40" hidden="1">
      <c r="B40" s="1" t="s">
        <v>39</v>
      </c>
      <c r="C40" s="4" t="s">
        <v>40</v>
      </c>
    </row>
    <row r="43">
      <c r="C43" s="25" t="s">
        <v>41</v>
      </c>
    </row>
    <row r="45">
      <c r="B45" s="23"/>
    </row>
    <row r="46">
      <c r="B46" s="23"/>
    </row>
    <row r="47">
      <c r="B47" s="23"/>
    </row>
    <row r="48">
      <c r="B48" s="23"/>
    </row>
    <row r="49">
      <c r="B49" s="23"/>
    </row>
    <row r="50">
      <c r="B50" s="23"/>
    </row>
    <row r="51">
      <c r="B51" s="23"/>
    </row>
    <row r="52">
      <c r="B52" s="23"/>
    </row>
    <row r="53">
      <c r="B53" s="23"/>
    </row>
    <row r="54">
      <c r="B54" s="23"/>
    </row>
    <row r="55">
      <c r="B55" s="23"/>
    </row>
    <row r="56">
      <c r="B56" s="23"/>
    </row>
    <row r="57">
      <c r="B57" s="23"/>
    </row>
    <row r="58">
      <c r="B58" s="23"/>
    </row>
    <row r="59">
      <c r="B59" s="23"/>
    </row>
    <row r="60">
      <c r="B60" s="23"/>
    </row>
    <row r="61">
      <c r="B61" s="23"/>
    </row>
    <row r="62">
      <c r="B62" s="23"/>
    </row>
    <row r="63">
      <c r="B63" s="23"/>
    </row>
    <row r="64">
      <c r="B64" s="23"/>
    </row>
  </sheetData>
  <conditionalFormatting sqref="C17:C35">
    <cfRule type="colorScale" priority="1">
      <colorScale>
        <cfvo type="min"/>
        <cfvo type="max"/>
        <color rgb="FFFFFFFF"/>
        <color rgb="FF57BB8A"/>
      </colorScale>
    </cfRule>
  </conditionalFormatting>
  <conditionalFormatting sqref="D17:D35 F17:G35">
    <cfRule type="colorScale" priority="2">
      <colorScale>
        <cfvo type="min"/>
        <cfvo type="max"/>
        <color rgb="FFFFFFFF"/>
        <color rgb="FF57BB8A"/>
      </colorScale>
    </cfRule>
  </conditionalFormatting>
  <hyperlinks>
    <hyperlink r:id="rId1" ref="G1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09">
        <v>870.0</v>
      </c>
      <c r="C3" s="110">
        <v>1000.0</v>
      </c>
      <c r="E3" s="111">
        <f>B3/C3</f>
        <v>0.87</v>
      </c>
      <c r="G3" s="1">
        <v>475.0</v>
      </c>
      <c r="I3" s="111">
        <f>E3*G3</f>
        <v>413.25</v>
      </c>
    </row>
    <row r="4">
      <c r="I4" s="111">
        <f>I3*2</f>
        <v>826.5</v>
      </c>
    </row>
    <row r="5">
      <c r="E5" s="1">
        <v>0.84</v>
      </c>
      <c r="G5" s="1">
        <v>475.0</v>
      </c>
    </row>
    <row r="6">
      <c r="I6" s="3">
        <f>G5*E5*2</f>
        <v>798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203</v>
      </c>
    </row>
    <row r="2">
      <c r="B2" s="1" t="s">
        <v>204</v>
      </c>
    </row>
    <row r="3">
      <c r="B3" s="81" t="s">
        <v>205</v>
      </c>
      <c r="C3" s="82"/>
      <c r="D3" s="82"/>
    </row>
    <row r="5">
      <c r="B5" s="1" t="s">
        <v>206</v>
      </c>
    </row>
    <row r="6">
      <c r="C6" s="1" t="s">
        <v>207</v>
      </c>
    </row>
    <row r="7">
      <c r="B7" s="1" t="s">
        <v>208</v>
      </c>
    </row>
    <row r="8">
      <c r="B8" s="1" t="s">
        <v>209</v>
      </c>
    </row>
    <row r="9">
      <c r="B9" s="1" t="s">
        <v>210</v>
      </c>
    </row>
    <row r="16">
      <c r="B16" s="6" t="s">
        <v>211</v>
      </c>
    </row>
    <row r="18">
      <c r="B18" s="1" t="s">
        <v>212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1"/>
  <sheetData>
    <row r="3" outlineLevel="1">
      <c r="B3" s="112">
        <v>0.0</v>
      </c>
      <c r="C3" s="112">
        <v>0.960877029070756</v>
      </c>
      <c r="D3" s="112">
        <v>1.0</v>
      </c>
      <c r="E3" s="112">
        <v>0.706552241834043</v>
      </c>
      <c r="F3" s="112">
        <v>2.0</v>
      </c>
      <c r="G3" s="112">
        <v>0.852817843688667</v>
      </c>
      <c r="H3" s="112">
        <v>3.0</v>
      </c>
      <c r="I3" s="112">
        <v>0.286591280813312</v>
      </c>
      <c r="J3" s="112">
        <v>4.0</v>
      </c>
      <c r="K3" s="112">
        <v>0.285148631334363</v>
      </c>
      <c r="L3" s="112">
        <v>5.0</v>
      </c>
      <c r="M3" s="112">
        <v>0.386797724296085</v>
      </c>
      <c r="N3" s="112">
        <v>6.0</v>
      </c>
      <c r="O3" s="112">
        <v>0.295637795045143</v>
      </c>
      <c r="P3" s="112">
        <v>7.0</v>
      </c>
      <c r="Q3" s="112">
        <v>0.393462757143826</v>
      </c>
      <c r="R3" s="112">
        <v>8.0</v>
      </c>
      <c r="S3" s="112">
        <v>0.868840647117344</v>
      </c>
      <c r="T3" s="112">
        <v>9.0</v>
      </c>
      <c r="U3" s="112">
        <v>0.488624326740693</v>
      </c>
      <c r="V3" s="112">
        <v>10.0</v>
      </c>
      <c r="W3" s="112">
        <v>0.920326081302343</v>
      </c>
      <c r="X3" s="112">
        <v>11.0</v>
      </c>
      <c r="Y3" s="112">
        <v>0.559399174201129</v>
      </c>
      <c r="Z3" s="112">
        <v>12.0</v>
      </c>
      <c r="AA3" s="112">
        <v>0.231359728940977</v>
      </c>
      <c r="AB3" s="112">
        <v>13.0</v>
      </c>
      <c r="AC3" s="112">
        <v>0.857046786528077</v>
      </c>
      <c r="AD3" s="112">
        <v>14.0</v>
      </c>
      <c r="AE3" s="112">
        <v>0.170988779559824</v>
      </c>
      <c r="AF3" s="112">
        <v>15.0</v>
      </c>
      <c r="AG3" s="112">
        <v>0.42220834671758</v>
      </c>
      <c r="AH3" s="112">
        <v>16.0</v>
      </c>
      <c r="AI3" s="112">
        <v>0.18272402339934</v>
      </c>
      <c r="AJ3" s="112">
        <v>17.0</v>
      </c>
      <c r="AK3" s="112">
        <v>0.14848994949995</v>
      </c>
      <c r="AL3" s="112">
        <v>18.0</v>
      </c>
      <c r="AM3" s="112">
        <v>0.543652732221369</v>
      </c>
    </row>
    <row r="5">
      <c r="B5" s="112">
        <v>0.960877029070756</v>
      </c>
    </row>
    <row r="6">
      <c r="B6" s="112">
        <v>0.706552241834043</v>
      </c>
    </row>
    <row r="7">
      <c r="B7" s="112">
        <v>0.852817843688667</v>
      </c>
    </row>
    <row r="8">
      <c r="B8" s="112">
        <v>0.286591280813312</v>
      </c>
    </row>
    <row r="9">
      <c r="B9" s="112">
        <v>0.285148631334363</v>
      </c>
    </row>
    <row r="10">
      <c r="B10" s="112">
        <v>0.386797724296085</v>
      </c>
    </row>
    <row r="11">
      <c r="B11" s="112">
        <v>0.295637795045143</v>
      </c>
    </row>
    <row r="12">
      <c r="B12" s="112">
        <v>0.393462757143826</v>
      </c>
    </row>
    <row r="13">
      <c r="B13" s="112">
        <v>0.868840647117344</v>
      </c>
    </row>
    <row r="14">
      <c r="B14" s="112">
        <v>0.488624326740693</v>
      </c>
    </row>
    <row r="15">
      <c r="B15" s="112">
        <v>0.920326081302343</v>
      </c>
    </row>
    <row r="16">
      <c r="B16" s="112">
        <v>0.559399174201129</v>
      </c>
    </row>
    <row r="17">
      <c r="B17" s="112">
        <v>0.231359728940977</v>
      </c>
    </row>
    <row r="18">
      <c r="B18" s="112">
        <v>0.857046786528077</v>
      </c>
    </row>
    <row r="19">
      <c r="B19" s="112">
        <v>0.170988779559824</v>
      </c>
    </row>
    <row r="20">
      <c r="B20" s="112">
        <v>0.42220834671758</v>
      </c>
    </row>
    <row r="21">
      <c r="B21" s="112">
        <v>0.18272402339934</v>
      </c>
    </row>
    <row r="22">
      <c r="B22" s="112">
        <v>0.14848994949995</v>
      </c>
    </row>
    <row r="23">
      <c r="B23" s="112">
        <v>0.543652732221369</v>
      </c>
    </row>
    <row r="26">
      <c r="B26" s="8">
        <v>0.0</v>
      </c>
      <c r="C26" s="8">
        <v>0.959203816722918</v>
      </c>
      <c r="D26" s="8">
        <v>1.0</v>
      </c>
      <c r="E26" s="8">
        <v>0.691064750416551</v>
      </c>
      <c r="F26" s="8">
        <v>2.0</v>
      </c>
      <c r="G26" s="8">
        <v>0.846681257466662</v>
      </c>
      <c r="H26" s="8">
        <v>3.0</v>
      </c>
      <c r="I26" s="8">
        <v>0.289565959301979</v>
      </c>
      <c r="J26" s="8">
        <v>4.0</v>
      </c>
      <c r="K26" s="8">
        <v>0.228121426204291</v>
      </c>
      <c r="L26" s="8">
        <v>5.0</v>
      </c>
      <c r="M26" s="8">
        <v>0.365549185338195</v>
      </c>
      <c r="N26" s="8">
        <v>6.0</v>
      </c>
      <c r="O26" s="8">
        <v>0.288335031233465</v>
      </c>
      <c r="P26" s="8">
        <v>7.0</v>
      </c>
      <c r="Q26" s="8">
        <v>0.436476851031225</v>
      </c>
      <c r="R26" s="8">
        <v>8.0</v>
      </c>
      <c r="S26" s="8">
        <v>0.872105539690105</v>
      </c>
      <c r="T26" s="8">
        <v>9.0</v>
      </c>
      <c r="U26" s="8">
        <v>0.489053510275308</v>
      </c>
      <c r="V26" s="8">
        <v>10.0</v>
      </c>
      <c r="W26" s="8">
        <v>0.902606828173085</v>
      </c>
      <c r="X26" s="8">
        <v>11.0</v>
      </c>
      <c r="Y26" s="8">
        <v>0.509184402228253</v>
      </c>
      <c r="Z26" s="8">
        <v>12.0</v>
      </c>
      <c r="AA26" s="8">
        <v>0.158574477106691</v>
      </c>
      <c r="AB26" s="8">
        <v>13.0</v>
      </c>
      <c r="AC26" s="8">
        <v>0.841201707620703</v>
      </c>
      <c r="AD26" s="8">
        <v>14.0</v>
      </c>
      <c r="AE26" s="8">
        <v>0.205616693613772</v>
      </c>
      <c r="AF26" s="8">
        <v>15.0</v>
      </c>
      <c r="AG26" s="8">
        <v>0.363853503184713</v>
      </c>
      <c r="AH26" s="8">
        <v>16.0</v>
      </c>
      <c r="AI26" s="8">
        <v>0.0301546241934546</v>
      </c>
      <c r="AJ26" s="8">
        <v>17.0</v>
      </c>
      <c r="AK26" s="8">
        <v>0.11458961246038</v>
      </c>
      <c r="AL26" s="8">
        <v>18.0</v>
      </c>
      <c r="AM26" s="8">
        <v>0.528196850230748</v>
      </c>
    </row>
    <row r="28">
      <c r="B28" s="8">
        <v>0.959203816722918</v>
      </c>
    </row>
    <row r="29">
      <c r="B29" s="8">
        <v>0.691064750416551</v>
      </c>
    </row>
    <row r="30">
      <c r="B30" s="8">
        <v>0.846681257466662</v>
      </c>
    </row>
    <row r="31">
      <c r="B31" s="8">
        <v>0.289565959301979</v>
      </c>
    </row>
    <row r="32">
      <c r="B32" s="8">
        <v>0.228121426204291</v>
      </c>
    </row>
    <row r="33">
      <c r="B33" s="8">
        <v>0.365549185338195</v>
      </c>
    </row>
    <row r="34">
      <c r="B34" s="8">
        <v>0.288335031233465</v>
      </c>
    </row>
    <row r="35">
      <c r="B35" s="8">
        <v>0.436476851031225</v>
      </c>
    </row>
    <row r="36">
      <c r="B36" s="8">
        <v>0.872105539690105</v>
      </c>
    </row>
    <row r="37">
      <c r="B37" s="8">
        <v>0.489053510275308</v>
      </c>
    </row>
    <row r="38">
      <c r="B38" s="8">
        <v>0.902606828173085</v>
      </c>
    </row>
    <row r="39">
      <c r="B39" s="8">
        <v>0.509184402228253</v>
      </c>
    </row>
    <row r="40">
      <c r="B40" s="8">
        <v>0.158574477106691</v>
      </c>
    </row>
    <row r="41">
      <c r="B41" s="8">
        <v>0.841201707620703</v>
      </c>
    </row>
    <row r="42">
      <c r="B42" s="8">
        <v>0.205616693613772</v>
      </c>
    </row>
    <row r="43">
      <c r="B43" s="8">
        <v>0.363853503184713</v>
      </c>
    </row>
    <row r="44">
      <c r="B44" s="8">
        <v>0.0301546241934546</v>
      </c>
    </row>
    <row r="45">
      <c r="B45" s="8">
        <v>0.11458961246038</v>
      </c>
    </row>
    <row r="46">
      <c r="B46" s="8">
        <v>0.528196850230748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6" t="s">
        <v>213</v>
      </c>
      <c r="C1" s="50"/>
    </row>
    <row r="2">
      <c r="B2" s="1" t="s">
        <v>214</v>
      </c>
    </row>
    <row r="3">
      <c r="B3" s="1" t="s">
        <v>215</v>
      </c>
      <c r="C3" s="1"/>
    </row>
    <row r="4">
      <c r="B4" s="81" t="s">
        <v>216</v>
      </c>
      <c r="C4" s="81"/>
      <c r="D4" s="82"/>
      <c r="E4" s="82"/>
      <c r="F4" s="82"/>
      <c r="G4" s="82"/>
      <c r="H4" s="82"/>
    </row>
    <row r="5">
      <c r="B5" s="1" t="s">
        <v>217</v>
      </c>
      <c r="C5" s="1"/>
    </row>
    <row r="6">
      <c r="A6" s="1" t="s">
        <v>218</v>
      </c>
      <c r="C6" s="1" t="s">
        <v>219</v>
      </c>
    </row>
    <row r="7">
      <c r="A7" s="1" t="s">
        <v>220</v>
      </c>
    </row>
    <row r="8">
      <c r="A8" s="6" t="s">
        <v>221</v>
      </c>
      <c r="B8" s="6" t="s">
        <v>222</v>
      </c>
      <c r="C8" s="1" t="s">
        <v>169</v>
      </c>
    </row>
    <row r="9">
      <c r="A9" s="1">
        <v>10.0</v>
      </c>
      <c r="B9" s="113">
        <f t="shared" ref="B9:B15" si="1">(100/8)*A9</f>
        <v>125</v>
      </c>
      <c r="C9" s="39">
        <v>0.18645421252979</v>
      </c>
      <c r="D9" s="84"/>
      <c r="E9" s="84"/>
      <c r="F9" s="84"/>
      <c r="H9" s="6" t="s">
        <v>221</v>
      </c>
      <c r="I9" s="1" t="s">
        <v>169</v>
      </c>
    </row>
    <row r="10">
      <c r="A10" s="1">
        <v>20.0</v>
      </c>
      <c r="B10" s="113">
        <f t="shared" si="1"/>
        <v>250</v>
      </c>
      <c r="C10" s="39">
        <v>0.224530376899441</v>
      </c>
      <c r="D10" s="84"/>
      <c r="E10" s="84"/>
      <c r="F10" s="84"/>
      <c r="H10" s="1">
        <v>10.0</v>
      </c>
      <c r="I10" s="39">
        <v>0.18645421252979</v>
      </c>
    </row>
    <row r="11">
      <c r="A11" s="6">
        <v>30.0</v>
      </c>
      <c r="B11" s="114">
        <f t="shared" si="1"/>
        <v>375</v>
      </c>
      <c r="C11" s="39">
        <v>0.270998198283259</v>
      </c>
      <c r="D11" s="99"/>
      <c r="E11" s="99"/>
      <c r="F11" s="99"/>
      <c r="H11" s="1">
        <v>20.0</v>
      </c>
      <c r="I11" s="39">
        <v>0.224530376899441</v>
      </c>
    </row>
    <row r="12">
      <c r="A12" s="1">
        <v>50.0</v>
      </c>
      <c r="B12" s="113">
        <f t="shared" si="1"/>
        <v>625</v>
      </c>
      <c r="C12" s="39">
        <v>0.282631550679942</v>
      </c>
      <c r="D12" s="84"/>
      <c r="E12" s="84"/>
      <c r="F12" s="84"/>
      <c r="H12" s="6">
        <v>30.0</v>
      </c>
      <c r="I12" s="39">
        <v>0.270998198283259</v>
      </c>
    </row>
    <row r="13">
      <c r="A13" s="1">
        <v>100.0</v>
      </c>
      <c r="B13" s="113">
        <f t="shared" si="1"/>
        <v>1250</v>
      </c>
      <c r="C13" s="39">
        <v>0.312134461265144</v>
      </c>
      <c r="D13" s="84"/>
      <c r="E13" s="84"/>
      <c r="F13" s="84"/>
      <c r="H13" s="1">
        <v>50.0</v>
      </c>
      <c r="I13" s="39">
        <v>0.282631550679942</v>
      </c>
    </row>
    <row r="14">
      <c r="A14" s="1">
        <v>200.0</v>
      </c>
      <c r="B14" s="113">
        <f t="shared" si="1"/>
        <v>2500</v>
      </c>
      <c r="C14" s="39">
        <v>0.302246553105564</v>
      </c>
      <c r="H14" s="1">
        <v>100.0</v>
      </c>
      <c r="I14" s="39">
        <v>0.312134461265144</v>
      </c>
    </row>
    <row r="15">
      <c r="A15" s="1">
        <v>1000.0</v>
      </c>
      <c r="B15" s="113">
        <f t="shared" si="1"/>
        <v>12500</v>
      </c>
      <c r="C15" s="39">
        <v>0.319021147399196</v>
      </c>
      <c r="H15" s="1">
        <v>200.0</v>
      </c>
      <c r="I15" s="39">
        <v>0.302246553105564</v>
      </c>
    </row>
    <row r="16">
      <c r="H16" s="1">
        <v>1000.0</v>
      </c>
      <c r="I16" s="41"/>
    </row>
    <row r="18">
      <c r="C18" s="1" t="s">
        <v>219</v>
      </c>
    </row>
    <row r="19">
      <c r="A19" s="1" t="s">
        <v>223</v>
      </c>
    </row>
    <row r="20">
      <c r="A20" s="6" t="s">
        <v>221</v>
      </c>
      <c r="B20" s="6" t="s">
        <v>222</v>
      </c>
      <c r="C20" s="1" t="s">
        <v>169</v>
      </c>
      <c r="D20" s="1" t="s">
        <v>7</v>
      </c>
      <c r="E20" s="1" t="s">
        <v>224</v>
      </c>
    </row>
    <row r="21">
      <c r="A21" s="1">
        <v>10.0</v>
      </c>
      <c r="B21" s="113">
        <f t="shared" ref="B21:B25" si="2">(1000/8)*A21</f>
        <v>1250</v>
      </c>
      <c r="C21" s="84"/>
      <c r="D21" s="84"/>
      <c r="E21" s="84"/>
      <c r="F21" s="84"/>
    </row>
    <row r="22">
      <c r="A22" s="1">
        <v>20.0</v>
      </c>
      <c r="B22" s="113">
        <f t="shared" si="2"/>
        <v>2500</v>
      </c>
      <c r="C22" s="84"/>
      <c r="D22" s="84"/>
      <c r="E22" s="84"/>
      <c r="F22" s="84"/>
    </row>
    <row r="23">
      <c r="A23" s="1">
        <v>30.0</v>
      </c>
      <c r="B23" s="113">
        <f t="shared" si="2"/>
        <v>3750</v>
      </c>
      <c r="C23" s="84"/>
      <c r="D23" s="84"/>
      <c r="E23" s="84"/>
      <c r="F23" s="84"/>
    </row>
    <row r="24">
      <c r="A24" s="1">
        <v>50.0</v>
      </c>
      <c r="B24" s="113">
        <f t="shared" si="2"/>
        <v>6250</v>
      </c>
      <c r="C24" s="84"/>
      <c r="D24" s="84"/>
      <c r="E24" s="84"/>
      <c r="F24" s="84"/>
    </row>
    <row r="25">
      <c r="A25" s="1">
        <v>100.0</v>
      </c>
      <c r="B25" s="113">
        <f t="shared" si="2"/>
        <v>12500</v>
      </c>
      <c r="C25" s="84"/>
      <c r="D25" s="84"/>
      <c r="E25" s="84"/>
      <c r="F25" s="84"/>
    </row>
    <row r="26">
      <c r="B26" s="113"/>
    </row>
    <row r="27">
      <c r="B27" s="113"/>
    </row>
    <row r="30">
      <c r="B30" s="1" t="s">
        <v>225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226</v>
      </c>
    </row>
    <row r="2">
      <c r="B2" s="81" t="s">
        <v>227</v>
      </c>
      <c r="C2" s="82"/>
      <c r="D2" s="82"/>
      <c r="E2" s="82"/>
      <c r="F2" s="82"/>
    </row>
    <row r="5">
      <c r="B5" s="1" t="s">
        <v>228</v>
      </c>
    </row>
    <row r="6">
      <c r="C6" s="1" t="s">
        <v>229</v>
      </c>
      <c r="D6" s="1" t="s">
        <v>230</v>
      </c>
    </row>
    <row r="7">
      <c r="B7" s="1" t="s">
        <v>231</v>
      </c>
    </row>
    <row r="8">
      <c r="B8" s="1" t="s">
        <v>232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233</v>
      </c>
    </row>
  </sheetData>
  <hyperlinks>
    <hyperlink r:id="rId1" ref="A1"/>
  </hyperlin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81" t="s">
        <v>234</v>
      </c>
      <c r="C2" s="82"/>
      <c r="D2" s="82"/>
      <c r="E2" s="8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4.71"/>
  </cols>
  <sheetData>
    <row r="2">
      <c r="B2" s="115" t="s">
        <v>235</v>
      </c>
      <c r="C2" s="50"/>
      <c r="D2" s="50"/>
    </row>
    <row r="12">
      <c r="B12" s="115" t="s">
        <v>236</v>
      </c>
      <c r="C12" s="50"/>
      <c r="D12" s="5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2.29"/>
    <col customWidth="1" min="3" max="3" width="19.71"/>
  </cols>
  <sheetData>
    <row r="1">
      <c r="A1" s="26"/>
      <c r="B1" s="26"/>
      <c r="C1" s="26"/>
      <c r="D1" s="26"/>
      <c r="E1" s="26"/>
      <c r="F1" s="26"/>
      <c r="G1" s="26"/>
      <c r="H1" s="27" t="s">
        <v>42</v>
      </c>
      <c r="I1" s="26"/>
      <c r="J1" s="26"/>
    </row>
    <row r="2">
      <c r="A2" s="28" t="s">
        <v>43</v>
      </c>
      <c r="B2" s="28" t="s">
        <v>44</v>
      </c>
      <c r="C2" s="26"/>
      <c r="D2" s="26"/>
      <c r="E2" s="26"/>
      <c r="F2" s="26"/>
      <c r="G2" s="26"/>
      <c r="H2" s="26"/>
      <c r="I2" s="26"/>
      <c r="J2" s="26"/>
    </row>
    <row r="3">
      <c r="A3" s="28" t="s">
        <v>45</v>
      </c>
      <c r="B3" s="29" t="s">
        <v>46</v>
      </c>
      <c r="C3" s="30" t="s">
        <v>46</v>
      </c>
      <c r="D3" s="30" t="s">
        <v>46</v>
      </c>
      <c r="E3" s="30" t="s">
        <v>46</v>
      </c>
      <c r="F3" s="30" t="s">
        <v>46</v>
      </c>
      <c r="G3" s="30" t="s">
        <v>46</v>
      </c>
      <c r="H3" s="31" t="s">
        <v>46</v>
      </c>
      <c r="I3" s="31" t="s">
        <v>46</v>
      </c>
      <c r="J3" s="26"/>
    </row>
    <row r="4">
      <c r="A4" s="28" t="s">
        <v>0</v>
      </c>
      <c r="B4" s="29">
        <v>2975.0</v>
      </c>
      <c r="C4" s="30">
        <v>100.0</v>
      </c>
      <c r="D4" s="30">
        <v>200.0</v>
      </c>
      <c r="E4" s="30">
        <v>500.0</v>
      </c>
      <c r="F4" s="30">
        <v>1000.0</v>
      </c>
      <c r="G4" s="30">
        <v>1500.0</v>
      </c>
      <c r="H4" s="31">
        <v>2000.0</v>
      </c>
      <c r="I4" s="31">
        <v>2500.0</v>
      </c>
      <c r="J4" s="26"/>
    </row>
    <row r="5">
      <c r="A5" s="26"/>
      <c r="B5" s="32"/>
      <c r="C5" s="33"/>
      <c r="D5" s="33"/>
      <c r="E5" s="33"/>
      <c r="F5" s="33"/>
      <c r="G5" s="33"/>
      <c r="H5" s="34"/>
      <c r="I5" s="34"/>
      <c r="J5" s="26"/>
    </row>
    <row r="6">
      <c r="A6" s="28" t="s">
        <v>47</v>
      </c>
      <c r="B6" s="29">
        <v>8.0</v>
      </c>
      <c r="C6" s="30">
        <v>8.0</v>
      </c>
      <c r="D6" s="30">
        <v>8.0</v>
      </c>
      <c r="E6" s="30">
        <v>8.0</v>
      </c>
      <c r="F6" s="30">
        <v>8.0</v>
      </c>
      <c r="G6" s="30">
        <v>8.0</v>
      </c>
      <c r="H6" s="31">
        <v>8.0</v>
      </c>
      <c r="I6" s="31">
        <v>8.0</v>
      </c>
      <c r="J6" s="26"/>
    </row>
    <row r="7">
      <c r="A7" s="28" t="s">
        <v>3</v>
      </c>
      <c r="B7" s="32">
        <f>(B9*B6)/B4</f>
        <v>26.8907563</v>
      </c>
      <c r="C7" s="30">
        <v>27.0</v>
      </c>
      <c r="D7" s="30">
        <v>27.0</v>
      </c>
      <c r="E7" s="30">
        <v>27.0</v>
      </c>
      <c r="F7" s="30">
        <v>27.0</v>
      </c>
      <c r="G7" s="30">
        <v>27.0</v>
      </c>
      <c r="H7" s="31">
        <v>27.0</v>
      </c>
      <c r="I7" s="31">
        <v>27.0</v>
      </c>
      <c r="J7" s="26"/>
    </row>
    <row r="8">
      <c r="A8" s="26"/>
      <c r="B8" s="32"/>
      <c r="C8" s="33"/>
      <c r="D8" s="33"/>
      <c r="E8" s="33"/>
      <c r="F8" s="33"/>
      <c r="G8" s="33"/>
      <c r="H8" s="34"/>
      <c r="I8" s="34"/>
      <c r="J8" s="26"/>
    </row>
    <row r="9">
      <c r="A9" s="28" t="s">
        <v>5</v>
      </c>
      <c r="B9" s="29">
        <v>10000.0</v>
      </c>
      <c r="C9" s="33">
        <f t="shared" ref="C9:I9" si="1">(C4*C7)/C6</f>
        <v>337.5</v>
      </c>
      <c r="D9" s="33">
        <f t="shared" si="1"/>
        <v>675</v>
      </c>
      <c r="E9" s="33">
        <f t="shared" si="1"/>
        <v>1687.5</v>
      </c>
      <c r="F9" s="33">
        <f t="shared" si="1"/>
        <v>3375</v>
      </c>
      <c r="G9" s="33">
        <f t="shared" si="1"/>
        <v>5062.5</v>
      </c>
      <c r="H9" s="34">
        <f t="shared" si="1"/>
        <v>6750</v>
      </c>
      <c r="I9" s="34">
        <f t="shared" si="1"/>
        <v>8437.5</v>
      </c>
      <c r="J9" s="26"/>
    </row>
    <row r="10">
      <c r="A10" s="28" t="s">
        <v>48</v>
      </c>
      <c r="B10" s="35"/>
      <c r="C10" s="33"/>
      <c r="D10" s="33"/>
      <c r="E10" s="33"/>
      <c r="F10" s="33"/>
      <c r="G10" s="33"/>
      <c r="H10" s="34"/>
      <c r="I10" s="34"/>
      <c r="J10" s="26"/>
    </row>
    <row r="11">
      <c r="A11" s="28"/>
      <c r="B11" s="35"/>
      <c r="C11" s="33"/>
      <c r="D11" s="33"/>
      <c r="E11" s="33"/>
      <c r="F11" s="33"/>
      <c r="G11" s="33"/>
      <c r="H11" s="34"/>
      <c r="I11" s="34"/>
      <c r="J11" s="26"/>
    </row>
    <row r="12" hidden="1"/>
    <row r="13" hidden="1">
      <c r="A13" s="6" t="s">
        <v>49</v>
      </c>
      <c r="C13" s="6" t="s">
        <v>50</v>
      </c>
    </row>
    <row r="14" hidden="1">
      <c r="A14" s="1" t="s">
        <v>51</v>
      </c>
      <c r="B14" s="1" t="s">
        <v>52</v>
      </c>
      <c r="C14" s="6" t="s">
        <v>6</v>
      </c>
      <c r="D14" s="6" t="s">
        <v>7</v>
      </c>
      <c r="E14" s="6" t="s">
        <v>8</v>
      </c>
      <c r="H14" s="1" t="s">
        <v>53</v>
      </c>
    </row>
    <row r="15" hidden="1">
      <c r="A15" s="1">
        <v>100.0</v>
      </c>
      <c r="B15" s="36">
        <f>A15/B4</f>
        <v>0.03361344538</v>
      </c>
      <c r="C15" s="8"/>
    </row>
    <row r="16" hidden="1">
      <c r="A16" s="1">
        <v>200.0</v>
      </c>
      <c r="B16" s="36">
        <f>A16/B4</f>
        <v>0.06722689076</v>
      </c>
      <c r="C16" s="8"/>
    </row>
    <row r="17" hidden="1">
      <c r="A17" s="1">
        <v>500.0</v>
      </c>
      <c r="B17" s="36">
        <f>A17/B4</f>
        <v>0.1680672269</v>
      </c>
      <c r="C17" s="8"/>
    </row>
    <row r="18" hidden="1">
      <c r="A18" s="1">
        <v>1000.0</v>
      </c>
      <c r="B18" s="36">
        <f>A18/B4</f>
        <v>0.3361344538</v>
      </c>
      <c r="C18" s="8"/>
    </row>
    <row r="19" hidden="1">
      <c r="A19" s="1">
        <v>1500.0</v>
      </c>
      <c r="B19" s="36">
        <f>A19/B4</f>
        <v>0.5042016807</v>
      </c>
      <c r="C19" s="8"/>
    </row>
    <row r="20" hidden="1">
      <c r="B20" s="36"/>
    </row>
    <row r="21" hidden="1">
      <c r="B21" s="36"/>
    </row>
    <row r="22" hidden="1">
      <c r="A22" s="37" t="s">
        <v>54</v>
      </c>
      <c r="B22" s="38"/>
      <c r="C22" s="38"/>
      <c r="D22" s="38"/>
      <c r="E22" s="38"/>
      <c r="F22" s="38"/>
      <c r="G22" s="38"/>
    </row>
    <row r="23">
      <c r="A23" s="1"/>
      <c r="C23" s="1"/>
    </row>
    <row r="24">
      <c r="A24" s="1" t="s">
        <v>49</v>
      </c>
      <c r="C24" s="6" t="s">
        <v>55</v>
      </c>
    </row>
    <row r="25">
      <c r="A25" s="1" t="s">
        <v>51</v>
      </c>
      <c r="B25" s="1" t="s">
        <v>52</v>
      </c>
      <c r="C25" s="6" t="s">
        <v>6</v>
      </c>
      <c r="D25" s="6" t="s">
        <v>7</v>
      </c>
      <c r="E25" s="6" t="s">
        <v>8</v>
      </c>
      <c r="F25" s="6" t="s">
        <v>53</v>
      </c>
      <c r="G25" s="6" t="s">
        <v>56</v>
      </c>
      <c r="J25" s="1" t="s">
        <v>57</v>
      </c>
    </row>
    <row r="26">
      <c r="A26" s="1">
        <v>100.0</v>
      </c>
      <c r="B26" s="36">
        <f t="shared" ref="B26:B33" si="2">A26/$A$33</f>
        <v>0.03361344538</v>
      </c>
      <c r="C26" s="39">
        <v>0.257131461803279</v>
      </c>
      <c r="D26" s="39">
        <v>0.271600083328493</v>
      </c>
      <c r="E26" s="40">
        <v>0.268807872651922</v>
      </c>
      <c r="F26" s="13">
        <f t="shared" ref="F26:F32" si="3">AVERAGE(C26:E26)</f>
        <v>0.2658464726</v>
      </c>
      <c r="G26" s="41">
        <f t="shared" ref="G26:G32" si="4">STDEV(C26:E26)</f>
        <v>0.00767545894</v>
      </c>
      <c r="J26" s="8">
        <v>0.237651028140318</v>
      </c>
    </row>
    <row r="27">
      <c r="A27" s="1">
        <v>200.0</v>
      </c>
      <c r="B27" s="36">
        <f t="shared" si="2"/>
        <v>0.06722689076</v>
      </c>
      <c r="C27" s="39">
        <v>0.315356304298757</v>
      </c>
      <c r="D27" s="39">
        <v>0.306741433614374</v>
      </c>
      <c r="E27" s="39">
        <v>0.309879571717362</v>
      </c>
      <c r="F27" s="13">
        <f t="shared" si="3"/>
        <v>0.3106591032</v>
      </c>
      <c r="G27" s="41">
        <f t="shared" si="4"/>
        <v>0.004360017344</v>
      </c>
      <c r="J27" s="8">
        <v>0.30103611149172</v>
      </c>
    </row>
    <row r="28">
      <c r="A28" s="1">
        <v>500.0</v>
      </c>
      <c r="B28" s="36">
        <f t="shared" si="2"/>
        <v>0.1680672269</v>
      </c>
      <c r="C28" s="39">
        <v>0.400465724863497</v>
      </c>
      <c r="D28" s="39">
        <v>0.387479850168796</v>
      </c>
      <c r="E28" s="39">
        <v>0.395925849099828</v>
      </c>
      <c r="F28" s="13">
        <f t="shared" si="3"/>
        <v>0.394623808</v>
      </c>
      <c r="G28" s="41">
        <f t="shared" si="4"/>
        <v>0.006590122805</v>
      </c>
      <c r="J28" s="8">
        <v>0.404009832291476</v>
      </c>
    </row>
    <row r="29">
      <c r="A29" s="1">
        <v>1000.0</v>
      </c>
      <c r="B29" s="36">
        <f t="shared" si="2"/>
        <v>0.3361344538</v>
      </c>
      <c r="C29" s="39">
        <v>0.466370859969942</v>
      </c>
      <c r="D29" s="39">
        <v>0.455856822928488</v>
      </c>
      <c r="E29" s="42">
        <v>0.480007159289079</v>
      </c>
      <c r="F29" s="13">
        <f t="shared" si="3"/>
        <v>0.4674116141</v>
      </c>
      <c r="G29" s="41">
        <f t="shared" si="4"/>
        <v>0.01210875978</v>
      </c>
      <c r="J29" s="8">
        <v>0.471509618830366</v>
      </c>
    </row>
    <row r="30">
      <c r="A30" s="1">
        <v>1500.0</v>
      </c>
      <c r="B30" s="36">
        <f t="shared" si="2"/>
        <v>0.5042016807</v>
      </c>
      <c r="C30" s="39">
        <v>0.541013636756939</v>
      </c>
      <c r="D30" s="39">
        <v>0.537284635975453</v>
      </c>
      <c r="E30" s="39">
        <v>0.536845594879561</v>
      </c>
      <c r="F30" s="13">
        <f t="shared" si="3"/>
        <v>0.5383812892</v>
      </c>
      <c r="G30" s="41">
        <f t="shared" si="4"/>
        <v>0.002290224771</v>
      </c>
      <c r="J30" s="8">
        <v>0.537547629877006</v>
      </c>
    </row>
    <row r="31">
      <c r="A31" s="1">
        <v>2000.0</v>
      </c>
      <c r="B31" s="36">
        <f t="shared" si="2"/>
        <v>0.6722689076</v>
      </c>
      <c r="C31" s="39">
        <v>0.577677300487845</v>
      </c>
      <c r="D31" s="39">
        <v>0.567113369201917</v>
      </c>
      <c r="E31" s="39">
        <v>0.556246664901587</v>
      </c>
      <c r="F31" s="13">
        <f t="shared" si="3"/>
        <v>0.5670124449</v>
      </c>
      <c r="G31" s="41">
        <f t="shared" si="4"/>
        <v>0.01071567425</v>
      </c>
    </row>
    <row r="32">
      <c r="A32" s="1">
        <v>2500.0</v>
      </c>
      <c r="B32" s="36">
        <f t="shared" si="2"/>
        <v>0.8403361345</v>
      </c>
      <c r="C32" s="40">
        <v>0.610291082001052</v>
      </c>
      <c r="D32" s="39">
        <v>0.599807154153708</v>
      </c>
      <c r="E32" s="39">
        <v>0.599205332367992</v>
      </c>
      <c r="F32" s="13">
        <f t="shared" si="3"/>
        <v>0.6031011895</v>
      </c>
      <c r="G32" s="41">
        <f t="shared" si="4"/>
        <v>0.006233896287</v>
      </c>
    </row>
    <row r="33">
      <c r="A33" s="1">
        <v>2975.0</v>
      </c>
      <c r="B33" s="36">
        <f t="shared" si="2"/>
        <v>1</v>
      </c>
      <c r="C33" s="43"/>
      <c r="D33" s="43"/>
      <c r="E33" s="43"/>
      <c r="F33" s="44"/>
      <c r="G33" s="45"/>
    </row>
    <row r="40">
      <c r="C40" s="3">
        <f>101*27</f>
        <v>2727</v>
      </c>
    </row>
  </sheetData>
  <hyperlinks>
    <hyperlink r:id="rId1" ref="H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57"/>
    <col customWidth="1" min="3" max="3" width="17.57"/>
    <col customWidth="1" min="7" max="7" width="11.57"/>
    <col customWidth="1" min="8" max="8" width="29.57"/>
  </cols>
  <sheetData>
    <row r="1">
      <c r="A1" s="46" t="s">
        <v>58</v>
      </c>
      <c r="B1" s="47"/>
      <c r="C1" s="47"/>
    </row>
    <row r="2">
      <c r="B2" s="1" t="s">
        <v>59</v>
      </c>
    </row>
    <row r="3">
      <c r="A3" s="1" t="s">
        <v>60</v>
      </c>
      <c r="B3" s="6" t="s">
        <v>55</v>
      </c>
      <c r="G3" s="1" t="s">
        <v>61</v>
      </c>
      <c r="I3" s="1" t="s">
        <v>62</v>
      </c>
    </row>
    <row r="4">
      <c r="A4" s="1" t="s">
        <v>51</v>
      </c>
      <c r="B4" s="6" t="s">
        <v>6</v>
      </c>
      <c r="C4" s="6" t="s">
        <v>7</v>
      </c>
      <c r="D4" s="6" t="s">
        <v>8</v>
      </c>
      <c r="E4" s="6" t="s">
        <v>63</v>
      </c>
      <c r="I4" s="1" t="s">
        <v>64</v>
      </c>
      <c r="L4" s="1" t="s">
        <v>65</v>
      </c>
    </row>
    <row r="5">
      <c r="A5" s="1">
        <v>100.0</v>
      </c>
      <c r="B5" s="8">
        <v>0.244751994294487</v>
      </c>
      <c r="D5" s="4"/>
      <c r="E5" s="3">
        <f t="shared" ref="E5:E9" si="1">AVERAGE(B5:D5)</f>
        <v>0.2447519943</v>
      </c>
      <c r="H5" s="8"/>
    </row>
    <row r="6">
      <c r="A6" s="1">
        <v>200.0</v>
      </c>
      <c r="B6" s="8">
        <v>0.309750309717631</v>
      </c>
      <c r="D6" s="4"/>
      <c r="E6" s="3">
        <f t="shared" si="1"/>
        <v>0.3097503097</v>
      </c>
      <c r="H6" s="8"/>
    </row>
    <row r="7">
      <c r="A7" s="1">
        <v>500.0</v>
      </c>
      <c r="B7" s="8">
        <v>0.39431417731989</v>
      </c>
      <c r="D7" s="4"/>
      <c r="E7" s="3">
        <f t="shared" si="1"/>
        <v>0.3943141773</v>
      </c>
      <c r="H7" s="8"/>
    </row>
    <row r="8">
      <c r="A8" s="6">
        <v>1000.0</v>
      </c>
      <c r="B8" s="48">
        <v>0.506705832269518</v>
      </c>
      <c r="C8" s="49" t="s">
        <v>66</v>
      </c>
      <c r="D8" s="1" t="s">
        <v>66</v>
      </c>
      <c r="E8" s="50">
        <f t="shared" si="1"/>
        <v>0.5067058323</v>
      </c>
      <c r="H8" s="4" t="s">
        <v>67</v>
      </c>
      <c r="I8" s="51">
        <v>0.45810294895062</v>
      </c>
      <c r="J8" s="51">
        <v>0.466240333891378</v>
      </c>
      <c r="L8" s="1" t="s">
        <v>68</v>
      </c>
    </row>
    <row r="9">
      <c r="A9" s="1">
        <v>1500.0</v>
      </c>
      <c r="B9" s="8">
        <v>0.544270254083861</v>
      </c>
      <c r="E9" s="3">
        <f t="shared" si="1"/>
        <v>0.5442702541</v>
      </c>
      <c r="H9" s="8"/>
    </row>
    <row r="10">
      <c r="A10" s="1">
        <v>2000.0</v>
      </c>
      <c r="I10" s="1" t="s">
        <v>67</v>
      </c>
    </row>
    <row r="11">
      <c r="A11" s="1">
        <v>2500.0</v>
      </c>
      <c r="H11" s="1" t="s">
        <v>69</v>
      </c>
      <c r="I11" s="52">
        <v>0.459417579081208</v>
      </c>
    </row>
    <row r="12">
      <c r="C12" s="6" t="s">
        <v>70</v>
      </c>
      <c r="D12" s="50"/>
      <c r="E12" s="50"/>
      <c r="H12" s="1" t="s">
        <v>67</v>
      </c>
    </row>
    <row r="13">
      <c r="B13" s="48" t="s">
        <v>71</v>
      </c>
      <c r="H13" s="1" t="s">
        <v>72</v>
      </c>
    </row>
    <row r="14">
      <c r="B14" s="53"/>
      <c r="C14" s="54"/>
      <c r="D14" s="55"/>
      <c r="E14" s="56"/>
      <c r="F14" s="57"/>
      <c r="H14" s="1" t="s">
        <v>73</v>
      </c>
    </row>
    <row r="15">
      <c r="A15" s="1">
        <v>1.0</v>
      </c>
      <c r="B15" s="58" t="s">
        <v>74</v>
      </c>
      <c r="C15" s="1" t="s">
        <v>75</v>
      </c>
      <c r="D15" s="1" t="s">
        <v>76</v>
      </c>
      <c r="E15" s="1" t="s">
        <v>76</v>
      </c>
      <c r="F15" s="1" t="s">
        <v>77</v>
      </c>
    </row>
    <row r="16">
      <c r="A16" s="1">
        <v>2.0</v>
      </c>
      <c r="B16" s="1" t="s">
        <v>78</v>
      </c>
      <c r="C16" s="1" t="s">
        <v>75</v>
      </c>
      <c r="D16" s="1" t="s">
        <v>79</v>
      </c>
      <c r="E16" s="1" t="s">
        <v>76</v>
      </c>
      <c r="F16" s="1" t="s">
        <v>79</v>
      </c>
      <c r="I16" s="1" t="s">
        <v>67</v>
      </c>
    </row>
    <row r="17">
      <c r="A17" s="1">
        <v>3.0</v>
      </c>
      <c r="B17" s="1" t="s">
        <v>80</v>
      </c>
      <c r="C17" s="1" t="s">
        <v>75</v>
      </c>
      <c r="D17" s="1" t="s">
        <v>79</v>
      </c>
      <c r="E17" s="1" t="s">
        <v>79</v>
      </c>
      <c r="F17" s="1" t="s">
        <v>75</v>
      </c>
      <c r="I17" s="54"/>
    </row>
    <row r="18">
      <c r="A18" s="1"/>
      <c r="B18" s="1"/>
      <c r="I18" s="8">
        <v>0.47295378051615</v>
      </c>
      <c r="J18" s="1" t="s">
        <v>81</v>
      </c>
    </row>
    <row r="19">
      <c r="B19" s="1" t="s">
        <v>82</v>
      </c>
      <c r="C19" s="1" t="s">
        <v>83</v>
      </c>
      <c r="H19" s="1" t="s">
        <v>84</v>
      </c>
    </row>
    <row r="20">
      <c r="C20" s="1" t="s">
        <v>85</v>
      </c>
    </row>
    <row r="21">
      <c r="C21" s="1" t="s">
        <v>86</v>
      </c>
      <c r="H21" s="1" t="s">
        <v>67</v>
      </c>
      <c r="I21" s="59">
        <v>0.4869791939126</v>
      </c>
      <c r="J21" s="59">
        <v>0.505116201283612</v>
      </c>
    </row>
    <row r="25">
      <c r="B25" s="6" t="s">
        <v>87</v>
      </c>
    </row>
    <row r="26">
      <c r="A26" s="1" t="s">
        <v>88</v>
      </c>
      <c r="B26" s="1" t="s">
        <v>89</v>
      </c>
    </row>
    <row r="27">
      <c r="A27" s="1" t="s">
        <v>90</v>
      </c>
      <c r="B27" s="1" t="s">
        <v>91</v>
      </c>
    </row>
    <row r="28">
      <c r="A28" s="1" t="s">
        <v>92</v>
      </c>
      <c r="B28" s="1" t="s">
        <v>93</v>
      </c>
    </row>
    <row r="29">
      <c r="A29" s="1" t="s">
        <v>94</v>
      </c>
      <c r="B29" s="1" t="s">
        <v>95</v>
      </c>
    </row>
    <row r="32">
      <c r="B32" s="1" t="s">
        <v>49</v>
      </c>
      <c r="D32" s="6" t="s">
        <v>55</v>
      </c>
      <c r="I32" s="60" t="s">
        <v>96</v>
      </c>
      <c r="K32" s="6" t="s">
        <v>97</v>
      </c>
    </row>
    <row r="33">
      <c r="B33" s="1" t="s">
        <v>51</v>
      </c>
      <c r="C33" s="1" t="s">
        <v>52</v>
      </c>
      <c r="D33" s="6" t="s">
        <v>6</v>
      </c>
      <c r="E33" s="6" t="s">
        <v>7</v>
      </c>
      <c r="F33" s="6" t="s">
        <v>8</v>
      </c>
      <c r="G33" s="6" t="s">
        <v>53</v>
      </c>
      <c r="H33" s="6" t="s">
        <v>56</v>
      </c>
      <c r="I33" s="61" t="s">
        <v>53</v>
      </c>
    </row>
    <row r="34">
      <c r="B34" s="1">
        <v>100.0</v>
      </c>
      <c r="C34" s="36">
        <f t="shared" ref="C34:C41" si="2">B34/$B$41</f>
        <v>0.03361344538</v>
      </c>
      <c r="D34" s="62">
        <v>0.260971162346788</v>
      </c>
      <c r="E34" s="63">
        <v>0.238152624406992</v>
      </c>
      <c r="F34" s="63">
        <v>0.261133160274674</v>
      </c>
      <c r="G34" s="41">
        <f t="shared" ref="G34:G40" si="3">AVERAGE(D34:F34)</f>
        <v>0.2534189823</v>
      </c>
      <c r="H34" s="64">
        <f t="shared" ref="H34:H40" si="4">STDEV(D34:F34)</f>
        <v>0.01322130191</v>
      </c>
      <c r="I34" s="65">
        <v>0.2658464725945647</v>
      </c>
    </row>
    <row r="35">
      <c r="B35" s="1">
        <v>200.0</v>
      </c>
      <c r="C35" s="36">
        <f t="shared" si="2"/>
        <v>0.06722689076</v>
      </c>
      <c r="D35" s="63">
        <v>0.28890586304655</v>
      </c>
      <c r="E35" s="63">
        <v>0.318377478739825</v>
      </c>
      <c r="F35" s="63">
        <v>0.300835189154989</v>
      </c>
      <c r="G35" s="41">
        <f t="shared" si="3"/>
        <v>0.302706177</v>
      </c>
      <c r="H35" s="64">
        <f t="shared" si="4"/>
        <v>0.01482462409</v>
      </c>
      <c r="I35" s="65">
        <v>0.3106591032101643</v>
      </c>
    </row>
    <row r="36">
      <c r="B36" s="1">
        <v>500.0</v>
      </c>
      <c r="C36" s="36">
        <f t="shared" si="2"/>
        <v>0.1680672269</v>
      </c>
      <c r="D36" s="39">
        <v>0.416995094158808</v>
      </c>
      <c r="E36" s="63">
        <v>0.387744334125752</v>
      </c>
      <c r="F36" s="63">
        <v>0.394035368590421</v>
      </c>
      <c r="G36" s="41">
        <f t="shared" si="3"/>
        <v>0.399591599</v>
      </c>
      <c r="H36" s="64">
        <f t="shared" si="4"/>
        <v>0.01539660718</v>
      </c>
      <c r="I36" s="65">
        <v>0.3946238080440403</v>
      </c>
    </row>
    <row r="37">
      <c r="B37" s="1">
        <v>1000.0</v>
      </c>
      <c r="C37" s="36">
        <f t="shared" si="2"/>
        <v>0.3361344538</v>
      </c>
      <c r="D37" s="62">
        <v>0.503239256813412</v>
      </c>
      <c r="E37" s="63">
        <v>0.493151501913901</v>
      </c>
      <c r="F37" s="63">
        <v>0.470320094577782</v>
      </c>
      <c r="G37" s="41">
        <f t="shared" si="3"/>
        <v>0.4889036178</v>
      </c>
      <c r="H37" s="64">
        <f t="shared" si="4"/>
        <v>0.01686568114</v>
      </c>
      <c r="I37" s="65">
        <v>0.46741161406250303</v>
      </c>
    </row>
    <row r="38">
      <c r="B38" s="1">
        <v>1500.0</v>
      </c>
      <c r="C38" s="36">
        <f t="shared" si="2"/>
        <v>0.5042016807</v>
      </c>
      <c r="D38" s="66">
        <v>0.539372955006243</v>
      </c>
      <c r="E38" s="63">
        <v>0.538261225817399</v>
      </c>
      <c r="F38" s="63">
        <v>0.538269365273462</v>
      </c>
      <c r="G38" s="41">
        <f t="shared" si="3"/>
        <v>0.5386345154</v>
      </c>
      <c r="H38" s="64">
        <f t="shared" si="4"/>
        <v>0.0006395204373</v>
      </c>
      <c r="I38" s="65">
        <v>0.5383812892039843</v>
      </c>
    </row>
    <row r="39">
      <c r="B39" s="1">
        <v>2000.0</v>
      </c>
      <c r="C39" s="36">
        <f t="shared" si="2"/>
        <v>0.6722689076</v>
      </c>
      <c r="D39" s="67">
        <v>0.593910176981199</v>
      </c>
      <c r="E39" s="63">
        <v>0.549125567432702</v>
      </c>
      <c r="F39" s="63">
        <v>0.574811953405849</v>
      </c>
      <c r="G39" s="41">
        <f t="shared" si="3"/>
        <v>0.5726158993</v>
      </c>
      <c r="H39" s="64">
        <f t="shared" si="4"/>
        <v>0.02247292378</v>
      </c>
      <c r="I39" s="65">
        <v>0.5670124448637831</v>
      </c>
    </row>
    <row r="40">
      <c r="B40" s="1">
        <v>2500.0</v>
      </c>
      <c r="C40" s="36">
        <f t="shared" si="2"/>
        <v>0.8403361345</v>
      </c>
      <c r="D40" s="63">
        <v>0.599513058049486</v>
      </c>
      <c r="E40" s="62">
        <v>0.603213525558132</v>
      </c>
      <c r="F40" s="63">
        <v>0.590706349745136</v>
      </c>
      <c r="G40" s="41">
        <f t="shared" si="3"/>
        <v>0.5978109778</v>
      </c>
      <c r="H40" s="64">
        <f t="shared" si="4"/>
        <v>0.006424964562</v>
      </c>
      <c r="I40" s="65">
        <v>0.6031011895075841</v>
      </c>
    </row>
    <row r="41">
      <c r="B41" s="1">
        <v>2975.0</v>
      </c>
      <c r="C41" s="36">
        <f t="shared" si="2"/>
        <v>1</v>
      </c>
    </row>
    <row r="43">
      <c r="I43" s="6" t="s">
        <v>98</v>
      </c>
      <c r="J43" s="50"/>
    </row>
    <row r="44">
      <c r="E44" s="8"/>
      <c r="I44" s="8">
        <v>0.563179432577112</v>
      </c>
      <c r="J44" s="8">
        <v>0.546385990715082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26.14"/>
    <col customWidth="1" min="3" max="3" width="20.86"/>
  </cols>
  <sheetData>
    <row r="1">
      <c r="A1" s="68" t="s">
        <v>43</v>
      </c>
      <c r="B1" s="28" t="s">
        <v>44</v>
      </c>
      <c r="C1" s="26"/>
      <c r="D1" s="26"/>
      <c r="E1" s="26"/>
      <c r="F1" s="26"/>
      <c r="G1" s="26"/>
      <c r="H1" s="26"/>
      <c r="I1" s="26"/>
      <c r="J1" s="26"/>
    </row>
    <row r="2">
      <c r="A2" s="68" t="s">
        <v>45</v>
      </c>
      <c r="B2" s="29" t="s">
        <v>46</v>
      </c>
      <c r="C2" s="30" t="s">
        <v>46</v>
      </c>
      <c r="D2" s="30" t="s">
        <v>46</v>
      </c>
      <c r="E2" s="30" t="s">
        <v>46</v>
      </c>
      <c r="F2" s="30" t="s">
        <v>46</v>
      </c>
      <c r="G2" s="30" t="s">
        <v>46</v>
      </c>
      <c r="H2" s="31" t="s">
        <v>46</v>
      </c>
      <c r="I2" s="31" t="s">
        <v>46</v>
      </c>
      <c r="J2" s="37" t="s">
        <v>46</v>
      </c>
    </row>
    <row r="3">
      <c r="A3" s="68" t="s">
        <v>0</v>
      </c>
      <c r="B3" s="29">
        <v>2975.0</v>
      </c>
      <c r="C3" s="30">
        <v>100.0</v>
      </c>
      <c r="D3" s="30">
        <v>200.0</v>
      </c>
      <c r="E3" s="30">
        <v>500.0</v>
      </c>
      <c r="F3" s="30">
        <v>1000.0</v>
      </c>
      <c r="G3" s="30">
        <v>1500.0</v>
      </c>
      <c r="H3" s="31">
        <v>2000.0</v>
      </c>
      <c r="I3" s="31">
        <v>2500.0</v>
      </c>
      <c r="J3" s="37">
        <v>2975.0</v>
      </c>
    </row>
    <row r="4">
      <c r="A4" s="69"/>
      <c r="B4" s="32"/>
      <c r="C4" s="33"/>
      <c r="D4" s="33"/>
      <c r="E4" s="33"/>
      <c r="F4" s="33"/>
      <c r="G4" s="33"/>
      <c r="H4" s="34"/>
      <c r="I4" s="34"/>
      <c r="J4" s="38"/>
    </row>
    <row r="5">
      <c r="A5" s="68" t="s">
        <v>47</v>
      </c>
      <c r="B5" s="29">
        <v>8.0</v>
      </c>
      <c r="C5" s="30">
        <v>1.0</v>
      </c>
      <c r="D5" s="30">
        <v>1.0</v>
      </c>
      <c r="E5" s="30">
        <v>1.0</v>
      </c>
      <c r="F5" s="30">
        <v>1.0</v>
      </c>
      <c r="G5" s="30">
        <v>1.0</v>
      </c>
      <c r="H5" s="31">
        <v>1.0</v>
      </c>
      <c r="I5" s="31">
        <v>1.0</v>
      </c>
      <c r="J5" s="37">
        <v>1.0</v>
      </c>
    </row>
    <row r="6">
      <c r="A6" s="68" t="s">
        <v>3</v>
      </c>
      <c r="B6" s="32">
        <f>(B8*B5)/B3</f>
        <v>26.8907563</v>
      </c>
      <c r="C6" s="30">
        <v>27.0</v>
      </c>
      <c r="D6" s="30">
        <v>27.0</v>
      </c>
      <c r="E6" s="30">
        <v>27.0</v>
      </c>
      <c r="F6" s="30">
        <v>27.0</v>
      </c>
      <c r="G6" s="30">
        <v>27.0</v>
      </c>
      <c r="H6" s="31">
        <v>27.0</v>
      </c>
      <c r="I6" s="31">
        <v>27.0</v>
      </c>
      <c r="J6" s="37">
        <v>27.0</v>
      </c>
    </row>
    <row r="7">
      <c r="A7" s="69"/>
      <c r="B7" s="32"/>
      <c r="C7" s="33"/>
      <c r="D7" s="33"/>
      <c r="E7" s="33"/>
      <c r="F7" s="33"/>
      <c r="G7" s="33"/>
      <c r="H7" s="34"/>
      <c r="I7" s="34"/>
      <c r="J7" s="38"/>
    </row>
    <row r="8">
      <c r="A8" s="68" t="s">
        <v>5</v>
      </c>
      <c r="B8" s="29">
        <v>10000.0</v>
      </c>
      <c r="C8" s="33">
        <f t="shared" ref="C8:J8" si="1">(C3*C6)/C5</f>
        <v>2700</v>
      </c>
      <c r="D8" s="33">
        <f t="shared" si="1"/>
        <v>5400</v>
      </c>
      <c r="E8" s="33">
        <f t="shared" si="1"/>
        <v>13500</v>
      </c>
      <c r="F8" s="33">
        <f t="shared" si="1"/>
        <v>27000</v>
      </c>
      <c r="G8" s="33">
        <f t="shared" si="1"/>
        <v>40500</v>
      </c>
      <c r="H8" s="34">
        <f t="shared" si="1"/>
        <v>54000</v>
      </c>
      <c r="I8" s="34">
        <f t="shared" si="1"/>
        <v>67500</v>
      </c>
      <c r="J8" s="38">
        <f t="shared" si="1"/>
        <v>80325</v>
      </c>
    </row>
    <row r="9">
      <c r="A9" s="28"/>
      <c r="B9" s="35"/>
      <c r="C9" s="33"/>
      <c r="D9" s="33"/>
      <c r="E9" s="33"/>
      <c r="F9" s="33"/>
      <c r="G9" s="33"/>
      <c r="H9" s="34"/>
      <c r="I9" s="34"/>
      <c r="J9" s="38"/>
    </row>
    <row r="10">
      <c r="A10" s="28"/>
      <c r="B10" s="35"/>
      <c r="C10" s="33"/>
      <c r="D10" s="33"/>
      <c r="E10" s="33"/>
      <c r="F10" s="33"/>
      <c r="G10" s="33"/>
      <c r="H10" s="34"/>
      <c r="I10" s="34"/>
      <c r="J10" s="38"/>
    </row>
    <row r="12">
      <c r="A12" s="6" t="s">
        <v>99</v>
      </c>
      <c r="B12" s="50"/>
    </row>
    <row r="13">
      <c r="A13" s="6" t="s">
        <v>100</v>
      </c>
      <c r="B13" s="1" t="s">
        <v>101</v>
      </c>
      <c r="C13" s="6" t="s">
        <v>102</v>
      </c>
      <c r="G13" s="1" t="s">
        <v>103</v>
      </c>
    </row>
    <row r="14">
      <c r="B14" s="1" t="s">
        <v>51</v>
      </c>
      <c r="C14" s="6" t="s">
        <v>6</v>
      </c>
      <c r="D14" s="6" t="s">
        <v>7</v>
      </c>
      <c r="E14" s="6" t="s">
        <v>8</v>
      </c>
    </row>
    <row r="15">
      <c r="A15" s="1" t="s">
        <v>104</v>
      </c>
      <c r="B15" s="1">
        <v>100.0</v>
      </c>
      <c r="C15" s="8"/>
      <c r="G15" s="3">
        <f t="shared" ref="G15:G16" si="2">101*27</f>
        <v>2727</v>
      </c>
    </row>
    <row r="16">
      <c r="A16" s="1" t="s">
        <v>105</v>
      </c>
      <c r="B16" s="1">
        <v>100.0</v>
      </c>
      <c r="C16" s="8"/>
      <c r="G16" s="3">
        <f t="shared" si="2"/>
        <v>2727</v>
      </c>
    </row>
    <row r="17">
      <c r="A17" s="1" t="s">
        <v>106</v>
      </c>
      <c r="B17" s="1">
        <v>200.0</v>
      </c>
      <c r="C17" s="8"/>
      <c r="G17" s="3">
        <f>(200+1)*27</f>
        <v>5427</v>
      </c>
      <c r="I17" s="70" t="s">
        <v>107</v>
      </c>
      <c r="J17" s="71"/>
      <c r="K17" s="71"/>
      <c r="L17" s="71"/>
      <c r="M17" s="71"/>
    </row>
    <row r="18">
      <c r="A18" s="1" t="s">
        <v>108</v>
      </c>
      <c r="B18" s="1">
        <v>500.0</v>
      </c>
      <c r="C18" s="8"/>
      <c r="I18" s="71"/>
      <c r="J18" s="71"/>
      <c r="K18" s="71"/>
      <c r="L18" s="71"/>
      <c r="M18" s="71"/>
    </row>
    <row r="19">
      <c r="A19" s="1" t="s">
        <v>109</v>
      </c>
      <c r="B19" s="1">
        <v>1000.0</v>
      </c>
      <c r="C19" s="53"/>
      <c r="I19" s="70" t="s">
        <v>110</v>
      </c>
      <c r="J19" s="71"/>
      <c r="K19" s="71"/>
      <c r="L19" s="71"/>
      <c r="M19" s="71"/>
    </row>
    <row r="20">
      <c r="A20" s="1" t="s">
        <v>111</v>
      </c>
      <c r="B20" s="1">
        <v>1500.0</v>
      </c>
      <c r="C20" s="53"/>
      <c r="I20" s="70" t="s">
        <v>112</v>
      </c>
      <c r="J20" s="71"/>
      <c r="K20" s="71"/>
      <c r="L20" s="71"/>
      <c r="M20" s="71"/>
    </row>
    <row r="21">
      <c r="A21" s="1" t="s">
        <v>113</v>
      </c>
      <c r="B21" s="1">
        <v>2000.0</v>
      </c>
    </row>
    <row r="22">
      <c r="A22" s="1" t="s">
        <v>114</v>
      </c>
      <c r="B22" s="1">
        <v>2500.0</v>
      </c>
      <c r="I22" s="1" t="s">
        <v>115</v>
      </c>
    </row>
    <row r="23">
      <c r="A23" s="1" t="s">
        <v>116</v>
      </c>
      <c r="I23" s="1" t="s">
        <v>117</v>
      </c>
    </row>
    <row r="24">
      <c r="A24" s="1" t="s">
        <v>118</v>
      </c>
      <c r="I24" s="1" t="s">
        <v>119</v>
      </c>
    </row>
    <row r="25">
      <c r="C25" s="1" t="s">
        <v>120</v>
      </c>
    </row>
    <row r="26">
      <c r="B26" s="1" t="s">
        <v>101</v>
      </c>
      <c r="C26" s="6" t="s">
        <v>55</v>
      </c>
      <c r="I26" s="1" t="s">
        <v>121</v>
      </c>
    </row>
    <row r="27">
      <c r="B27" s="1" t="s">
        <v>51</v>
      </c>
      <c r="C27" s="6" t="s">
        <v>6</v>
      </c>
      <c r="D27" s="6" t="s">
        <v>7</v>
      </c>
      <c r="E27" s="6" t="s">
        <v>8</v>
      </c>
      <c r="F27" s="6" t="s">
        <v>122</v>
      </c>
      <c r="G27" s="1" t="s">
        <v>123</v>
      </c>
    </row>
    <row r="28">
      <c r="B28" s="72" t="s">
        <v>124</v>
      </c>
      <c r="C28" s="39">
        <v>0.266390558156032</v>
      </c>
      <c r="D28" s="39">
        <v>0.266329247174625</v>
      </c>
      <c r="E28" s="39">
        <v>0.279884678441564</v>
      </c>
      <c r="F28" s="73">
        <f t="shared" ref="F28:F35" si="3">AVERAGE(C28:E28)</f>
        <v>0.2708681613</v>
      </c>
      <c r="G28" s="64">
        <f t="shared" ref="G28:G35" si="4">STDEV(C28:E28)</f>
        <v>0.00780859311</v>
      </c>
      <c r="I28" s="39">
        <v>0.269333744485624</v>
      </c>
      <c r="K28" s="74">
        <v>0.266364993425823</v>
      </c>
      <c r="L28" s="39">
        <v>0.274035182411309</v>
      </c>
    </row>
    <row r="29">
      <c r="B29" s="1">
        <v>100.0</v>
      </c>
      <c r="C29" s="39">
        <v>0.256360315671889</v>
      </c>
      <c r="D29" s="39">
        <v>0.253085118092359</v>
      </c>
      <c r="E29" s="75">
        <v>0.262037296542271</v>
      </c>
      <c r="F29" s="73">
        <f t="shared" si="3"/>
        <v>0.2571609101</v>
      </c>
      <c r="G29" s="64">
        <f t="shared" si="4"/>
        <v>0.00452946888</v>
      </c>
      <c r="I29" s="39">
        <v>0.253467242368479</v>
      </c>
      <c r="K29" s="74">
        <v>0.259466788092061</v>
      </c>
      <c r="L29" s="39">
        <v>0.260428950144206</v>
      </c>
    </row>
    <row r="30">
      <c r="B30" s="1">
        <v>200.0</v>
      </c>
      <c r="C30" s="39">
        <v>0.298398279449864</v>
      </c>
      <c r="D30" s="39">
        <v>0.310107053398097</v>
      </c>
      <c r="E30" s="39">
        <v>0.306578415871831</v>
      </c>
      <c r="F30" s="73">
        <f t="shared" si="3"/>
        <v>0.3050279162</v>
      </c>
      <c r="G30" s="64">
        <f t="shared" si="4"/>
        <v>0.006006403556</v>
      </c>
      <c r="I30" s="39">
        <v>0.301765375415958</v>
      </c>
      <c r="K30" s="74">
        <v>0.310522537635739</v>
      </c>
      <c r="L30" s="39">
        <v>0.308725453659869</v>
      </c>
    </row>
    <row r="31">
      <c r="B31" s="1">
        <v>500.0</v>
      </c>
      <c r="C31" s="39">
        <v>0.401341911653653</v>
      </c>
      <c r="D31" s="39">
        <v>0.387941854422131</v>
      </c>
      <c r="E31" s="39">
        <v>0.356840389498637</v>
      </c>
      <c r="F31" s="73">
        <f t="shared" si="3"/>
        <v>0.3820413852</v>
      </c>
      <c r="G31" s="64">
        <f t="shared" si="4"/>
        <v>0.02282998076</v>
      </c>
      <c r="I31" s="39">
        <v>0.377135578642807</v>
      </c>
      <c r="K31" s="74">
        <v>0.36991764431268</v>
      </c>
      <c r="L31" s="39">
        <v>0.403232684768034</v>
      </c>
    </row>
    <row r="32">
      <c r="B32" s="1">
        <v>1000.0</v>
      </c>
      <c r="C32" s="39">
        <v>0.438188393615607</v>
      </c>
      <c r="D32" s="75">
        <v>0.466725289938256</v>
      </c>
      <c r="E32" s="39">
        <v>0.456959598050492</v>
      </c>
      <c r="F32" s="73">
        <f t="shared" si="3"/>
        <v>0.4539577605</v>
      </c>
      <c r="G32" s="64">
        <f t="shared" si="4"/>
        <v>0.01450334045</v>
      </c>
      <c r="I32" s="39">
        <v>0.430399102150486</v>
      </c>
      <c r="K32" s="74">
        <v>0.451967141811511</v>
      </c>
      <c r="L32" s="39">
        <v>0.466290039406359</v>
      </c>
    </row>
    <row r="33">
      <c r="B33" s="1">
        <v>1500.0</v>
      </c>
      <c r="C33" s="39">
        <v>0.501871358066869</v>
      </c>
      <c r="D33" s="39">
        <v>0.488819047284178</v>
      </c>
      <c r="E33" s="39">
        <v>0.506224203539549</v>
      </c>
      <c r="F33" s="73">
        <f t="shared" si="3"/>
        <v>0.4989715363</v>
      </c>
      <c r="G33" s="64">
        <f t="shared" si="4"/>
        <v>0.009057681314</v>
      </c>
      <c r="I33" s="39">
        <v>0.487916932388805</v>
      </c>
      <c r="K33" s="74">
        <v>0.496772811147156</v>
      </c>
      <c r="L33" s="39"/>
    </row>
    <row r="34">
      <c r="B34" s="1">
        <v>2000.0</v>
      </c>
      <c r="C34" s="39">
        <v>0.534051266366547</v>
      </c>
      <c r="D34" s="39">
        <v>0.518743394733275</v>
      </c>
      <c r="E34" s="39">
        <v>0.516203468892966</v>
      </c>
      <c r="F34" s="73">
        <f t="shared" si="3"/>
        <v>0.5229993767</v>
      </c>
      <c r="G34" s="64">
        <f t="shared" si="4"/>
        <v>0.009655102553</v>
      </c>
      <c r="L34" s="73">
        <v>0.0</v>
      </c>
    </row>
    <row r="35">
      <c r="B35" s="1">
        <v>2500.0</v>
      </c>
      <c r="C35" s="39">
        <v>0.540884368907872</v>
      </c>
      <c r="D35" s="75">
        <v>0.56475717810327</v>
      </c>
      <c r="E35" s="39">
        <v>0.53871861589429</v>
      </c>
      <c r="F35" s="73">
        <f t="shared" si="3"/>
        <v>0.5481200543</v>
      </c>
      <c r="G35" s="64">
        <f t="shared" si="4"/>
        <v>0.01444880749</v>
      </c>
      <c r="L35" s="73">
        <v>0.0</v>
      </c>
    </row>
    <row r="36">
      <c r="B36" s="1" t="s">
        <v>125</v>
      </c>
    </row>
    <row r="61">
      <c r="A61" s="1" t="s">
        <v>126</v>
      </c>
    </row>
    <row r="62">
      <c r="A62" s="1" t="s">
        <v>127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6" t="s">
        <v>128</v>
      </c>
      <c r="C1" s="50"/>
      <c r="D1" s="50"/>
    </row>
    <row r="3">
      <c r="A3" s="6" t="s">
        <v>51</v>
      </c>
      <c r="B3" s="6" t="s">
        <v>129</v>
      </c>
      <c r="C3" s="6" t="s">
        <v>130</v>
      </c>
      <c r="D3" s="6" t="s">
        <v>131</v>
      </c>
      <c r="E3" s="6" t="s">
        <v>132</v>
      </c>
    </row>
    <row r="4">
      <c r="A4" s="6">
        <v>100.0</v>
      </c>
      <c r="B4" s="13">
        <v>0.2658464725945647</v>
      </c>
      <c r="C4" s="41">
        <v>0.25341898234281796</v>
      </c>
      <c r="D4" s="76">
        <v>0.257160910102173</v>
      </c>
      <c r="E4" s="21">
        <v>0.616</v>
      </c>
    </row>
    <row r="5">
      <c r="A5" s="6">
        <v>200.0</v>
      </c>
      <c r="B5" s="13">
        <v>0.3106591032101643</v>
      </c>
      <c r="C5" s="41">
        <v>0.30270617698045466</v>
      </c>
      <c r="D5" s="76">
        <v>0.3050279162399307</v>
      </c>
      <c r="E5" s="21">
        <v>0.616</v>
      </c>
    </row>
    <row r="6">
      <c r="A6" s="6">
        <v>500.0</v>
      </c>
      <c r="B6" s="13">
        <v>0.3946238080440403</v>
      </c>
      <c r="C6" s="41">
        <v>0.39959159895832697</v>
      </c>
      <c r="D6" s="76">
        <v>0.3820413851914737</v>
      </c>
      <c r="E6" s="21">
        <v>0.616</v>
      </c>
    </row>
    <row r="7">
      <c r="A7" s="6">
        <v>1000.0</v>
      </c>
      <c r="B7" s="41">
        <v>0.46741161406250303</v>
      </c>
      <c r="C7" s="13">
        <v>0.488903617768365</v>
      </c>
      <c r="D7" s="76">
        <v>0.45395776053478504</v>
      </c>
      <c r="E7" s="21">
        <v>0.616</v>
      </c>
    </row>
    <row r="8">
      <c r="A8" s="6">
        <v>1500.0</v>
      </c>
      <c r="B8" s="13">
        <v>0.5383812892039843</v>
      </c>
      <c r="C8" s="41">
        <v>0.5386345153657014</v>
      </c>
      <c r="D8" s="76">
        <v>0.49897153629686536</v>
      </c>
      <c r="E8" s="21">
        <v>0.616</v>
      </c>
    </row>
    <row r="9">
      <c r="A9" s="6">
        <v>2000.0</v>
      </c>
      <c r="B9" s="41">
        <v>0.5670124448637831</v>
      </c>
      <c r="C9" s="13">
        <v>0.57261589927325</v>
      </c>
      <c r="D9" s="39">
        <v>0.5229993766642627</v>
      </c>
      <c r="E9" s="21">
        <v>0.616</v>
      </c>
    </row>
    <row r="10">
      <c r="A10" s="6">
        <v>2500.0</v>
      </c>
      <c r="B10" s="13">
        <v>0.6031011895075841</v>
      </c>
      <c r="C10" s="41">
        <v>0.5978109777842513</v>
      </c>
      <c r="D10" s="77">
        <v>0.5481200543018107</v>
      </c>
      <c r="E10" s="21">
        <v>0.616</v>
      </c>
    </row>
    <row r="11">
      <c r="A11" s="6">
        <v>3000.0</v>
      </c>
      <c r="B11" s="78"/>
      <c r="C11" s="78"/>
      <c r="D11" s="78"/>
      <c r="E11" s="21">
        <v>0.616</v>
      </c>
    </row>
    <row r="17">
      <c r="A17" s="1" t="s">
        <v>133</v>
      </c>
    </row>
    <row r="27">
      <c r="A27" s="6" t="s">
        <v>51</v>
      </c>
      <c r="B27" s="6" t="s">
        <v>129</v>
      </c>
      <c r="C27" s="6" t="s">
        <v>130</v>
      </c>
      <c r="D27" s="6" t="s">
        <v>131</v>
      </c>
      <c r="E27" s="6" t="s">
        <v>132</v>
      </c>
    </row>
    <row r="28">
      <c r="A28" s="79">
        <v>0.03361344537815126</v>
      </c>
      <c r="B28" s="41">
        <v>0.2658464725945647</v>
      </c>
      <c r="C28" s="41">
        <v>0.25341898234281796</v>
      </c>
      <c r="D28" s="73">
        <v>0.257160910102173</v>
      </c>
      <c r="E28" s="21">
        <v>0.616</v>
      </c>
    </row>
    <row r="29">
      <c r="A29" s="79">
        <v>0.06722689075630252</v>
      </c>
      <c r="B29" s="41">
        <v>0.3106591032101643</v>
      </c>
      <c r="C29" s="41">
        <v>0.30270617698045466</v>
      </c>
      <c r="D29" s="73">
        <v>0.3050279162399307</v>
      </c>
      <c r="E29" s="21">
        <v>0.616</v>
      </c>
    </row>
    <row r="30">
      <c r="A30" s="79">
        <v>0.16806722689075632</v>
      </c>
      <c r="B30" s="41">
        <v>0.3946238080440403</v>
      </c>
      <c r="C30" s="41">
        <v>0.39959159895832697</v>
      </c>
      <c r="D30" s="73">
        <v>0.3820413851914737</v>
      </c>
      <c r="E30" s="21">
        <v>0.616</v>
      </c>
    </row>
    <row r="31">
      <c r="A31" s="79">
        <v>0.33613445378151263</v>
      </c>
      <c r="B31" s="41">
        <v>0.46741161406250303</v>
      </c>
      <c r="C31" s="41">
        <v>0.488903617768365</v>
      </c>
      <c r="D31" s="73">
        <v>0.45395776053478504</v>
      </c>
      <c r="E31" s="21">
        <v>0.616</v>
      </c>
    </row>
    <row r="32">
      <c r="A32" s="79">
        <v>0.5042016806722689</v>
      </c>
      <c r="B32" s="41">
        <v>0.5383812892039843</v>
      </c>
      <c r="C32" s="41">
        <v>0.5386345153657014</v>
      </c>
      <c r="D32" s="73">
        <v>0.49897153629686536</v>
      </c>
      <c r="E32" s="21">
        <v>0.616</v>
      </c>
    </row>
    <row r="33">
      <c r="A33" s="79">
        <v>0.6722689075630253</v>
      </c>
      <c r="B33" s="41">
        <v>0.5670124448637831</v>
      </c>
      <c r="C33" s="13">
        <v>0.57261589927325</v>
      </c>
      <c r="D33" s="73">
        <v>0.5229993766642627</v>
      </c>
      <c r="E33" s="21">
        <v>0.616</v>
      </c>
    </row>
    <row r="34">
      <c r="A34" s="79">
        <v>0.8403361344537815</v>
      </c>
      <c r="B34" s="41">
        <v>0.6031011895075841</v>
      </c>
      <c r="C34" s="41">
        <v>0.5978109777842513</v>
      </c>
      <c r="D34" s="73">
        <v>0.5481200543018107</v>
      </c>
      <c r="E34" s="21">
        <v>0.616</v>
      </c>
    </row>
    <row r="35">
      <c r="A35" s="79">
        <v>1.0</v>
      </c>
      <c r="B35" s="78"/>
      <c r="C35" s="78"/>
      <c r="D35" s="78"/>
      <c r="E35" s="21">
        <v>0.616</v>
      </c>
    </row>
    <row r="37">
      <c r="A37" s="79"/>
      <c r="B37" s="6" t="s">
        <v>129</v>
      </c>
      <c r="C37" s="6" t="s">
        <v>130</v>
      </c>
      <c r="D37" s="6" t="s">
        <v>131</v>
      </c>
    </row>
    <row r="38">
      <c r="A38" s="79">
        <v>0.03361344537815126</v>
      </c>
      <c r="B38" s="79">
        <f t="shared" ref="B38:D38" si="1">B28/$E$28</f>
        <v>0.431568949</v>
      </c>
      <c r="C38" s="79">
        <f t="shared" si="1"/>
        <v>0.4113944519</v>
      </c>
      <c r="D38" s="79">
        <f t="shared" si="1"/>
        <v>0.4174690099</v>
      </c>
    </row>
    <row r="39">
      <c r="A39" s="79">
        <v>0.06722689075630252</v>
      </c>
      <c r="B39" s="79">
        <f t="shared" ref="B39:D39" si="2">B29/$E$28</f>
        <v>0.504316726</v>
      </c>
      <c r="C39" s="79">
        <f t="shared" si="2"/>
        <v>0.4914061315</v>
      </c>
      <c r="D39" s="79">
        <f t="shared" si="2"/>
        <v>0.4951751887</v>
      </c>
    </row>
    <row r="40">
      <c r="A40" s="79">
        <v>0.16806722689075632</v>
      </c>
      <c r="B40" s="79">
        <f t="shared" ref="B40:D40" si="3">B30/$E$28</f>
        <v>0.640623065</v>
      </c>
      <c r="C40" s="79">
        <f t="shared" si="3"/>
        <v>0.6486876606</v>
      </c>
      <c r="D40" s="79">
        <f t="shared" si="3"/>
        <v>0.6201970539</v>
      </c>
    </row>
    <row r="41">
      <c r="A41" s="79">
        <v>0.33613445378151263</v>
      </c>
      <c r="B41" s="79">
        <f t="shared" ref="B41:D41" si="4">B31/$E$28</f>
        <v>0.7587850878</v>
      </c>
      <c r="C41" s="79">
        <f t="shared" si="4"/>
        <v>0.7936747042</v>
      </c>
      <c r="D41" s="79">
        <f t="shared" si="4"/>
        <v>0.7369444165</v>
      </c>
    </row>
    <row r="42">
      <c r="A42" s="79">
        <v>0.5042016806722689</v>
      </c>
      <c r="B42" s="79">
        <f t="shared" ref="B42:D42" si="5">B32/$E$28</f>
        <v>0.8739955994</v>
      </c>
      <c r="C42" s="79">
        <f t="shared" si="5"/>
        <v>0.8744066808</v>
      </c>
      <c r="D42" s="79">
        <f t="shared" si="5"/>
        <v>0.8100187278</v>
      </c>
    </row>
    <row r="43">
      <c r="A43" s="79">
        <v>0.6722689075630253</v>
      </c>
      <c r="B43" s="79">
        <f t="shared" ref="B43:D43" si="6">B33/$E$28</f>
        <v>0.9204747482</v>
      </c>
      <c r="C43" s="79">
        <f t="shared" si="6"/>
        <v>0.9295712651</v>
      </c>
      <c r="D43" s="79">
        <f t="shared" si="6"/>
        <v>0.8490249621</v>
      </c>
    </row>
    <row r="44">
      <c r="A44" s="79">
        <v>0.8403361344537815</v>
      </c>
      <c r="B44" s="79">
        <f t="shared" ref="B44:D44" si="7">B34/$E$28</f>
        <v>0.9790603726</v>
      </c>
      <c r="C44" s="79">
        <f t="shared" si="7"/>
        <v>0.9704723665</v>
      </c>
      <c r="D44" s="79">
        <f t="shared" si="7"/>
        <v>0.889805283</v>
      </c>
    </row>
    <row r="45">
      <c r="A45" s="79"/>
    </row>
    <row r="55">
      <c r="D55" s="80"/>
    </row>
    <row r="72">
      <c r="A72" s="1" t="s">
        <v>51</v>
      </c>
      <c r="B72" s="6" t="s">
        <v>96</v>
      </c>
      <c r="C72" s="6" t="s">
        <v>134</v>
      </c>
      <c r="D72" s="6" t="s">
        <v>135</v>
      </c>
      <c r="E72" s="1" t="s">
        <v>54</v>
      </c>
    </row>
    <row r="73">
      <c r="A73" s="1">
        <v>100.0</v>
      </c>
      <c r="B73" s="64">
        <v>0.007675458939682924</v>
      </c>
      <c r="C73" s="64">
        <v>0.013221301913984409</v>
      </c>
      <c r="D73" s="64">
        <v>0.004529468879583824</v>
      </c>
      <c r="E73" s="13">
        <v>0.00332764462586193</v>
      </c>
    </row>
    <row r="74">
      <c r="A74" s="1">
        <v>200.0</v>
      </c>
      <c r="B74" s="64">
        <v>0.004360017343814492</v>
      </c>
      <c r="C74" s="64">
        <v>0.014824624092209023</v>
      </c>
      <c r="D74" s="64">
        <v>0.0060064035557142815</v>
      </c>
      <c r="E74" s="13">
        <v>0.00332764462586193</v>
      </c>
    </row>
    <row r="75">
      <c r="A75" s="1">
        <v>500.0</v>
      </c>
      <c r="B75" s="64">
        <v>0.0065901228046096804</v>
      </c>
      <c r="C75" s="64">
        <v>0.015396607176705731</v>
      </c>
      <c r="D75" s="64">
        <v>0.022829980757433775</v>
      </c>
      <c r="E75" s="13">
        <v>0.00332764462586193</v>
      </c>
    </row>
    <row r="76">
      <c r="A76" s="1">
        <v>1000.0</v>
      </c>
      <c r="B76" s="64">
        <v>0.012108759779321248</v>
      </c>
      <c r="C76" s="64">
        <v>0.016865681141280762</v>
      </c>
      <c r="D76" s="64">
        <v>0.014503340452648622</v>
      </c>
      <c r="E76" s="13">
        <v>0.00332764462586193</v>
      </c>
    </row>
    <row r="77">
      <c r="A77" s="1">
        <v>1500.0</v>
      </c>
      <c r="B77" s="64">
        <v>0.002290224770766076</v>
      </c>
      <c r="C77" s="64">
        <v>6.395204373034281E-4</v>
      </c>
      <c r="D77" s="64">
        <v>0.009057681314321572</v>
      </c>
      <c r="E77" s="13">
        <v>0.00332764462586193</v>
      </c>
    </row>
    <row r="78">
      <c r="A78" s="1">
        <v>2000.0</v>
      </c>
      <c r="B78" s="64">
        <v>0.010715674253133476</v>
      </c>
      <c r="C78" s="64">
        <v>0.022472923784363483</v>
      </c>
      <c r="D78" s="64">
        <v>0.010824299837419796</v>
      </c>
      <c r="E78" s="13">
        <v>0.00332764462586193</v>
      </c>
    </row>
    <row r="79">
      <c r="A79" s="1">
        <v>2500.0</v>
      </c>
      <c r="B79" s="64">
        <v>0.006233896286926953</v>
      </c>
      <c r="C79" s="64">
        <v>0.006424964562258194</v>
      </c>
      <c r="D79" s="64">
        <v>0.016880625268038473</v>
      </c>
      <c r="E79" s="13">
        <v>0.00332764462586193</v>
      </c>
    </row>
    <row r="80">
      <c r="B80" s="13"/>
      <c r="C80" s="13"/>
      <c r="D80" s="13"/>
      <c r="E80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D4" s="1">
        <v>3.0</v>
      </c>
      <c r="F4" s="1" t="s">
        <v>136</v>
      </c>
      <c r="G4" s="1" t="s">
        <v>123</v>
      </c>
    </row>
    <row r="5">
      <c r="A5" s="1" t="s">
        <v>67</v>
      </c>
    </row>
    <row r="6">
      <c r="A6" s="1" t="s">
        <v>137</v>
      </c>
      <c r="B6" s="63">
        <v>0.466370859969942</v>
      </c>
      <c r="C6" s="63">
        <v>0.455856822928488</v>
      </c>
      <c r="D6" s="63">
        <v>0.480007159289079</v>
      </c>
      <c r="F6" s="41">
        <f t="shared" ref="F6:F7" si="1">AVERAGE(B6:D6)</f>
        <v>0.4674116141</v>
      </c>
      <c r="G6" s="3">
        <f t="shared" ref="G6:G7" si="2">STDEV(B6:D6)</f>
        <v>0.01210875978</v>
      </c>
    </row>
    <row r="7">
      <c r="A7" s="1" t="s">
        <v>138</v>
      </c>
      <c r="B7" s="66">
        <v>0.503239256813412</v>
      </c>
      <c r="C7" s="63">
        <v>0.493151501913901</v>
      </c>
      <c r="D7" s="63">
        <v>0.470320094577782</v>
      </c>
      <c r="F7" s="41">
        <f t="shared" si="1"/>
        <v>0.4889036178</v>
      </c>
      <c r="G7" s="3">
        <f t="shared" si="2"/>
        <v>0.01686568114</v>
      </c>
    </row>
    <row r="10">
      <c r="A10" s="1" t="s">
        <v>139</v>
      </c>
      <c r="B10" s="1" t="s">
        <v>140</v>
      </c>
    </row>
    <row r="11">
      <c r="A11" s="1" t="s">
        <v>141</v>
      </c>
      <c r="B11" s="1" t="s">
        <v>142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0"/>
    <col customWidth="1" min="2" max="2" width="26.86"/>
  </cols>
  <sheetData>
    <row r="1">
      <c r="B1" s="1" t="s">
        <v>143</v>
      </c>
    </row>
    <row r="2">
      <c r="B2" s="81" t="s">
        <v>144</v>
      </c>
      <c r="C2" s="82"/>
      <c r="D2" s="82"/>
    </row>
    <row r="3">
      <c r="F3" s="1" t="s">
        <v>145</v>
      </c>
    </row>
    <row r="4">
      <c r="A4" s="1" t="s">
        <v>146</v>
      </c>
      <c r="B4" s="50"/>
      <c r="C4" s="83" t="s">
        <v>147</v>
      </c>
      <c r="D4" s="83" t="s">
        <v>148</v>
      </c>
      <c r="E4" s="83" t="s">
        <v>149</v>
      </c>
    </row>
    <row r="5">
      <c r="B5" s="1" t="s">
        <v>150</v>
      </c>
      <c r="C5" s="84"/>
      <c r="D5" s="84"/>
      <c r="E5" s="84"/>
    </row>
    <row r="6">
      <c r="B6" s="85" t="s">
        <v>151</v>
      </c>
      <c r="C6" s="84"/>
      <c r="D6" s="84"/>
      <c r="E6" s="84"/>
    </row>
    <row r="7">
      <c r="A7" s="8" t="s">
        <v>12</v>
      </c>
      <c r="B7" s="1" t="s">
        <v>152</v>
      </c>
      <c r="C7" s="84"/>
      <c r="D7" s="84"/>
      <c r="E7" s="84"/>
    </row>
    <row r="8">
      <c r="A8" s="84"/>
      <c r="B8" s="1" t="s">
        <v>153</v>
      </c>
      <c r="C8" s="84"/>
      <c r="D8" s="84"/>
      <c r="E8" s="84"/>
    </row>
    <row r="9">
      <c r="A9" s="84"/>
      <c r="B9" s="1" t="s">
        <v>154</v>
      </c>
      <c r="C9" s="84"/>
      <c r="D9" s="84"/>
      <c r="E9" s="84"/>
    </row>
    <row r="10">
      <c r="A10" s="84"/>
      <c r="B10" s="85" t="s">
        <v>155</v>
      </c>
      <c r="C10" s="84"/>
      <c r="D10" s="84"/>
      <c r="E10" s="84"/>
    </row>
    <row r="11">
      <c r="A11" s="84"/>
      <c r="B11" s="1" t="s">
        <v>156</v>
      </c>
      <c r="C11" s="84"/>
      <c r="D11" s="84"/>
      <c r="E11" s="84"/>
    </row>
    <row r="12">
      <c r="A12" s="84"/>
      <c r="B12" s="85" t="s">
        <v>157</v>
      </c>
      <c r="C12" s="84"/>
      <c r="D12" s="84"/>
      <c r="E12" s="84"/>
      <c r="F12" s="1" t="s">
        <v>158</v>
      </c>
    </row>
    <row r="14">
      <c r="B14" s="1" t="s">
        <v>159</v>
      </c>
    </row>
    <row r="16">
      <c r="B16" s="1" t="s">
        <v>160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33.57"/>
    <col customWidth="1" min="3" max="3" width="28.29"/>
    <col customWidth="1" min="4" max="4" width="22.0"/>
    <col customWidth="1" min="5" max="5" width="21.43"/>
    <col customWidth="1" min="6" max="6" width="17.0"/>
    <col customWidth="1" min="7" max="7" width="11.57"/>
    <col customWidth="1" min="8" max="8" width="11.43"/>
    <col customWidth="1" min="9" max="9" width="10.57"/>
  </cols>
  <sheetData>
    <row r="2">
      <c r="A2" s="6" t="s">
        <v>161</v>
      </c>
      <c r="B2" s="50"/>
      <c r="C2" s="50"/>
      <c r="D2" s="50"/>
      <c r="E2" s="50"/>
    </row>
    <row r="3">
      <c r="A3" s="86"/>
      <c r="B3" s="86"/>
      <c r="C3" s="86"/>
      <c r="D3" s="86"/>
      <c r="E3" s="86"/>
      <c r="F3" s="86"/>
      <c r="G3" s="87" t="s">
        <v>162</v>
      </c>
      <c r="H3" s="88"/>
      <c r="I3" s="88"/>
      <c r="K3" s="1" t="s">
        <v>163</v>
      </c>
    </row>
    <row r="4">
      <c r="A4" s="89"/>
      <c r="B4" s="87" t="s">
        <v>164</v>
      </c>
      <c r="C4" s="87" t="s">
        <v>165</v>
      </c>
      <c r="D4" s="87" t="s">
        <v>166</v>
      </c>
      <c r="E4" s="87" t="s">
        <v>167</v>
      </c>
      <c r="F4" s="87" t="s">
        <v>168</v>
      </c>
      <c r="G4" s="90" t="s">
        <v>169</v>
      </c>
      <c r="H4" s="90" t="s">
        <v>7</v>
      </c>
      <c r="I4" s="90" t="s">
        <v>8</v>
      </c>
    </row>
    <row r="5">
      <c r="A5" s="87" t="s">
        <v>96</v>
      </c>
      <c r="B5" s="86"/>
      <c r="C5" s="86"/>
      <c r="D5" s="86"/>
      <c r="E5" s="86"/>
      <c r="F5" s="86"/>
      <c r="G5" s="91">
        <v>0.541013636756939</v>
      </c>
      <c r="H5" s="91">
        <v>0.537284635975453</v>
      </c>
      <c r="I5" s="91">
        <v>0.536845594879561</v>
      </c>
    </row>
    <row r="6">
      <c r="A6" s="87" t="s">
        <v>60</v>
      </c>
      <c r="B6" s="92"/>
      <c r="C6" s="92"/>
      <c r="D6" s="92"/>
      <c r="E6" s="92"/>
      <c r="F6" s="92"/>
      <c r="G6" s="66"/>
      <c r="H6" s="63"/>
      <c r="I6" s="63"/>
    </row>
    <row r="7">
      <c r="A7" s="93" t="s">
        <v>170</v>
      </c>
      <c r="B7" s="94" t="s">
        <v>171</v>
      </c>
      <c r="C7" s="94" t="s">
        <v>172</v>
      </c>
      <c r="D7" s="95" t="s">
        <v>173</v>
      </c>
      <c r="E7" s="95" t="s">
        <v>174</v>
      </c>
      <c r="F7" s="95" t="s">
        <v>175</v>
      </c>
      <c r="G7" s="96">
        <v>0.539372955006243</v>
      </c>
      <c r="H7" s="63">
        <v>0.538261225817399</v>
      </c>
      <c r="I7" s="63">
        <v>0.538269365273462</v>
      </c>
    </row>
    <row r="8">
      <c r="A8" s="83" t="s">
        <v>176</v>
      </c>
      <c r="B8" s="94" t="s">
        <v>171</v>
      </c>
      <c r="C8" s="94" t="s">
        <v>172</v>
      </c>
      <c r="D8" s="97" t="s">
        <v>177</v>
      </c>
      <c r="E8" s="97" t="s">
        <v>178</v>
      </c>
      <c r="F8" s="95" t="s">
        <v>175</v>
      </c>
      <c r="G8" s="98">
        <v>0.552736387229157</v>
      </c>
      <c r="H8" s="99"/>
      <c r="I8" s="99"/>
      <c r="J8" s="1" t="s">
        <v>179</v>
      </c>
    </row>
    <row r="9">
      <c r="A9" s="93" t="s">
        <v>180</v>
      </c>
      <c r="B9" s="94" t="s">
        <v>171</v>
      </c>
      <c r="C9" s="94" t="s">
        <v>181</v>
      </c>
      <c r="D9" s="97" t="s">
        <v>182</v>
      </c>
      <c r="E9" s="97" t="s">
        <v>183</v>
      </c>
      <c r="F9" s="95" t="s">
        <v>175</v>
      </c>
      <c r="G9" s="96">
        <v>0.525710818836024</v>
      </c>
      <c r="H9" s="84"/>
      <c r="I9" s="84"/>
      <c r="J9" s="1" t="s">
        <v>184</v>
      </c>
    </row>
    <row r="10">
      <c r="A10" s="93" t="s">
        <v>185</v>
      </c>
      <c r="B10" s="100" t="s">
        <v>186</v>
      </c>
      <c r="C10" s="100" t="s">
        <v>187</v>
      </c>
      <c r="D10" s="95" t="s">
        <v>177</v>
      </c>
      <c r="E10" s="95" t="s">
        <v>178</v>
      </c>
      <c r="F10" s="95" t="s">
        <v>175</v>
      </c>
      <c r="G10" s="96">
        <v>0.527079736884651</v>
      </c>
      <c r="H10" s="84"/>
      <c r="I10" s="84"/>
      <c r="J10" s="1" t="s">
        <v>188</v>
      </c>
    </row>
    <row r="11">
      <c r="A11" s="93" t="s">
        <v>189</v>
      </c>
      <c r="B11" s="94" t="s">
        <v>171</v>
      </c>
      <c r="C11" s="94" t="s">
        <v>172</v>
      </c>
      <c r="D11" s="95" t="s">
        <v>177</v>
      </c>
      <c r="E11" s="95" t="s">
        <v>178</v>
      </c>
      <c r="F11" s="100" t="s">
        <v>190</v>
      </c>
      <c r="G11" s="96">
        <v>0.493848694233748</v>
      </c>
      <c r="H11" s="84"/>
      <c r="I11" s="84"/>
    </row>
    <row r="12">
      <c r="A12" s="93" t="s">
        <v>191</v>
      </c>
      <c r="B12" s="94" t="s">
        <v>171</v>
      </c>
      <c r="C12" s="94" t="s">
        <v>172</v>
      </c>
      <c r="D12" s="95" t="s">
        <v>177</v>
      </c>
      <c r="E12" s="95" t="s">
        <v>178</v>
      </c>
      <c r="F12" s="100" t="s">
        <v>192</v>
      </c>
      <c r="G12" s="101">
        <v>0.528469595681495</v>
      </c>
      <c r="H12" s="84"/>
      <c r="I12" s="84"/>
    </row>
    <row r="13">
      <c r="B13" s="102"/>
      <c r="C13" s="102"/>
      <c r="D13" s="102"/>
    </row>
    <row r="14">
      <c r="A14" s="103" t="s">
        <v>193</v>
      </c>
      <c r="C14" s="104"/>
      <c r="D14" s="104"/>
    </row>
    <row r="15">
      <c r="B15" s="105" t="s">
        <v>194</v>
      </c>
      <c r="C15" s="105"/>
      <c r="D15" s="105" t="s">
        <v>195</v>
      </c>
    </row>
    <row r="16">
      <c r="B16" s="105" t="s">
        <v>196</v>
      </c>
      <c r="C16" s="105"/>
      <c r="D16" s="105" t="s">
        <v>197</v>
      </c>
    </row>
    <row r="17">
      <c r="B17" s="104"/>
      <c r="C17" s="104"/>
      <c r="D17" s="104"/>
      <c r="E17" s="106"/>
    </row>
    <row r="18">
      <c r="B18" s="104"/>
      <c r="C18" s="104"/>
      <c r="D18" s="104"/>
      <c r="E18" s="53"/>
    </row>
    <row r="19">
      <c r="B19" s="104"/>
      <c r="C19" s="104"/>
      <c r="D19" s="104"/>
      <c r="E19" s="104"/>
    </row>
    <row r="20">
      <c r="B20" s="8" t="s">
        <v>198</v>
      </c>
      <c r="C20" s="104"/>
      <c r="D20" s="104"/>
      <c r="E20" s="104"/>
    </row>
    <row r="21">
      <c r="B21" s="104"/>
      <c r="C21" s="104"/>
      <c r="D21" s="104"/>
      <c r="E21" s="104"/>
    </row>
    <row r="22">
      <c r="B22" s="107" t="s">
        <v>199</v>
      </c>
      <c r="C22" s="104"/>
      <c r="D22" s="104"/>
      <c r="E22" s="104"/>
    </row>
    <row r="23">
      <c r="E23" s="104"/>
    </row>
    <row r="24">
      <c r="B24" s="108" t="s">
        <v>200</v>
      </c>
    </row>
    <row r="27">
      <c r="A27" s="1" t="s">
        <v>201</v>
      </c>
    </row>
    <row r="28">
      <c r="A28" s="1" t="s">
        <v>202</v>
      </c>
    </row>
  </sheetData>
  <hyperlinks>
    <hyperlink r:id="rId1" ref="B2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