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ano\OneDrive\Escritorio\Tareas U-ERRE\Métodos numéricos\"/>
    </mc:Choice>
  </mc:AlternateContent>
  <xr:revisionPtr revIDLastSave="0" documentId="13_ncr:1_{665AF8D0-81AE-4C9B-BD6E-2E61CFBE0FCC}" xr6:coauthVersionLast="47" xr6:coauthVersionMax="47" xr10:uidLastSave="{00000000-0000-0000-0000-000000000000}"/>
  <bookViews>
    <workbookView xWindow="-120" yWindow="-120" windowWidth="29040" windowHeight="15720" activeTab="5" xr2:uid="{690CF28F-B040-4739-B2BA-A6E8086FA0D6}"/>
  </bookViews>
  <sheets>
    <sheet name="Simple" sheetId="1" r:id="rId1"/>
    <sheet name="Compuesta" sheetId="2" r:id="rId2"/>
    <sheet name="1|3" sheetId="4" r:id="rId3"/>
    <sheet name="3|8" sheetId="5" r:id="rId4"/>
    <sheet name="1|3 y trapecio " sheetId="6" r:id="rId5"/>
    <sheet name="Romberg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7" l="1"/>
  <c r="E22" i="7"/>
  <c r="D23" i="7"/>
  <c r="D22" i="7"/>
  <c r="C24" i="7"/>
  <c r="C23" i="7"/>
  <c r="S18" i="7"/>
  <c r="S12" i="7"/>
  <c r="S13" i="7"/>
  <c r="S14" i="7"/>
  <c r="S15" i="7"/>
  <c r="R14" i="7"/>
  <c r="R15" i="7" s="1"/>
  <c r="R12" i="7"/>
  <c r="R13" i="7" s="1"/>
  <c r="Q10" i="7"/>
  <c r="R7" i="7"/>
  <c r="M14" i="7"/>
  <c r="M10" i="7"/>
  <c r="M11" i="7"/>
  <c r="L10" i="7"/>
  <c r="L11" i="7" s="1"/>
  <c r="L9" i="7"/>
  <c r="M9" i="7" s="1"/>
  <c r="M8" i="7"/>
  <c r="L8" i="7"/>
  <c r="M7" i="7"/>
  <c r="L7" i="7"/>
  <c r="K10" i="7"/>
  <c r="F7" i="7"/>
  <c r="G7" i="7"/>
  <c r="E10" i="7"/>
  <c r="G18" i="1"/>
  <c r="H19" i="6"/>
  <c r="I11" i="6"/>
  <c r="J11" i="6" s="1"/>
  <c r="I12" i="6"/>
  <c r="J12" i="6" s="1"/>
  <c r="I13" i="6"/>
  <c r="J13" i="6"/>
  <c r="I14" i="6"/>
  <c r="J14" i="6" s="1"/>
  <c r="C13" i="6"/>
  <c r="I6" i="6"/>
  <c r="I7" i="6" s="1"/>
  <c r="H19" i="5"/>
  <c r="J6" i="5"/>
  <c r="C13" i="5"/>
  <c r="I7" i="5"/>
  <c r="I6" i="5"/>
  <c r="H19" i="4"/>
  <c r="J7" i="4"/>
  <c r="C13" i="4"/>
  <c r="I7" i="4" s="1"/>
  <c r="J6" i="4"/>
  <c r="I6" i="4"/>
  <c r="H19" i="2"/>
  <c r="J7" i="2"/>
  <c r="J8" i="2"/>
  <c r="J9" i="2"/>
  <c r="J10" i="2"/>
  <c r="J11" i="2"/>
  <c r="J12" i="2"/>
  <c r="J13" i="2"/>
  <c r="J14" i="2"/>
  <c r="J6" i="2"/>
  <c r="I14" i="2"/>
  <c r="I9" i="2"/>
  <c r="I10" i="2"/>
  <c r="I11" i="2"/>
  <c r="I12" i="2" s="1"/>
  <c r="I13" i="2" s="1"/>
  <c r="I8" i="2"/>
  <c r="I7" i="2"/>
  <c r="I6" i="2"/>
  <c r="C13" i="2"/>
  <c r="G13" i="1"/>
  <c r="G12" i="1"/>
  <c r="F8" i="7" l="1"/>
  <c r="R8" i="7"/>
  <c r="S8" i="7" s="1"/>
  <c r="R9" i="7"/>
  <c r="S7" i="7"/>
  <c r="J7" i="6"/>
  <c r="I8" i="6"/>
  <c r="J6" i="6"/>
  <c r="J7" i="5"/>
  <c r="I8" i="5"/>
  <c r="I8" i="4"/>
  <c r="I9" i="4" s="1"/>
  <c r="J9" i="4" s="1"/>
  <c r="G8" i="7" l="1"/>
  <c r="F9" i="7"/>
  <c r="G9" i="7" s="1"/>
  <c r="R10" i="7"/>
  <c r="S9" i="7"/>
  <c r="I9" i="6"/>
  <c r="J8" i="6"/>
  <c r="I9" i="5"/>
  <c r="J8" i="5"/>
  <c r="J8" i="4"/>
  <c r="I10" i="4"/>
  <c r="J10" i="4"/>
  <c r="G12" i="7" l="1"/>
  <c r="C22" i="7" s="1"/>
  <c r="R11" i="7"/>
  <c r="S11" i="7" s="1"/>
  <c r="S10" i="7"/>
  <c r="I10" i="6"/>
  <c r="J10" i="6" s="1"/>
  <c r="J9" i="6"/>
  <c r="J9" i="5"/>
</calcChain>
</file>

<file path=xl/sharedStrings.xml><?xml version="1.0" encoding="utf-8"?>
<sst xmlns="http://schemas.openxmlformats.org/spreadsheetml/2006/main" count="116" uniqueCount="40">
  <si>
    <t>Nombre: Diego Emiliano Guajardo Pérez      Matrícula 746174</t>
  </si>
  <si>
    <t>Cálcula la integral definida</t>
  </si>
  <si>
    <t>f(a)=</t>
  </si>
  <si>
    <t>f(b)=</t>
  </si>
  <si>
    <t xml:space="preserve">f(x)= </t>
  </si>
  <si>
    <t>a=</t>
  </si>
  <si>
    <t>b=</t>
  </si>
  <si>
    <t>n=</t>
  </si>
  <si>
    <t>Método del Trapecio SIMPLE</t>
  </si>
  <si>
    <t>h=</t>
  </si>
  <si>
    <t>Método del Trapecio COMPUESTO</t>
  </si>
  <si>
    <t>x</t>
  </si>
  <si>
    <t>f(x)</t>
  </si>
  <si>
    <t>x1=</t>
  </si>
  <si>
    <t>x2=</t>
  </si>
  <si>
    <t>x3=</t>
  </si>
  <si>
    <t>x4=</t>
  </si>
  <si>
    <t>x5=</t>
  </si>
  <si>
    <t>x6=</t>
  </si>
  <si>
    <t>x7=</t>
  </si>
  <si>
    <t>x8=</t>
  </si>
  <si>
    <t>x0=</t>
  </si>
  <si>
    <t>Sustitución de la fórmula</t>
  </si>
  <si>
    <t>Método de Simpson 1/3</t>
  </si>
  <si>
    <t>Método de Simpson 3/8</t>
  </si>
  <si>
    <t>Método de Simpson 1/3 con n=8</t>
  </si>
  <si>
    <t>El método de simpson 1/3 a mi parecer es totalmente semejante al del trapecio, aunque un poco mas sencillo</t>
  </si>
  <si>
    <t>y preciso, el valor correcto según una app que resolvió la integral es de 0.33797, que se acerca mucho al valor</t>
  </si>
  <si>
    <t>con un n=8.</t>
  </si>
  <si>
    <t>Método de Romberg</t>
  </si>
  <si>
    <t>ko</t>
  </si>
  <si>
    <t>k1</t>
  </si>
  <si>
    <t>k2</t>
  </si>
  <si>
    <t>n=2</t>
  </si>
  <si>
    <t>n=4</t>
  </si>
  <si>
    <t>n=8</t>
  </si>
  <si>
    <t>ciclo 1</t>
  </si>
  <si>
    <t>xn</t>
  </si>
  <si>
    <t>f(xn)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</si>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</sst>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right"/>
    </xf>
    <xf numFmtId="0" fontId="4" fillId="0" borderId="0" xfId="0" applyFont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4" borderId="5" xfId="0" applyFill="1" applyBorder="1" applyAlignment="1">
      <alignment horizontal="right"/>
    </xf>
    <xf numFmtId="2" fontId="0" fillId="4" borderId="0" xfId="0" applyNumberFormat="1" applyFill="1" applyAlignment="1">
      <alignment horizontal="center"/>
    </xf>
    <xf numFmtId="0" fontId="0" fillId="4" borderId="6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right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0" xfId="0" applyFill="1" applyBorder="1" applyAlignment="1">
      <alignment horizontal="right"/>
    </xf>
    <xf numFmtId="0" fontId="0" fillId="0" borderId="11" xfId="0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0" borderId="13" xfId="0" applyBorder="1" applyAlignment="1">
      <alignment horizontal="left"/>
    </xf>
    <xf numFmtId="0" fontId="0" fillId="4" borderId="14" xfId="0" applyFill="1" applyBorder="1" applyAlignment="1">
      <alignment horizontal="right"/>
    </xf>
    <xf numFmtId="2" fontId="0" fillId="0" borderId="15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5" borderId="0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5" fillId="0" borderId="2" xfId="0" applyFont="1" applyBorder="1"/>
    <xf numFmtId="0" fontId="5" fillId="0" borderId="0" xfId="0" applyFont="1" applyFill="1" applyBorder="1"/>
    <xf numFmtId="0" fontId="6" fillId="3" borderId="2" xfId="0" applyFont="1" applyFill="1" applyBorder="1"/>
    <xf numFmtId="0" fontId="6" fillId="3" borderId="4" xfId="0" applyFont="1" applyFill="1" applyBorder="1"/>
    <xf numFmtId="0" fontId="6" fillId="3" borderId="3" xfId="0" applyFont="1" applyFill="1" applyBorder="1"/>
    <xf numFmtId="0" fontId="5" fillId="0" borderId="6" xfId="0" applyFont="1" applyBorder="1"/>
    <xf numFmtId="0" fontId="4" fillId="0" borderId="0" xfId="0" applyFont="1" applyBorder="1" applyAlignment="1">
      <alignment horizontal="right"/>
    </xf>
    <xf numFmtId="0" fontId="7" fillId="5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4</xdr:row>
      <xdr:rowOff>9525</xdr:rowOff>
    </xdr:from>
    <xdr:to>
      <xdr:col>6</xdr:col>
      <xdr:colOff>190500</xdr:colOff>
      <xdr:row>9</xdr:row>
      <xdr:rowOff>41453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0AA2F-D0DE-998D-3C5C-F3CE6A192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771525"/>
          <a:ext cx="1114425" cy="1098728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752476</xdr:colOff>
      <xdr:row>14</xdr:row>
      <xdr:rowOff>180975</xdr:rowOff>
    </xdr:from>
    <xdr:to>
      <xdr:col>5</xdr:col>
      <xdr:colOff>743516</xdr:colOff>
      <xdr:row>20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3C47C2-8F39-0200-8E45-77EA6121A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6" y="2962275"/>
          <a:ext cx="1515040" cy="1038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4</xdr:row>
      <xdr:rowOff>47625</xdr:rowOff>
    </xdr:from>
    <xdr:to>
      <xdr:col>6</xdr:col>
      <xdr:colOff>314325</xdr:colOff>
      <xdr:row>9</xdr:row>
      <xdr:rowOff>70028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D6343-4CE9-4ACD-AEF9-3DFA3F04A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952500"/>
          <a:ext cx="1114425" cy="1098728"/>
        </a:xfrm>
        <a:prstGeom prst="rect">
          <a:avLst/>
        </a:prstGeom>
      </xdr:spPr>
    </xdr:pic>
    <xdr:clientData/>
  </xdr:twoCellAnchor>
  <xdr:twoCellAnchor editAs="oneCell">
    <xdr:from>
      <xdr:col>4</xdr:col>
      <xdr:colOff>752475</xdr:colOff>
      <xdr:row>15</xdr:row>
      <xdr:rowOff>161925</xdr:rowOff>
    </xdr:from>
    <xdr:to>
      <xdr:col>6</xdr:col>
      <xdr:colOff>743515</xdr:colOff>
      <xdr:row>21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F29E25-9E34-4247-93A8-309FD64E3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3276600"/>
          <a:ext cx="1515040" cy="1038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4</xdr:row>
      <xdr:rowOff>47625</xdr:rowOff>
    </xdr:from>
    <xdr:to>
      <xdr:col>6</xdr:col>
      <xdr:colOff>314325</xdr:colOff>
      <xdr:row>10</xdr:row>
      <xdr:rowOff>3353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07A9D9-DE7D-4E56-BF48-0F25A129A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952500"/>
          <a:ext cx="1114425" cy="1098728"/>
        </a:xfrm>
        <a:prstGeom prst="rect">
          <a:avLst/>
        </a:prstGeom>
      </xdr:spPr>
    </xdr:pic>
    <xdr:clientData/>
  </xdr:twoCellAnchor>
  <xdr:twoCellAnchor editAs="oneCell">
    <xdr:from>
      <xdr:col>4</xdr:col>
      <xdr:colOff>752475</xdr:colOff>
      <xdr:row>15</xdr:row>
      <xdr:rowOff>161925</xdr:rowOff>
    </xdr:from>
    <xdr:to>
      <xdr:col>6</xdr:col>
      <xdr:colOff>743515</xdr:colOff>
      <xdr:row>21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CE8AE7-1A80-4F24-BD23-65C2E2AB4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3295650"/>
          <a:ext cx="1515040" cy="1038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4</xdr:row>
      <xdr:rowOff>47625</xdr:rowOff>
    </xdr:from>
    <xdr:to>
      <xdr:col>6</xdr:col>
      <xdr:colOff>314325</xdr:colOff>
      <xdr:row>10</xdr:row>
      <xdr:rowOff>127178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6326FC-72D3-4719-BB58-3CF164152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952500"/>
          <a:ext cx="1114425" cy="1222553"/>
        </a:xfrm>
        <a:prstGeom prst="rect">
          <a:avLst/>
        </a:prstGeom>
      </xdr:spPr>
    </xdr:pic>
    <xdr:clientData/>
  </xdr:twoCellAnchor>
  <xdr:twoCellAnchor editAs="oneCell">
    <xdr:from>
      <xdr:col>4</xdr:col>
      <xdr:colOff>733425</xdr:colOff>
      <xdr:row>15</xdr:row>
      <xdr:rowOff>161925</xdr:rowOff>
    </xdr:from>
    <xdr:to>
      <xdr:col>6</xdr:col>
      <xdr:colOff>724465</xdr:colOff>
      <xdr:row>21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1D7BFB-F2C3-4F87-A9FC-05986FAE4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1425" y="3295650"/>
          <a:ext cx="1515040" cy="1133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4</xdr:row>
      <xdr:rowOff>47625</xdr:rowOff>
    </xdr:from>
    <xdr:to>
      <xdr:col>6</xdr:col>
      <xdr:colOff>314325</xdr:colOff>
      <xdr:row>10</xdr:row>
      <xdr:rowOff>127178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088CF5-012F-4AF1-83A0-892B7FC59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952500"/>
          <a:ext cx="1114425" cy="1222553"/>
        </a:xfrm>
        <a:prstGeom prst="rect">
          <a:avLst/>
        </a:prstGeom>
      </xdr:spPr>
    </xdr:pic>
    <xdr:clientData/>
  </xdr:twoCellAnchor>
  <xdr:twoCellAnchor editAs="oneCell">
    <xdr:from>
      <xdr:col>4</xdr:col>
      <xdr:colOff>752475</xdr:colOff>
      <xdr:row>15</xdr:row>
      <xdr:rowOff>161925</xdr:rowOff>
    </xdr:from>
    <xdr:to>
      <xdr:col>6</xdr:col>
      <xdr:colOff>743515</xdr:colOff>
      <xdr:row>21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A00B8A-58B0-4D9B-ADCA-EE578B513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3295650"/>
          <a:ext cx="1515040" cy="1085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57150</xdr:rowOff>
    </xdr:from>
    <xdr:to>
      <xdr:col>2</xdr:col>
      <xdr:colOff>361950</xdr:colOff>
      <xdr:row>11</xdr:row>
      <xdr:rowOff>70028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C1BFEB-B25F-4122-B2C0-8DAEC62CD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62025"/>
          <a:ext cx="1114425" cy="134637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</xdr:row>
      <xdr:rowOff>171450</xdr:rowOff>
    </xdr:from>
    <xdr:to>
      <xdr:col>5</xdr:col>
      <xdr:colOff>586701</xdr:colOff>
      <xdr:row>13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42FC146-00C3-40E8-AD4E-7F63BEC3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50" y="2028825"/>
          <a:ext cx="567651" cy="685800"/>
        </a:xfrm>
        <a:prstGeom prst="rect">
          <a:avLst/>
        </a:prstGeom>
      </xdr:spPr>
    </xdr:pic>
    <xdr:clientData/>
  </xdr:twoCellAnchor>
  <xdr:oneCellAnchor>
    <xdr:from>
      <xdr:col>11</xdr:col>
      <xdr:colOff>19050</xdr:colOff>
      <xdr:row>11</xdr:row>
      <xdr:rowOff>123825</xdr:rowOff>
    </xdr:from>
    <xdr:ext cx="567651" cy="685800"/>
    <xdr:pic>
      <xdr:nvPicPr>
        <xdr:cNvPr id="4" name="Imagen 3">
          <a:extLst>
            <a:ext uri="{FF2B5EF4-FFF2-40B4-BE49-F238E27FC236}">
              <a16:creationId xmlns:a16="http://schemas.microsoft.com/office/drawing/2014/main" id="{49A97B19-EE1B-4473-BE44-B7A5D8A62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1050" y="2362200"/>
          <a:ext cx="567651" cy="685800"/>
        </a:xfrm>
        <a:prstGeom prst="rect">
          <a:avLst/>
        </a:prstGeom>
      </xdr:spPr>
    </xdr:pic>
    <xdr:clientData/>
  </xdr:oneCellAnchor>
  <xdr:oneCellAnchor>
    <xdr:from>
      <xdr:col>17</xdr:col>
      <xdr:colOff>19050</xdr:colOff>
      <xdr:row>16</xdr:row>
      <xdr:rowOff>19050</xdr:rowOff>
    </xdr:from>
    <xdr:ext cx="567651" cy="685800"/>
    <xdr:pic>
      <xdr:nvPicPr>
        <xdr:cNvPr id="5" name="Imagen 4">
          <a:extLst>
            <a:ext uri="{FF2B5EF4-FFF2-40B4-BE49-F238E27FC236}">
              <a16:creationId xmlns:a16="http://schemas.microsoft.com/office/drawing/2014/main" id="{755C660F-067B-4A19-9370-B933C10CC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50" y="3209925"/>
          <a:ext cx="567651" cy="685800"/>
        </a:xfrm>
        <a:prstGeom prst="rect">
          <a:avLst/>
        </a:prstGeom>
      </xdr:spPr>
    </xdr:pic>
    <xdr:clientData/>
  </xdr:oneCellAnchor>
  <xdr:twoCellAnchor editAs="oneCell">
    <xdr:from>
      <xdr:col>1</xdr:col>
      <xdr:colOff>371475</xdr:colOff>
      <xdr:row>26</xdr:row>
      <xdr:rowOff>9525</xdr:rowOff>
    </xdr:from>
    <xdr:to>
      <xdr:col>2</xdr:col>
      <xdr:colOff>500372</xdr:colOff>
      <xdr:row>30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3A18614-0B59-4B3E-B894-1C8ADC73C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5105400"/>
          <a:ext cx="890897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5F85-6BC4-4BF9-BA84-3C47ABAA96FC}">
  <dimension ref="A1:G18"/>
  <sheetViews>
    <sheetView workbookViewId="0">
      <selection activeCell="G19" sqref="G19"/>
    </sheetView>
  </sheetViews>
  <sheetFormatPr baseColWidth="10" defaultRowHeight="15" x14ac:dyDescent="0.25"/>
  <cols>
    <col min="7" max="7" width="14.42578125" customWidth="1"/>
  </cols>
  <sheetData>
    <row r="1" spans="1:7" x14ac:dyDescent="0.25">
      <c r="A1" t="s">
        <v>0</v>
      </c>
    </row>
    <row r="3" spans="1:7" ht="26.25" x14ac:dyDescent="0.4">
      <c r="B3" s="8" t="s">
        <v>8</v>
      </c>
    </row>
    <row r="7" spans="1:7" ht="24" x14ac:dyDescent="0.4">
      <c r="B7" s="2" t="s">
        <v>1</v>
      </c>
      <c r="E7" s="1" t="s">
        <v>4</v>
      </c>
    </row>
    <row r="10" spans="1:7" x14ac:dyDescent="0.25">
      <c r="B10" s="7" t="s">
        <v>5</v>
      </c>
      <c r="C10" s="6">
        <v>1</v>
      </c>
    </row>
    <row r="11" spans="1:7" x14ac:dyDescent="0.25">
      <c r="B11" s="7" t="s">
        <v>6</v>
      </c>
      <c r="C11" s="6">
        <v>3</v>
      </c>
    </row>
    <row r="12" spans="1:7" x14ac:dyDescent="0.25">
      <c r="B12" s="7" t="s">
        <v>7</v>
      </c>
      <c r="C12" s="6">
        <v>1</v>
      </c>
      <c r="F12" s="5" t="s">
        <v>2</v>
      </c>
      <c r="G12" s="4">
        <f>C10/((1^4)+1)</f>
        <v>0.5</v>
      </c>
    </row>
    <row r="13" spans="1:7" x14ac:dyDescent="0.25">
      <c r="F13" s="5" t="s">
        <v>3</v>
      </c>
      <c r="G13" s="4">
        <f>3/((3^4)+1)</f>
        <v>3.6585365853658534E-2</v>
      </c>
    </row>
    <row r="18" spans="7:7" ht="18.75" x14ac:dyDescent="0.3">
      <c r="G18" s="3">
        <f>(C11-C10)*((G12+G13)/2)</f>
        <v>0.53658536585365857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FA1B-AB23-4239-916D-BCC8B085D0EF}">
  <dimension ref="A1:J19"/>
  <sheetViews>
    <sheetView workbookViewId="0">
      <selection activeCell="D30" sqref="D30"/>
    </sheetView>
  </sheetViews>
  <sheetFormatPr baseColWidth="10" defaultRowHeight="15" x14ac:dyDescent="0.25"/>
  <sheetData>
    <row r="1" spans="1:10" x14ac:dyDescent="0.25">
      <c r="A1" t="s">
        <v>0</v>
      </c>
    </row>
    <row r="3" spans="1:10" ht="26.25" x14ac:dyDescent="0.4">
      <c r="B3" s="8" t="s">
        <v>10</v>
      </c>
    </row>
    <row r="5" spans="1:10" x14ac:dyDescent="0.25">
      <c r="H5" s="9"/>
      <c r="I5" s="10" t="s">
        <v>11</v>
      </c>
      <c r="J5" s="11" t="s">
        <v>12</v>
      </c>
    </row>
    <row r="6" spans="1:10" x14ac:dyDescent="0.25">
      <c r="H6" s="12" t="s">
        <v>21</v>
      </c>
      <c r="I6" s="13">
        <f>C10</f>
        <v>1</v>
      </c>
      <c r="J6" s="14">
        <f>I6/((I6^4)+1)</f>
        <v>0.5</v>
      </c>
    </row>
    <row r="7" spans="1:10" ht="24" x14ac:dyDescent="0.4">
      <c r="B7" s="2" t="s">
        <v>1</v>
      </c>
      <c r="E7" s="1" t="s">
        <v>4</v>
      </c>
      <c r="H7" s="15" t="s">
        <v>13</v>
      </c>
      <c r="I7" s="16">
        <f>I6+C$13</f>
        <v>1.25</v>
      </c>
      <c r="J7" s="17">
        <f t="shared" ref="J7:J14" si="0">I7/((I7^4)+1)</f>
        <v>0.36322360953461974</v>
      </c>
    </row>
    <row r="8" spans="1:10" x14ac:dyDescent="0.25">
      <c r="H8" s="12" t="s">
        <v>14</v>
      </c>
      <c r="I8" s="18">
        <f>I7+C$13</f>
        <v>1.5</v>
      </c>
      <c r="J8" s="14">
        <f t="shared" si="0"/>
        <v>0.24742268041237114</v>
      </c>
    </row>
    <row r="9" spans="1:10" ht="15.75" thickBot="1" x14ac:dyDescent="0.3">
      <c r="H9" s="15" t="s">
        <v>15</v>
      </c>
      <c r="I9" s="16">
        <f t="shared" ref="I9:I14" si="1">I8+C$13</f>
        <v>1.75</v>
      </c>
      <c r="J9" s="17">
        <f t="shared" si="0"/>
        <v>0.16861121565675574</v>
      </c>
    </row>
    <row r="10" spans="1:10" x14ac:dyDescent="0.25">
      <c r="B10" s="22" t="s">
        <v>5</v>
      </c>
      <c r="C10" s="23">
        <v>1</v>
      </c>
      <c r="H10" s="12" t="s">
        <v>16</v>
      </c>
      <c r="I10" s="18">
        <f t="shared" si="1"/>
        <v>2</v>
      </c>
      <c r="J10" s="14">
        <f t="shared" si="0"/>
        <v>0.11764705882352941</v>
      </c>
    </row>
    <row r="11" spans="1:10" x14ac:dyDescent="0.25">
      <c r="B11" s="24" t="s">
        <v>6</v>
      </c>
      <c r="C11" s="25">
        <v>3</v>
      </c>
      <c r="H11" s="15" t="s">
        <v>17</v>
      </c>
      <c r="I11" s="16">
        <f t="shared" si="1"/>
        <v>2.25</v>
      </c>
      <c r="J11" s="17">
        <f t="shared" si="0"/>
        <v>8.4494645738594693E-2</v>
      </c>
    </row>
    <row r="12" spans="1:10" x14ac:dyDescent="0.25">
      <c r="B12" s="24" t="s">
        <v>7</v>
      </c>
      <c r="C12" s="25">
        <v>8</v>
      </c>
      <c r="H12" s="12" t="s">
        <v>18</v>
      </c>
      <c r="I12" s="18">
        <f t="shared" si="1"/>
        <v>2.5</v>
      </c>
      <c r="J12" s="14">
        <f t="shared" si="0"/>
        <v>6.2402496099843996E-2</v>
      </c>
    </row>
    <row r="13" spans="1:10" ht="15.75" thickBot="1" x14ac:dyDescent="0.3">
      <c r="B13" s="26" t="s">
        <v>9</v>
      </c>
      <c r="C13" s="27">
        <f>(C11-C10)/C12</f>
        <v>0.25</v>
      </c>
      <c r="H13" s="15" t="s">
        <v>19</v>
      </c>
      <c r="I13" s="16">
        <f t="shared" si="1"/>
        <v>2.75</v>
      </c>
      <c r="J13" s="17">
        <f t="shared" si="0"/>
        <v>4.7257837148419142E-2</v>
      </c>
    </row>
    <row r="14" spans="1:10" x14ac:dyDescent="0.25">
      <c r="H14" s="19" t="s">
        <v>20</v>
      </c>
      <c r="I14" s="20">
        <f t="shared" si="1"/>
        <v>3</v>
      </c>
      <c r="J14" s="21">
        <f t="shared" si="0"/>
        <v>3.6585365853658534E-2</v>
      </c>
    </row>
    <row r="17" spans="8:9" x14ac:dyDescent="0.25">
      <c r="H17" t="s">
        <v>22</v>
      </c>
    </row>
    <row r="19" spans="8:9" ht="18.75" x14ac:dyDescent="0.3">
      <c r="H19" s="29">
        <f>(C13/2)*(J6+2*(J7)+2*(J8)+2*(J9)+2*(J10)+2*(J11)+2*(J12)+2*(J13)+J14)</f>
        <v>0.3398380565852408</v>
      </c>
      <c r="I19" s="29"/>
    </row>
  </sheetData>
  <mergeCells count="1">
    <mergeCell ref="H19:I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061A-7715-49DC-90BE-2E08F91CD8D8}">
  <dimension ref="A1:J19"/>
  <sheetViews>
    <sheetView workbookViewId="0">
      <selection sqref="A1:K22"/>
    </sheetView>
  </sheetViews>
  <sheetFormatPr baseColWidth="10" defaultRowHeight="15" x14ac:dyDescent="0.25"/>
  <sheetData>
    <row r="1" spans="1:10" x14ac:dyDescent="0.25">
      <c r="A1" t="s">
        <v>0</v>
      </c>
    </row>
    <row r="3" spans="1:10" ht="26.25" x14ac:dyDescent="0.4">
      <c r="B3" s="8" t="s">
        <v>23</v>
      </c>
    </row>
    <row r="5" spans="1:10" x14ac:dyDescent="0.25">
      <c r="H5" s="9"/>
      <c r="I5" s="10" t="s">
        <v>11</v>
      </c>
      <c r="J5" s="11" t="s">
        <v>12</v>
      </c>
    </row>
    <row r="6" spans="1:10" x14ac:dyDescent="0.25">
      <c r="H6" s="12" t="s">
        <v>21</v>
      </c>
      <c r="I6" s="13">
        <f>C10</f>
        <v>1</v>
      </c>
      <c r="J6" s="14">
        <f>I6/((I6^4)+1)</f>
        <v>0.5</v>
      </c>
    </row>
    <row r="7" spans="1:10" ht="24" x14ac:dyDescent="0.4">
      <c r="B7" s="2" t="s">
        <v>1</v>
      </c>
      <c r="E7" s="1" t="s">
        <v>4</v>
      </c>
      <c r="H7" s="15" t="s">
        <v>13</v>
      </c>
      <c r="I7" s="16">
        <f>I6+C$13</f>
        <v>1.5</v>
      </c>
      <c r="J7" s="17">
        <f>I7/((I7^4)+1)</f>
        <v>0.24742268041237114</v>
      </c>
    </row>
    <row r="8" spans="1:10" x14ac:dyDescent="0.25">
      <c r="H8" s="12" t="s">
        <v>14</v>
      </c>
      <c r="I8" s="18">
        <f>I7+C$13</f>
        <v>2</v>
      </c>
      <c r="J8" s="14">
        <f t="shared" ref="J8:J10" si="0">I8/((I8^4)+1)</f>
        <v>0.11764705882352941</v>
      </c>
    </row>
    <row r="9" spans="1:10" ht="15.75" thickBot="1" x14ac:dyDescent="0.3">
      <c r="H9" s="15" t="s">
        <v>15</v>
      </c>
      <c r="I9" s="16">
        <f t="shared" ref="I9:I10" si="1">I8+C$13</f>
        <v>2.5</v>
      </c>
      <c r="J9" s="17">
        <f t="shared" si="0"/>
        <v>6.2402496099843996E-2</v>
      </c>
    </row>
    <row r="10" spans="1:10" x14ac:dyDescent="0.25">
      <c r="B10" s="22" t="s">
        <v>5</v>
      </c>
      <c r="C10" s="23">
        <v>1</v>
      </c>
      <c r="H10" s="12" t="s">
        <v>16</v>
      </c>
      <c r="I10" s="18">
        <f t="shared" si="1"/>
        <v>3</v>
      </c>
      <c r="J10" s="14">
        <f t="shared" si="0"/>
        <v>3.6585365853658534E-2</v>
      </c>
    </row>
    <row r="11" spans="1:10" x14ac:dyDescent="0.25">
      <c r="B11" s="24" t="s">
        <v>6</v>
      </c>
      <c r="C11" s="25">
        <v>3</v>
      </c>
      <c r="H11" s="15"/>
      <c r="I11" s="16"/>
      <c r="J11" s="17"/>
    </row>
    <row r="12" spans="1:10" x14ac:dyDescent="0.25">
      <c r="B12" s="24" t="s">
        <v>7</v>
      </c>
      <c r="C12" s="25">
        <v>4</v>
      </c>
      <c r="H12" s="12"/>
      <c r="I12" s="18"/>
      <c r="J12" s="14"/>
    </row>
    <row r="13" spans="1:10" ht="15.75" thickBot="1" x14ac:dyDescent="0.3">
      <c r="B13" s="26" t="s">
        <v>9</v>
      </c>
      <c r="C13" s="27">
        <f>(C11-C10)/C12</f>
        <v>0.5</v>
      </c>
      <c r="H13" s="15"/>
      <c r="I13" s="16"/>
      <c r="J13" s="17"/>
    </row>
    <row r="14" spans="1:10" x14ac:dyDescent="0.25">
      <c r="H14" s="19"/>
      <c r="I14" s="20"/>
      <c r="J14" s="21"/>
    </row>
    <row r="17" spans="8:9" x14ac:dyDescent="0.25">
      <c r="H17" t="s">
        <v>22</v>
      </c>
    </row>
    <row r="19" spans="8:9" ht="18.75" x14ac:dyDescent="0.3">
      <c r="H19" s="29">
        <f>(C13/3)*(J6+4*(J7)+2*(J8)+4*(J9)+J10)</f>
        <v>0.33519669825826293</v>
      </c>
      <c r="I19" s="29"/>
    </row>
  </sheetData>
  <mergeCells count="1">
    <mergeCell ref="H19:I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6181-522B-4A03-96A7-B94CF413C81A}">
  <dimension ref="A1:J19"/>
  <sheetViews>
    <sheetView workbookViewId="0"/>
  </sheetViews>
  <sheetFormatPr baseColWidth="10" defaultRowHeight="15" x14ac:dyDescent="0.25"/>
  <sheetData>
    <row r="1" spans="1:10" x14ac:dyDescent="0.25">
      <c r="A1" t="s">
        <v>0</v>
      </c>
    </row>
    <row r="3" spans="1:10" ht="26.25" x14ac:dyDescent="0.4">
      <c r="B3" s="8" t="s">
        <v>24</v>
      </c>
    </row>
    <row r="5" spans="1:10" x14ac:dyDescent="0.25">
      <c r="H5" s="9"/>
      <c r="I5" s="10" t="s">
        <v>11</v>
      </c>
      <c r="J5" s="11" t="s">
        <v>12</v>
      </c>
    </row>
    <row r="6" spans="1:10" x14ac:dyDescent="0.25">
      <c r="H6" s="12" t="s">
        <v>21</v>
      </c>
      <c r="I6" s="13">
        <f>C10</f>
        <v>1</v>
      </c>
      <c r="J6" s="14">
        <f>I6/((I6^4)+1)</f>
        <v>0.5</v>
      </c>
    </row>
    <row r="7" spans="1:10" ht="24" x14ac:dyDescent="0.4">
      <c r="B7" s="2" t="s">
        <v>1</v>
      </c>
      <c r="E7" s="1" t="s">
        <v>4</v>
      </c>
      <c r="H7" s="15" t="s">
        <v>13</v>
      </c>
      <c r="I7" s="16">
        <f>I6+C$13</f>
        <v>1.6666666666666665</v>
      </c>
      <c r="J7" s="17">
        <f>I7/((I7^4)+1)</f>
        <v>0.19121813031161475</v>
      </c>
    </row>
    <row r="8" spans="1:10" x14ac:dyDescent="0.25">
      <c r="H8" s="12" t="s">
        <v>14</v>
      </c>
      <c r="I8" s="18">
        <f>I7+C$13</f>
        <v>2.333333333333333</v>
      </c>
      <c r="J8" s="14">
        <f t="shared" ref="J8:J9" si="0">I8/((I8^4)+1)</f>
        <v>7.6148267526188598E-2</v>
      </c>
    </row>
    <row r="9" spans="1:10" ht="15.75" thickBot="1" x14ac:dyDescent="0.3">
      <c r="H9" s="15" t="s">
        <v>15</v>
      </c>
      <c r="I9" s="16">
        <f t="shared" ref="I9" si="1">I8+C$13</f>
        <v>2.9999999999999996</v>
      </c>
      <c r="J9" s="17">
        <f t="shared" si="0"/>
        <v>3.6585365853658555E-2</v>
      </c>
    </row>
    <row r="10" spans="1:10" x14ac:dyDescent="0.25">
      <c r="B10" s="22" t="s">
        <v>5</v>
      </c>
      <c r="C10" s="23">
        <v>1</v>
      </c>
      <c r="H10" s="12"/>
      <c r="I10" s="18"/>
      <c r="J10" s="14"/>
    </row>
    <row r="11" spans="1:10" x14ac:dyDescent="0.25">
      <c r="B11" s="24" t="s">
        <v>6</v>
      </c>
      <c r="C11" s="25">
        <v>3</v>
      </c>
      <c r="H11" s="15"/>
      <c r="I11" s="16"/>
      <c r="J11" s="17"/>
    </row>
    <row r="12" spans="1:10" x14ac:dyDescent="0.25">
      <c r="B12" s="24" t="s">
        <v>7</v>
      </c>
      <c r="C12" s="25">
        <v>3</v>
      </c>
      <c r="H12" s="12"/>
      <c r="I12" s="18"/>
      <c r="J12" s="14"/>
    </row>
    <row r="13" spans="1:10" ht="15.75" thickBot="1" x14ac:dyDescent="0.3">
      <c r="B13" s="26" t="s">
        <v>9</v>
      </c>
      <c r="C13" s="28">
        <f>(C11-C10)/C12</f>
        <v>0.66666666666666663</v>
      </c>
      <c r="H13" s="15"/>
      <c r="I13" s="16"/>
      <c r="J13" s="17"/>
    </row>
    <row r="14" spans="1:10" x14ac:dyDescent="0.25">
      <c r="H14" s="19"/>
      <c r="I14" s="20"/>
      <c r="J14" s="21"/>
    </row>
    <row r="17" spans="8:9" x14ac:dyDescent="0.25">
      <c r="H17" t="s">
        <v>22</v>
      </c>
    </row>
    <row r="19" spans="8:9" ht="18.75" x14ac:dyDescent="0.3">
      <c r="H19" s="29">
        <f>(3*(C13)/8)*(J6+3*(J7)+3*(J8)+J9)</f>
        <v>0.33467113984176722</v>
      </c>
      <c r="I19" s="29"/>
    </row>
  </sheetData>
  <mergeCells count="1">
    <mergeCell ref="H19:I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D651-A115-4215-B991-7E49F07A65CD}">
  <dimension ref="A1:M19"/>
  <sheetViews>
    <sheetView workbookViewId="0">
      <selection activeCell="E8" sqref="E8"/>
    </sheetView>
  </sheetViews>
  <sheetFormatPr baseColWidth="10" defaultRowHeight="15" x14ac:dyDescent="0.25"/>
  <sheetData>
    <row r="1" spans="1:13" x14ac:dyDescent="0.25">
      <c r="A1" t="s">
        <v>0</v>
      </c>
    </row>
    <row r="3" spans="1:13" ht="26.25" x14ac:dyDescent="0.4">
      <c r="B3" s="8" t="s">
        <v>25</v>
      </c>
    </row>
    <row r="5" spans="1:13" x14ac:dyDescent="0.25">
      <c r="H5" s="9"/>
      <c r="I5" s="10" t="s">
        <v>11</v>
      </c>
      <c r="J5" s="11" t="s">
        <v>12</v>
      </c>
      <c r="M5" t="s">
        <v>26</v>
      </c>
    </row>
    <row r="6" spans="1:13" x14ac:dyDescent="0.25">
      <c r="H6" s="12" t="s">
        <v>21</v>
      </c>
      <c r="I6" s="13">
        <f>C10</f>
        <v>1</v>
      </c>
      <c r="J6" s="14">
        <f>I6/((I6^4)+1)</f>
        <v>0.5</v>
      </c>
      <c r="M6" t="s">
        <v>27</v>
      </c>
    </row>
    <row r="7" spans="1:13" ht="24" x14ac:dyDescent="0.4">
      <c r="B7" s="2" t="s">
        <v>1</v>
      </c>
      <c r="E7" s="1" t="s">
        <v>4</v>
      </c>
      <c r="H7" s="15" t="s">
        <v>13</v>
      </c>
      <c r="I7" s="16">
        <f>I6+C$13</f>
        <v>1.25</v>
      </c>
      <c r="J7" s="17">
        <f>I7/((I7^4)+1)</f>
        <v>0.36322360953461974</v>
      </c>
      <c r="M7" t="s">
        <v>28</v>
      </c>
    </row>
    <row r="8" spans="1:13" x14ac:dyDescent="0.25">
      <c r="H8" s="12" t="s">
        <v>14</v>
      </c>
      <c r="I8" s="18">
        <f>I7+C$13</f>
        <v>1.5</v>
      </c>
      <c r="J8" s="14">
        <f t="shared" ref="J8:J10" si="0">I8/((I8^4)+1)</f>
        <v>0.24742268041237114</v>
      </c>
    </row>
    <row r="9" spans="1:13" ht="15.75" thickBot="1" x14ac:dyDescent="0.3">
      <c r="H9" s="15" t="s">
        <v>15</v>
      </c>
      <c r="I9" s="16">
        <f t="shared" ref="I9:I10" si="1">I8+C$13</f>
        <v>1.75</v>
      </c>
      <c r="J9" s="17">
        <f t="shared" si="0"/>
        <v>0.16861121565675574</v>
      </c>
    </row>
    <row r="10" spans="1:13" x14ac:dyDescent="0.25">
      <c r="B10" s="22" t="s">
        <v>5</v>
      </c>
      <c r="C10" s="23">
        <v>1</v>
      </c>
      <c r="H10" s="12" t="s">
        <v>16</v>
      </c>
      <c r="I10" s="18">
        <f t="shared" si="1"/>
        <v>2</v>
      </c>
      <c r="J10" s="14">
        <f t="shared" si="0"/>
        <v>0.11764705882352941</v>
      </c>
    </row>
    <row r="11" spans="1:13" x14ac:dyDescent="0.25">
      <c r="B11" s="24" t="s">
        <v>6</v>
      </c>
      <c r="C11" s="25">
        <v>3</v>
      </c>
      <c r="H11" s="12" t="s">
        <v>16</v>
      </c>
      <c r="I11" s="18">
        <f t="shared" ref="I11:I14" si="2">I10+C$13</f>
        <v>2.25</v>
      </c>
      <c r="J11" s="14">
        <f t="shared" ref="J11:J14" si="3">I11/((I11^4)+1)</f>
        <v>8.4494645738594693E-2</v>
      </c>
    </row>
    <row r="12" spans="1:13" x14ac:dyDescent="0.25">
      <c r="B12" s="24" t="s">
        <v>7</v>
      </c>
      <c r="C12" s="25">
        <v>8</v>
      </c>
      <c r="H12" s="12" t="s">
        <v>16</v>
      </c>
      <c r="I12" s="18">
        <f t="shared" si="2"/>
        <v>2.5</v>
      </c>
      <c r="J12" s="14">
        <f t="shared" si="3"/>
        <v>6.2402496099843996E-2</v>
      </c>
    </row>
    <row r="13" spans="1:13" ht="15.75" thickBot="1" x14ac:dyDescent="0.3">
      <c r="B13" s="26" t="s">
        <v>9</v>
      </c>
      <c r="C13" s="27">
        <f>(C11-C10)/C12</f>
        <v>0.25</v>
      </c>
      <c r="H13" s="12" t="s">
        <v>16</v>
      </c>
      <c r="I13" s="18">
        <f t="shared" si="2"/>
        <v>2.75</v>
      </c>
      <c r="J13" s="14">
        <f t="shared" si="3"/>
        <v>4.7257837148419142E-2</v>
      </c>
    </row>
    <row r="14" spans="1:13" x14ac:dyDescent="0.25">
      <c r="H14" s="12" t="s">
        <v>16</v>
      </c>
      <c r="I14" s="18">
        <f t="shared" si="2"/>
        <v>3</v>
      </c>
      <c r="J14" s="14">
        <f t="shared" si="3"/>
        <v>3.6585365853658534E-2</v>
      </c>
    </row>
    <row r="17" spans="8:9" x14ac:dyDescent="0.25">
      <c r="H17" t="s">
        <v>22</v>
      </c>
    </row>
    <row r="19" spans="8:9" ht="18.75" x14ac:dyDescent="0.3">
      <c r="H19" s="29">
        <f>(C13/3)*(J6+4*(J7)+2*(J8)+4*(J9)+2*(J10)+4*(J11)+2*(J12)+4*(J13)+J14)</f>
        <v>0.33715658906989204</v>
      </c>
      <c r="I19" s="29"/>
    </row>
  </sheetData>
  <mergeCells count="1">
    <mergeCell ref="H19:I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52C1-1329-4472-A84B-21C244EFA61E}">
  <dimension ref="A1:T32"/>
  <sheetViews>
    <sheetView tabSelected="1" workbookViewId="0">
      <selection activeCell="H25" sqref="H25"/>
    </sheetView>
  </sheetViews>
  <sheetFormatPr baseColWidth="10" defaultRowHeight="15" x14ac:dyDescent="0.25"/>
  <sheetData>
    <row r="1" spans="1:20" x14ac:dyDescent="0.25">
      <c r="A1" t="s">
        <v>0</v>
      </c>
    </row>
    <row r="3" spans="1:20" ht="26.25" x14ac:dyDescent="0.4">
      <c r="B3" s="8" t="s">
        <v>29</v>
      </c>
    </row>
    <row r="6" spans="1:20" x14ac:dyDescent="0.25">
      <c r="D6" s="44" t="s">
        <v>36</v>
      </c>
      <c r="E6" s="31"/>
      <c r="F6" s="46" t="s">
        <v>37</v>
      </c>
      <c r="G6" s="47" t="s">
        <v>38</v>
      </c>
      <c r="H6" s="32"/>
      <c r="J6" s="44" t="s">
        <v>36</v>
      </c>
      <c r="K6" s="31"/>
      <c r="L6" s="46" t="s">
        <v>37</v>
      </c>
      <c r="M6" s="47" t="s">
        <v>38</v>
      </c>
      <c r="N6" s="32"/>
      <c r="P6" s="44" t="s">
        <v>36</v>
      </c>
      <c r="Q6" s="31"/>
      <c r="R6" s="46" t="s">
        <v>37</v>
      </c>
      <c r="S6" s="47" t="s">
        <v>38</v>
      </c>
      <c r="T6" s="32"/>
    </row>
    <row r="7" spans="1:20" x14ac:dyDescent="0.25">
      <c r="D7" s="12" t="s">
        <v>7</v>
      </c>
      <c r="E7" s="33">
        <v>2</v>
      </c>
      <c r="F7" s="36">
        <f>E8</f>
        <v>1</v>
      </c>
      <c r="G7" s="35">
        <f>F7/((F7^4)+1)</f>
        <v>0.5</v>
      </c>
      <c r="H7" s="35"/>
      <c r="J7" s="12" t="s">
        <v>7</v>
      </c>
      <c r="K7" s="33">
        <v>4</v>
      </c>
      <c r="L7" s="36">
        <f>K8</f>
        <v>1</v>
      </c>
      <c r="M7" s="35">
        <f>L7/((L7^4)+1)</f>
        <v>0.5</v>
      </c>
      <c r="N7" s="35"/>
      <c r="P7" s="12" t="s">
        <v>7</v>
      </c>
      <c r="Q7" s="33">
        <v>8</v>
      </c>
      <c r="R7" s="36">
        <f>Q8</f>
        <v>1</v>
      </c>
      <c r="S7" s="35">
        <f>R7/((R7^4)+1)</f>
        <v>0.5</v>
      </c>
      <c r="T7" s="35"/>
    </row>
    <row r="8" spans="1:20" x14ac:dyDescent="0.25">
      <c r="D8" s="12" t="s">
        <v>5</v>
      </c>
      <c r="E8" s="33">
        <v>1</v>
      </c>
      <c r="F8" s="42">
        <f>F7+E$10</f>
        <v>2</v>
      </c>
      <c r="G8" s="43">
        <f t="shared" ref="G8:G9" si="0">F8/((F8^4)+1)</f>
        <v>0.11764705882352941</v>
      </c>
      <c r="H8" s="35"/>
      <c r="J8" s="12" t="s">
        <v>5</v>
      </c>
      <c r="K8" s="33">
        <v>1</v>
      </c>
      <c r="L8" s="42">
        <f>L7+K$10</f>
        <v>1.5</v>
      </c>
      <c r="M8" s="43">
        <f t="shared" ref="M8:M11" si="1">L8/((L8^4)+1)</f>
        <v>0.24742268041237114</v>
      </c>
      <c r="N8" s="35"/>
      <c r="P8" s="12" t="s">
        <v>5</v>
      </c>
      <c r="Q8" s="33">
        <v>1</v>
      </c>
      <c r="R8" s="42">
        <f>R7+Q$10</f>
        <v>1.25</v>
      </c>
      <c r="S8" s="43">
        <f t="shared" ref="S8:S15" si="2">R8/((R8^4)+1)</f>
        <v>0.36322360953461974</v>
      </c>
      <c r="T8" s="35"/>
    </row>
    <row r="9" spans="1:20" x14ac:dyDescent="0.25">
      <c r="D9" s="12" t="s">
        <v>6</v>
      </c>
      <c r="E9" s="33">
        <v>3</v>
      </c>
      <c r="F9" s="38">
        <f>F8+E$10</f>
        <v>3</v>
      </c>
      <c r="G9" s="40">
        <f t="shared" si="0"/>
        <v>3.6585365853658534E-2</v>
      </c>
      <c r="H9" s="35"/>
      <c r="J9" s="12" t="s">
        <v>6</v>
      </c>
      <c r="K9" s="33">
        <v>3</v>
      </c>
      <c r="L9" s="36">
        <f>L8+K$10</f>
        <v>2</v>
      </c>
      <c r="M9" s="35">
        <f t="shared" si="1"/>
        <v>0.11764705882352941</v>
      </c>
      <c r="N9" s="35"/>
      <c r="P9" s="12" t="s">
        <v>6</v>
      </c>
      <c r="Q9" s="33">
        <v>3</v>
      </c>
      <c r="R9" s="36">
        <f>R8+Q$10</f>
        <v>1.5</v>
      </c>
      <c r="S9" s="35">
        <f t="shared" si="2"/>
        <v>0.24742268041237114</v>
      </c>
      <c r="T9" s="35"/>
    </row>
    <row r="10" spans="1:20" x14ac:dyDescent="0.25">
      <c r="D10" s="12" t="s">
        <v>9</v>
      </c>
      <c r="E10" s="33">
        <f>(E9-E8)/E7</f>
        <v>1</v>
      </c>
      <c r="F10" s="34"/>
      <c r="G10" s="34"/>
      <c r="H10" s="35"/>
      <c r="J10" s="12" t="s">
        <v>9</v>
      </c>
      <c r="K10" s="33">
        <f>(K9-K8)/K7</f>
        <v>0.5</v>
      </c>
      <c r="L10" s="42">
        <f t="shared" ref="L10:L11" si="3">L9+K$10</f>
        <v>2.5</v>
      </c>
      <c r="M10" s="43">
        <f t="shared" si="1"/>
        <v>6.2402496099843996E-2</v>
      </c>
      <c r="N10" s="35"/>
      <c r="P10" s="12" t="s">
        <v>9</v>
      </c>
      <c r="Q10" s="33">
        <f>(Q9-Q8)/Q7</f>
        <v>0.25</v>
      </c>
      <c r="R10" s="42">
        <f t="shared" ref="R10:R15" si="4">R9+Q$10</f>
        <v>1.75</v>
      </c>
      <c r="S10" s="43">
        <f t="shared" si="2"/>
        <v>0.16861121565675574</v>
      </c>
      <c r="T10" s="35"/>
    </row>
    <row r="11" spans="1:20" x14ac:dyDescent="0.25">
      <c r="D11" s="36"/>
      <c r="E11" s="34"/>
      <c r="F11" s="34"/>
      <c r="G11" s="34"/>
      <c r="H11" s="35"/>
      <c r="J11" s="36"/>
      <c r="K11" s="34"/>
      <c r="L11" s="38">
        <f t="shared" si="3"/>
        <v>3</v>
      </c>
      <c r="M11" s="40">
        <f t="shared" si="1"/>
        <v>3.6585365853658534E-2</v>
      </c>
      <c r="N11" s="35"/>
      <c r="P11" s="36"/>
      <c r="Q11" s="34"/>
      <c r="R11" s="36">
        <f t="shared" si="4"/>
        <v>2</v>
      </c>
      <c r="S11" s="35">
        <f t="shared" si="2"/>
        <v>0.11764705882352941</v>
      </c>
      <c r="T11" s="35"/>
    </row>
    <row r="12" spans="1:20" x14ac:dyDescent="0.25">
      <c r="D12" s="36"/>
      <c r="E12" s="34"/>
      <c r="F12" s="37" t="s">
        <v>39</v>
      </c>
      <c r="G12" s="41">
        <f>(E10/2)*(G7+2*(G8)+G9)</f>
        <v>0.38593974175035872</v>
      </c>
      <c r="H12" s="35"/>
      <c r="J12" s="36"/>
      <c r="K12" s="34"/>
      <c r="L12" s="37"/>
      <c r="M12" s="45"/>
      <c r="N12" s="35"/>
      <c r="P12" s="36"/>
      <c r="Q12" s="34"/>
      <c r="R12" s="42">
        <f t="shared" si="4"/>
        <v>2.25</v>
      </c>
      <c r="S12" s="43">
        <f t="shared" si="2"/>
        <v>8.4494645738594693E-2</v>
      </c>
      <c r="T12" s="35"/>
    </row>
    <row r="13" spans="1:20" x14ac:dyDescent="0.25">
      <c r="D13" s="36"/>
      <c r="E13" s="34"/>
      <c r="F13" s="34"/>
      <c r="G13" s="34"/>
      <c r="H13" s="35"/>
      <c r="J13" s="36"/>
      <c r="K13" s="34"/>
      <c r="L13" s="34"/>
      <c r="M13" s="34"/>
      <c r="N13" s="35"/>
      <c r="P13" s="36"/>
      <c r="Q13" s="34"/>
      <c r="R13" s="36">
        <f t="shared" si="4"/>
        <v>2.5</v>
      </c>
      <c r="S13" s="35">
        <f t="shared" si="2"/>
        <v>6.2402496099843996E-2</v>
      </c>
      <c r="T13" s="35"/>
    </row>
    <row r="14" spans="1:20" x14ac:dyDescent="0.25">
      <c r="D14" s="38"/>
      <c r="E14" s="39"/>
      <c r="F14" s="39"/>
      <c r="G14" s="39"/>
      <c r="H14" s="40"/>
      <c r="J14" s="36"/>
      <c r="K14" s="34"/>
      <c r="L14" s="37" t="s">
        <v>39</v>
      </c>
      <c r="M14" s="41">
        <f>(K10/2)*(M7+2*(M8)+2*(M9)+2*(M10)+M11)</f>
        <v>0.3478824591312869</v>
      </c>
      <c r="N14" s="35"/>
      <c r="P14" s="36"/>
      <c r="Q14" s="34"/>
      <c r="R14" s="42">
        <f t="shared" si="4"/>
        <v>2.75</v>
      </c>
      <c r="S14" s="43">
        <f t="shared" si="2"/>
        <v>4.7257837148419142E-2</v>
      </c>
      <c r="T14" s="35"/>
    </row>
    <row r="15" spans="1:20" x14ac:dyDescent="0.25">
      <c r="J15" s="36"/>
      <c r="K15" s="34"/>
      <c r="L15" s="34"/>
      <c r="M15" s="34"/>
      <c r="N15" s="35"/>
      <c r="P15" s="36"/>
      <c r="Q15" s="34"/>
      <c r="R15" s="38">
        <f t="shared" si="4"/>
        <v>3</v>
      </c>
      <c r="S15" s="40">
        <f t="shared" si="2"/>
        <v>3.6585365853658534E-2</v>
      </c>
      <c r="T15" s="35"/>
    </row>
    <row r="16" spans="1:20" x14ac:dyDescent="0.25">
      <c r="J16" s="38"/>
      <c r="K16" s="39"/>
      <c r="L16" s="39"/>
      <c r="M16" s="39"/>
      <c r="N16" s="40"/>
      <c r="P16" s="36"/>
      <c r="Q16" s="34"/>
      <c r="R16" s="34"/>
      <c r="S16" s="34"/>
      <c r="T16" s="35"/>
    </row>
    <row r="17" spans="2:20" x14ac:dyDescent="0.25">
      <c r="P17" s="36"/>
      <c r="Q17" s="34"/>
      <c r="R17" s="34"/>
      <c r="S17" s="34"/>
      <c r="T17" s="35"/>
    </row>
    <row r="18" spans="2:20" x14ac:dyDescent="0.25">
      <c r="P18" s="36"/>
      <c r="Q18" s="34"/>
      <c r="R18" s="37" t="s">
        <v>39</v>
      </c>
      <c r="S18" s="41">
        <f>(Q10/2)*(S7+2*(S8)+2*(S9)+2*(S10)+2*(S11)+2*(S12)+2*(S13)+2*(S14)+S15)</f>
        <v>0.3398380565852408</v>
      </c>
      <c r="T18" s="35"/>
    </row>
    <row r="19" spans="2:20" x14ac:dyDescent="0.25">
      <c r="P19" s="36"/>
      <c r="Q19" s="34"/>
      <c r="R19" s="34"/>
      <c r="S19" s="34"/>
      <c r="T19" s="35"/>
    </row>
    <row r="20" spans="2:20" x14ac:dyDescent="0.25">
      <c r="P20" s="38"/>
      <c r="Q20" s="39"/>
      <c r="R20" s="39"/>
      <c r="S20" s="39"/>
      <c r="T20" s="40"/>
    </row>
    <row r="21" spans="2:20" x14ac:dyDescent="0.25">
      <c r="B21" s="46"/>
      <c r="C21" s="48" t="s">
        <v>30</v>
      </c>
      <c r="D21" s="48" t="s">
        <v>31</v>
      </c>
      <c r="E21" s="47" t="s">
        <v>32</v>
      </c>
    </row>
    <row r="22" spans="2:20" x14ac:dyDescent="0.25">
      <c r="B22" s="36" t="s">
        <v>33</v>
      </c>
      <c r="C22" s="34">
        <f>G12</f>
        <v>0.38593974175035872</v>
      </c>
      <c r="D22" s="34">
        <f>((4*C23)-C22)/(4-1)</f>
        <v>0.33519669825826298</v>
      </c>
      <c r="E22" s="49">
        <f>((16*D$23)-D$22)/(16-1)</f>
        <v>0.33728724845733399</v>
      </c>
    </row>
    <row r="23" spans="2:20" x14ac:dyDescent="0.25">
      <c r="B23" s="36" t="s">
        <v>34</v>
      </c>
      <c r="C23" s="34">
        <f>M14</f>
        <v>0.3478824591312869</v>
      </c>
      <c r="D23" s="34">
        <f>((4*C24)-C23)/(4-1)</f>
        <v>0.33715658906989204</v>
      </c>
      <c r="E23" s="35"/>
    </row>
    <row r="24" spans="2:20" x14ac:dyDescent="0.25">
      <c r="B24" s="38" t="s">
        <v>35</v>
      </c>
      <c r="C24" s="39">
        <f>S18</f>
        <v>0.3398380565852408</v>
      </c>
      <c r="D24" s="39"/>
      <c r="E24" s="40"/>
    </row>
    <row r="26" spans="2:20" x14ac:dyDescent="0.25">
      <c r="B26" s="30"/>
      <c r="C26" s="31"/>
      <c r="D26" s="32"/>
    </row>
    <row r="27" spans="2:20" x14ac:dyDescent="0.25">
      <c r="B27" s="36"/>
      <c r="C27" s="34"/>
      <c r="D27" s="35"/>
    </row>
    <row r="28" spans="2:20" x14ac:dyDescent="0.25">
      <c r="B28" s="36"/>
      <c r="C28" s="34"/>
      <c r="D28" s="35"/>
    </row>
    <row r="29" spans="2:20" ht="26.25" x14ac:dyDescent="0.4">
      <c r="B29" s="36"/>
      <c r="C29" s="50" t="s">
        <v>39</v>
      </c>
      <c r="D29" s="51">
        <f>E22</f>
        <v>0.33728724845733399</v>
      </c>
    </row>
    <row r="30" spans="2:20" x14ac:dyDescent="0.25">
      <c r="B30" s="36"/>
      <c r="C30" s="34"/>
      <c r="D30" s="35"/>
    </row>
    <row r="31" spans="2:20" x14ac:dyDescent="0.25">
      <c r="B31" s="36"/>
      <c r="C31" s="34"/>
      <c r="D31" s="35"/>
    </row>
    <row r="32" spans="2:20" x14ac:dyDescent="0.25">
      <c r="B32" s="38"/>
      <c r="C32" s="39"/>
      <c r="D32" s="4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407fcf-de85-4478-9162-ae2c91a073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2E4CF33537A54C9BEB5C18459F4747" ma:contentTypeVersion="13" ma:contentTypeDescription="Crear nuevo documento." ma:contentTypeScope="" ma:versionID="7db430c16c71bbf523c651bf51582dcf">
  <xsd:schema xmlns:xsd="http://www.w3.org/2001/XMLSchema" xmlns:xs="http://www.w3.org/2001/XMLSchema" xmlns:p="http://schemas.microsoft.com/office/2006/metadata/properties" xmlns:ns3="ff407fcf-de85-4478-9162-ae2c91a07358" xmlns:ns4="eb6642d8-3ab4-4d47-885c-537ed201bc22" targetNamespace="http://schemas.microsoft.com/office/2006/metadata/properties" ma:root="true" ma:fieldsID="06bf35039b27b2ff94e3d1d195d09e46" ns3:_="" ns4:_="">
    <xsd:import namespace="ff407fcf-de85-4478-9162-ae2c91a07358"/>
    <xsd:import namespace="eb6642d8-3ab4-4d47-885c-537ed201bc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07fcf-de85-4478-9162-ae2c91a07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642d8-3ab4-4d47-885c-537ed201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AEDCEF-F0C2-4A80-87D9-FD68E407D7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B214B5-5191-4FDD-B226-53A5836A876E}">
  <ds:schemaRefs>
    <ds:schemaRef ds:uri="http://schemas.microsoft.com/office/infopath/2007/PartnerControls"/>
    <ds:schemaRef ds:uri="ff407fcf-de85-4478-9162-ae2c91a07358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b6642d8-3ab4-4d47-885c-537ed201bc22"/>
  </ds:schemaRefs>
</ds:datastoreItem>
</file>

<file path=customXml/itemProps3.xml><?xml version="1.0" encoding="utf-8"?>
<ds:datastoreItem xmlns:ds="http://schemas.openxmlformats.org/officeDocument/2006/customXml" ds:itemID="{688D8653-2866-4671-AD6C-B42FE045FA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07fcf-de85-4478-9162-ae2c91a07358"/>
    <ds:schemaRef ds:uri="eb6642d8-3ab4-4d47-885c-537ed201b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Simple</vt:lpstr>
      <vt:lpstr>Compuesta</vt:lpstr>
      <vt:lpstr>1|3</vt:lpstr>
      <vt:lpstr>3|8</vt:lpstr>
      <vt:lpstr>1|3 y trapecio </vt:lpstr>
      <vt:lpstr>Romberg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EMILIANO GUAJARDO PEREZ</dc:creator>
  <cp:lastModifiedBy>DIEGO EMILIANO GUAJARDO PEREZ</cp:lastModifiedBy>
  <dcterms:created xsi:type="dcterms:W3CDTF">2025-07-18T22:58:13Z</dcterms:created>
  <dcterms:modified xsi:type="dcterms:W3CDTF">2025-07-26T16:31:32Z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0x010100542E4CF33537A54C9BEB5C18459F4747</vt:lpwstr>
  </property>
</Properties>
</file>