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 ""price"", ""1/2/2018"", ""12/31/2019"", 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IFERROR(__xludf.DUMMYFUNCTION("""COMPUTED_VALUE"""),43102.66666666667)</f>
        <v>43102.66667</v>
      </c>
      <c r="B2" s="2">
        <f>IFERROR(__xludf.DUMMYFUNCTION("""COMPUTED_VALUE"""),64.11)</f>
        <v>64.11</v>
      </c>
    </row>
    <row r="3">
      <c r="A3" s="3">
        <f>IFERROR(__xludf.DUMMYFUNCTION("""COMPUTED_VALUE"""),43103.66666666667)</f>
        <v>43103.66667</v>
      </c>
      <c r="B3" s="2">
        <f>IFERROR(__xludf.DUMMYFUNCTION("""COMPUTED_VALUE"""),63.45)</f>
        <v>63.45</v>
      </c>
    </row>
    <row r="4">
      <c r="A4" s="3">
        <f>IFERROR(__xludf.DUMMYFUNCTION("""COMPUTED_VALUE"""),43104.66666666667)</f>
        <v>43104.66667</v>
      </c>
      <c r="B4" s="2">
        <f>IFERROR(__xludf.DUMMYFUNCTION("""COMPUTED_VALUE"""),62.92)</f>
        <v>62.92</v>
      </c>
    </row>
    <row r="5">
      <c r="A5" s="3">
        <f>IFERROR(__xludf.DUMMYFUNCTION("""COMPUTED_VALUE"""),43105.66666666667)</f>
        <v>43105.66667</v>
      </c>
      <c r="B5" s="2">
        <f>IFERROR(__xludf.DUMMYFUNCTION("""COMPUTED_VALUE"""),63.32)</f>
        <v>63.32</v>
      </c>
    </row>
    <row r="6">
      <c r="A6" s="3">
        <f>IFERROR(__xludf.DUMMYFUNCTION("""COMPUTED_VALUE"""),43108.66666666667)</f>
        <v>43108.66667</v>
      </c>
      <c r="B6" s="2">
        <f>IFERROR(__xludf.DUMMYFUNCTION("""COMPUTED_VALUE"""),67.28)</f>
        <v>67.28</v>
      </c>
    </row>
    <row r="7">
      <c r="A7" s="3">
        <f>IFERROR(__xludf.DUMMYFUNCTION("""COMPUTED_VALUE"""),43109.66666666667)</f>
        <v>43109.66667</v>
      </c>
      <c r="B7" s="2">
        <f>IFERROR(__xludf.DUMMYFUNCTION("""COMPUTED_VALUE"""),66.74)</f>
        <v>66.74</v>
      </c>
    </row>
    <row r="8">
      <c r="A8" s="3">
        <f>IFERROR(__xludf.DUMMYFUNCTION("""COMPUTED_VALUE"""),43110.66666666667)</f>
        <v>43110.66667</v>
      </c>
      <c r="B8" s="2">
        <f>IFERROR(__xludf.DUMMYFUNCTION("""COMPUTED_VALUE"""),66.96)</f>
        <v>66.96</v>
      </c>
    </row>
    <row r="9">
      <c r="A9" s="3">
        <f>IFERROR(__xludf.DUMMYFUNCTION("""COMPUTED_VALUE"""),43111.66666666667)</f>
        <v>43111.66667</v>
      </c>
      <c r="B9" s="2">
        <f>IFERROR(__xludf.DUMMYFUNCTION("""COMPUTED_VALUE"""),67.59)</f>
        <v>67.59</v>
      </c>
    </row>
    <row r="10">
      <c r="A10" s="3">
        <f>IFERROR(__xludf.DUMMYFUNCTION("""COMPUTED_VALUE"""),43112.66666666667)</f>
        <v>43112.66667</v>
      </c>
      <c r="B10" s="2">
        <f>IFERROR(__xludf.DUMMYFUNCTION("""COMPUTED_VALUE"""),67.24)</f>
        <v>67.24</v>
      </c>
    </row>
    <row r="11">
      <c r="A11" s="3">
        <f>IFERROR(__xludf.DUMMYFUNCTION("""COMPUTED_VALUE"""),43116.66666666667)</f>
        <v>43116.66667</v>
      </c>
      <c r="B11" s="2">
        <f>IFERROR(__xludf.DUMMYFUNCTION("""COMPUTED_VALUE"""),68.01)</f>
        <v>68.01</v>
      </c>
    </row>
    <row r="12">
      <c r="A12" s="3">
        <f>IFERROR(__xludf.DUMMYFUNCTION("""COMPUTED_VALUE"""),43117.66666666667)</f>
        <v>43117.66667</v>
      </c>
      <c r="B12" s="2">
        <f>IFERROR(__xludf.DUMMYFUNCTION("""COMPUTED_VALUE"""),69.43)</f>
        <v>69.43</v>
      </c>
    </row>
    <row r="13">
      <c r="A13" s="3">
        <f>IFERROR(__xludf.DUMMYFUNCTION("""COMPUTED_VALUE"""),43118.66666666667)</f>
        <v>43118.66667</v>
      </c>
      <c r="B13" s="2">
        <f>IFERROR(__xludf.DUMMYFUNCTION("""COMPUTED_VALUE"""),68.91)</f>
        <v>68.91</v>
      </c>
    </row>
    <row r="14">
      <c r="A14" s="3">
        <f>IFERROR(__xludf.DUMMYFUNCTION("""COMPUTED_VALUE"""),43119.66666666667)</f>
        <v>43119.66667</v>
      </c>
      <c r="B14" s="2">
        <f>IFERROR(__xludf.DUMMYFUNCTION("""COMPUTED_VALUE"""),70.0)</f>
        <v>70</v>
      </c>
    </row>
    <row r="15">
      <c r="A15" s="3">
        <f>IFERROR(__xludf.DUMMYFUNCTION("""COMPUTED_VALUE"""),43122.66666666667)</f>
        <v>43122.66667</v>
      </c>
      <c r="B15" s="2">
        <f>IFERROR(__xludf.DUMMYFUNCTION("""COMPUTED_VALUE"""),70.31)</f>
        <v>70.31</v>
      </c>
    </row>
    <row r="16">
      <c r="A16" s="3">
        <f>IFERROR(__xludf.DUMMYFUNCTION("""COMPUTED_VALUE"""),43123.66666666667)</f>
        <v>43123.66667</v>
      </c>
      <c r="B16" s="2">
        <f>IFERROR(__xludf.DUMMYFUNCTION("""COMPUTED_VALUE"""),70.56)</f>
        <v>70.56</v>
      </c>
    </row>
    <row r="17">
      <c r="A17" s="3">
        <f>IFERROR(__xludf.DUMMYFUNCTION("""COMPUTED_VALUE"""),43124.66666666667)</f>
        <v>43124.66667</v>
      </c>
      <c r="B17" s="2">
        <f>IFERROR(__xludf.DUMMYFUNCTION("""COMPUTED_VALUE"""),69.18)</f>
        <v>69.18</v>
      </c>
    </row>
    <row r="18">
      <c r="A18" s="3">
        <f>IFERROR(__xludf.DUMMYFUNCTION("""COMPUTED_VALUE"""),43125.66666666667)</f>
        <v>43125.66667</v>
      </c>
      <c r="B18" s="2">
        <f>IFERROR(__xludf.DUMMYFUNCTION("""COMPUTED_VALUE"""),67.53)</f>
        <v>67.53</v>
      </c>
    </row>
    <row r="19">
      <c r="A19" s="3">
        <f>IFERROR(__xludf.DUMMYFUNCTION("""COMPUTED_VALUE"""),43126.66666666667)</f>
        <v>43126.66667</v>
      </c>
      <c r="B19" s="2">
        <f>IFERROR(__xludf.DUMMYFUNCTION("""COMPUTED_VALUE"""),68.57)</f>
        <v>68.57</v>
      </c>
    </row>
    <row r="20">
      <c r="A20" s="3">
        <f>IFERROR(__xludf.DUMMYFUNCTION("""COMPUTED_VALUE"""),43129.66666666667)</f>
        <v>43129.66667</v>
      </c>
      <c r="B20" s="2">
        <f>IFERROR(__xludf.DUMMYFUNCTION("""COMPUTED_VALUE"""),69.91)</f>
        <v>69.91</v>
      </c>
    </row>
    <row r="21">
      <c r="A21" s="3">
        <f>IFERROR(__xludf.DUMMYFUNCTION("""COMPUTED_VALUE"""),43130.66666666667)</f>
        <v>43130.66667</v>
      </c>
      <c r="B21" s="2">
        <f>IFERROR(__xludf.DUMMYFUNCTION("""COMPUTED_VALUE"""),69.16)</f>
        <v>69.16</v>
      </c>
    </row>
    <row r="22">
      <c r="A22" s="3">
        <f>IFERROR(__xludf.DUMMYFUNCTION("""COMPUTED_VALUE"""),43131.66666666667)</f>
        <v>43131.66667</v>
      </c>
      <c r="B22" s="2">
        <f>IFERROR(__xludf.DUMMYFUNCTION("""COMPUTED_VALUE"""),70.86)</f>
        <v>70.86</v>
      </c>
    </row>
    <row r="23">
      <c r="A23" s="3">
        <f>IFERROR(__xludf.DUMMYFUNCTION("""COMPUTED_VALUE"""),43132.66666666667)</f>
        <v>43132.66667</v>
      </c>
      <c r="B23" s="2">
        <f>IFERROR(__xludf.DUMMYFUNCTION("""COMPUTED_VALUE"""),69.85)</f>
        <v>69.85</v>
      </c>
    </row>
    <row r="24">
      <c r="A24" s="3">
        <f>IFERROR(__xludf.DUMMYFUNCTION("""COMPUTED_VALUE"""),43133.66666666667)</f>
        <v>43133.66667</v>
      </c>
      <c r="B24" s="2">
        <f>IFERROR(__xludf.DUMMYFUNCTION("""COMPUTED_VALUE"""),68.75)</f>
        <v>68.75</v>
      </c>
    </row>
    <row r="25">
      <c r="A25" s="3">
        <f>IFERROR(__xludf.DUMMYFUNCTION("""COMPUTED_VALUE"""),43136.66666666667)</f>
        <v>43136.66667</v>
      </c>
      <c r="B25" s="2">
        <f>IFERROR(__xludf.DUMMYFUNCTION("""COMPUTED_VALUE"""),66.63)</f>
        <v>66.63</v>
      </c>
    </row>
    <row r="26">
      <c r="A26" s="3">
        <f>IFERROR(__xludf.DUMMYFUNCTION("""COMPUTED_VALUE"""),43137.66666666667)</f>
        <v>43137.66667</v>
      </c>
      <c r="B26" s="2">
        <f>IFERROR(__xludf.DUMMYFUNCTION("""COMPUTED_VALUE"""),66.79)</f>
        <v>66.79</v>
      </c>
    </row>
    <row r="27">
      <c r="A27" s="3">
        <f>IFERROR(__xludf.DUMMYFUNCTION("""COMPUTED_VALUE"""),43138.66666666667)</f>
        <v>43138.66667</v>
      </c>
      <c r="B27" s="2">
        <f>IFERROR(__xludf.DUMMYFUNCTION("""COMPUTED_VALUE"""),69.0)</f>
        <v>69</v>
      </c>
    </row>
    <row r="28">
      <c r="A28" s="3">
        <f>IFERROR(__xludf.DUMMYFUNCTION("""COMPUTED_VALUE"""),43139.66666666667)</f>
        <v>43139.66667</v>
      </c>
      <c r="B28" s="2">
        <f>IFERROR(__xludf.DUMMYFUNCTION("""COMPUTED_VALUE"""),63.05)</f>
        <v>63.05</v>
      </c>
    </row>
    <row r="29">
      <c r="A29" s="3">
        <f>IFERROR(__xludf.DUMMYFUNCTION("""COMPUTED_VALUE"""),43140.66666666667)</f>
        <v>43140.66667</v>
      </c>
      <c r="B29" s="2">
        <f>IFERROR(__xludf.DUMMYFUNCTION("""COMPUTED_VALUE"""),62.08)</f>
        <v>62.08</v>
      </c>
    </row>
    <row r="30">
      <c r="A30" s="3">
        <f>IFERROR(__xludf.DUMMYFUNCTION("""COMPUTED_VALUE"""),43143.66666666667)</f>
        <v>43143.66667</v>
      </c>
      <c r="B30" s="2">
        <f>IFERROR(__xludf.DUMMYFUNCTION("""COMPUTED_VALUE"""),63.15)</f>
        <v>63.15</v>
      </c>
    </row>
    <row r="31">
      <c r="A31" s="3">
        <f>IFERROR(__xludf.DUMMYFUNCTION("""COMPUTED_VALUE"""),43144.66666666667)</f>
        <v>43144.66667</v>
      </c>
      <c r="B31" s="2">
        <f>IFERROR(__xludf.DUMMYFUNCTION("""COMPUTED_VALUE"""),64.73)</f>
        <v>64.73</v>
      </c>
    </row>
    <row r="32">
      <c r="A32" s="3">
        <f>IFERROR(__xludf.DUMMYFUNCTION("""COMPUTED_VALUE"""),43145.66666666667)</f>
        <v>43145.66667</v>
      </c>
      <c r="B32" s="2">
        <f>IFERROR(__xludf.DUMMYFUNCTION("""COMPUTED_VALUE"""),64.46)</f>
        <v>64.46</v>
      </c>
    </row>
    <row r="33">
      <c r="A33" s="3">
        <f>IFERROR(__xludf.DUMMYFUNCTION("""COMPUTED_VALUE"""),43146.66666666667)</f>
        <v>43146.66667</v>
      </c>
      <c r="B33" s="2">
        <f>IFERROR(__xludf.DUMMYFUNCTION("""COMPUTED_VALUE"""),66.81)</f>
        <v>66.81</v>
      </c>
    </row>
    <row r="34">
      <c r="A34" s="3">
        <f>IFERROR(__xludf.DUMMYFUNCTION("""COMPUTED_VALUE"""),43147.66666666667)</f>
        <v>43147.66667</v>
      </c>
      <c r="B34" s="2">
        <f>IFERROR(__xludf.DUMMYFUNCTION("""COMPUTED_VALUE"""),67.1)</f>
        <v>67.1</v>
      </c>
    </row>
    <row r="35">
      <c r="A35" s="3">
        <f>IFERROR(__xludf.DUMMYFUNCTION("""COMPUTED_VALUE"""),43151.66666666667)</f>
        <v>43151.66667</v>
      </c>
      <c r="B35" s="2">
        <f>IFERROR(__xludf.DUMMYFUNCTION("""COMPUTED_VALUE"""),66.95)</f>
        <v>66.95</v>
      </c>
    </row>
    <row r="36">
      <c r="A36" s="3">
        <f>IFERROR(__xludf.DUMMYFUNCTION("""COMPUTED_VALUE"""),43152.66666666667)</f>
        <v>43152.66667</v>
      </c>
      <c r="B36" s="2">
        <f>IFERROR(__xludf.DUMMYFUNCTION("""COMPUTED_VALUE"""),66.66)</f>
        <v>66.66</v>
      </c>
    </row>
    <row r="37">
      <c r="A37" s="3">
        <f>IFERROR(__xludf.DUMMYFUNCTION("""COMPUTED_VALUE"""),43153.66666666667)</f>
        <v>43153.66667</v>
      </c>
      <c r="B37" s="2">
        <f>IFERROR(__xludf.DUMMYFUNCTION("""COMPUTED_VALUE"""),69.23)</f>
        <v>69.23</v>
      </c>
    </row>
    <row r="38">
      <c r="A38" s="3">
        <f>IFERROR(__xludf.DUMMYFUNCTION("""COMPUTED_VALUE"""),43154.66666666667)</f>
        <v>43154.66667</v>
      </c>
      <c r="B38" s="2">
        <f>IFERROR(__xludf.DUMMYFUNCTION("""COMPUTED_VALUE"""),70.41)</f>
        <v>70.41</v>
      </c>
    </row>
    <row r="39">
      <c r="A39" s="3">
        <f>IFERROR(__xludf.DUMMYFUNCTION("""COMPUTED_VALUE"""),43157.66666666667)</f>
        <v>43157.66667</v>
      </c>
      <c r="B39" s="2">
        <f>IFERROR(__xludf.DUMMYFUNCTION("""COMPUTED_VALUE"""),71.48)</f>
        <v>71.48</v>
      </c>
    </row>
    <row r="40">
      <c r="A40" s="3">
        <f>IFERROR(__xludf.DUMMYFUNCTION("""COMPUTED_VALUE"""),43158.66666666667)</f>
        <v>43158.66667</v>
      </c>
      <c r="B40" s="2">
        <f>IFERROR(__xludf.DUMMYFUNCTION("""COMPUTED_VALUE"""),70.2)</f>
        <v>70.2</v>
      </c>
    </row>
    <row r="41">
      <c r="A41" s="3">
        <f>IFERROR(__xludf.DUMMYFUNCTION("""COMPUTED_VALUE"""),43159.66666666667)</f>
        <v>43159.66667</v>
      </c>
      <c r="B41" s="2">
        <f>IFERROR(__xludf.DUMMYFUNCTION("""COMPUTED_VALUE"""),68.61)</f>
        <v>68.61</v>
      </c>
    </row>
    <row r="42">
      <c r="A42" s="3">
        <f>IFERROR(__xludf.DUMMYFUNCTION("""COMPUTED_VALUE"""),43160.66666666667)</f>
        <v>43160.66667</v>
      </c>
      <c r="B42" s="2">
        <f>IFERROR(__xludf.DUMMYFUNCTION("""COMPUTED_VALUE"""),66.19)</f>
        <v>66.19</v>
      </c>
    </row>
    <row r="43">
      <c r="A43" s="3">
        <f>IFERROR(__xludf.DUMMYFUNCTION("""COMPUTED_VALUE"""),43161.66666666667)</f>
        <v>43161.66667</v>
      </c>
      <c r="B43" s="2">
        <f>IFERROR(__xludf.DUMMYFUNCTION("""COMPUTED_VALUE"""),67.02)</f>
        <v>67.02</v>
      </c>
    </row>
    <row r="44">
      <c r="A44" s="3">
        <f>IFERROR(__xludf.DUMMYFUNCTION("""COMPUTED_VALUE"""),43164.66666666667)</f>
        <v>43164.66667</v>
      </c>
      <c r="B44" s="2">
        <f>IFERROR(__xludf.DUMMYFUNCTION("""COMPUTED_VALUE"""),66.67)</f>
        <v>66.67</v>
      </c>
    </row>
    <row r="45">
      <c r="A45" s="3">
        <f>IFERROR(__xludf.DUMMYFUNCTION("""COMPUTED_VALUE"""),43165.66666666667)</f>
        <v>43165.66667</v>
      </c>
      <c r="B45" s="2">
        <f>IFERROR(__xludf.DUMMYFUNCTION("""COMPUTED_VALUE"""),65.64)</f>
        <v>65.64</v>
      </c>
    </row>
    <row r="46">
      <c r="A46" s="3">
        <f>IFERROR(__xludf.DUMMYFUNCTION("""COMPUTED_VALUE"""),43166.66666666667)</f>
        <v>43166.66667</v>
      </c>
      <c r="B46" s="2">
        <f>IFERROR(__xludf.DUMMYFUNCTION("""COMPUTED_VALUE"""),66.46)</f>
        <v>66.46</v>
      </c>
    </row>
    <row r="47">
      <c r="A47" s="3">
        <f>IFERROR(__xludf.DUMMYFUNCTION("""COMPUTED_VALUE"""),43167.66666666667)</f>
        <v>43167.66667</v>
      </c>
      <c r="B47" s="2">
        <f>IFERROR(__xludf.DUMMYFUNCTION("""COMPUTED_VALUE"""),65.82)</f>
        <v>65.82</v>
      </c>
    </row>
    <row r="48">
      <c r="A48" s="3">
        <f>IFERROR(__xludf.DUMMYFUNCTION("""COMPUTED_VALUE"""),43168.66666666667)</f>
        <v>43168.66667</v>
      </c>
      <c r="B48" s="2">
        <f>IFERROR(__xludf.DUMMYFUNCTION("""COMPUTED_VALUE"""),65.43)</f>
        <v>65.43</v>
      </c>
    </row>
    <row r="49">
      <c r="A49" s="3">
        <f>IFERROR(__xludf.DUMMYFUNCTION("""COMPUTED_VALUE"""),43171.66666666667)</f>
        <v>43171.66667</v>
      </c>
      <c r="B49" s="2">
        <f>IFERROR(__xludf.DUMMYFUNCTION("""COMPUTED_VALUE"""),69.1)</f>
        <v>69.1</v>
      </c>
    </row>
    <row r="50">
      <c r="A50" s="3">
        <f>IFERROR(__xludf.DUMMYFUNCTION("""COMPUTED_VALUE"""),43172.66666666667)</f>
        <v>43172.66667</v>
      </c>
      <c r="B50" s="2">
        <f>IFERROR(__xludf.DUMMYFUNCTION("""COMPUTED_VALUE"""),68.37)</f>
        <v>68.37</v>
      </c>
    </row>
    <row r="51">
      <c r="A51" s="3">
        <f>IFERROR(__xludf.DUMMYFUNCTION("""COMPUTED_VALUE"""),43173.66666666667)</f>
        <v>43173.66667</v>
      </c>
      <c r="B51" s="2">
        <f>IFERROR(__xludf.DUMMYFUNCTION("""COMPUTED_VALUE"""),65.33)</f>
        <v>65.33</v>
      </c>
    </row>
    <row r="52">
      <c r="A52" s="3">
        <f>IFERROR(__xludf.DUMMYFUNCTION("""COMPUTED_VALUE"""),43174.66666666667)</f>
        <v>43174.66667</v>
      </c>
      <c r="B52" s="2">
        <f>IFERROR(__xludf.DUMMYFUNCTION("""COMPUTED_VALUE"""),65.12)</f>
        <v>65.12</v>
      </c>
    </row>
    <row r="53">
      <c r="A53" s="3">
        <f>IFERROR(__xludf.DUMMYFUNCTION("""COMPUTED_VALUE"""),43175.66666666667)</f>
        <v>43175.66667</v>
      </c>
      <c r="B53" s="2">
        <f>IFERROR(__xludf.DUMMYFUNCTION("""COMPUTED_VALUE"""),64.27)</f>
        <v>64.27</v>
      </c>
    </row>
    <row r="54">
      <c r="A54" s="3">
        <f>IFERROR(__xludf.DUMMYFUNCTION("""COMPUTED_VALUE"""),43178.66666666667)</f>
        <v>43178.66667</v>
      </c>
      <c r="B54" s="2">
        <f>IFERROR(__xludf.DUMMYFUNCTION("""COMPUTED_VALUE"""),62.71)</f>
        <v>62.71</v>
      </c>
    </row>
    <row r="55">
      <c r="A55" s="3">
        <f>IFERROR(__xludf.DUMMYFUNCTION("""COMPUTED_VALUE"""),43179.66666666667)</f>
        <v>43179.66667</v>
      </c>
      <c r="B55" s="2">
        <f>IFERROR(__xludf.DUMMYFUNCTION("""COMPUTED_VALUE"""),62.11)</f>
        <v>62.11</v>
      </c>
    </row>
    <row r="56">
      <c r="A56" s="3">
        <f>IFERROR(__xludf.DUMMYFUNCTION("""COMPUTED_VALUE"""),43180.66666666667)</f>
        <v>43180.66667</v>
      </c>
      <c r="B56" s="2">
        <f>IFERROR(__xludf.DUMMYFUNCTION("""COMPUTED_VALUE"""),63.31)</f>
        <v>63.31</v>
      </c>
    </row>
    <row r="57">
      <c r="A57" s="3">
        <f>IFERROR(__xludf.DUMMYFUNCTION("""COMPUTED_VALUE"""),43181.66666666667)</f>
        <v>43181.66667</v>
      </c>
      <c r="B57" s="2">
        <f>IFERROR(__xludf.DUMMYFUNCTION("""COMPUTED_VALUE"""),61.82)</f>
        <v>61.82</v>
      </c>
    </row>
    <row r="58">
      <c r="A58" s="3">
        <f>IFERROR(__xludf.DUMMYFUNCTION("""COMPUTED_VALUE"""),43182.66666666667)</f>
        <v>43182.66667</v>
      </c>
      <c r="B58" s="2">
        <f>IFERROR(__xludf.DUMMYFUNCTION("""COMPUTED_VALUE"""),60.31)</f>
        <v>60.31</v>
      </c>
    </row>
    <row r="59">
      <c r="A59" s="3">
        <f>IFERROR(__xludf.DUMMYFUNCTION("""COMPUTED_VALUE"""),43185.66666666667)</f>
        <v>43185.66667</v>
      </c>
      <c r="B59" s="2">
        <f>IFERROR(__xludf.DUMMYFUNCTION("""COMPUTED_VALUE"""),60.84)</f>
        <v>60.84</v>
      </c>
    </row>
    <row r="60">
      <c r="A60" s="3">
        <f>IFERROR(__xludf.DUMMYFUNCTION("""COMPUTED_VALUE"""),43186.66666666667)</f>
        <v>43186.66667</v>
      </c>
      <c r="B60" s="2">
        <f>IFERROR(__xludf.DUMMYFUNCTION("""COMPUTED_VALUE"""),55.84)</f>
        <v>55.84</v>
      </c>
    </row>
    <row r="61">
      <c r="A61" s="3">
        <f>IFERROR(__xludf.DUMMYFUNCTION("""COMPUTED_VALUE"""),43187.66666666667)</f>
        <v>43187.66667</v>
      </c>
      <c r="B61" s="2">
        <f>IFERROR(__xludf.DUMMYFUNCTION("""COMPUTED_VALUE"""),51.56)</f>
        <v>51.56</v>
      </c>
    </row>
    <row r="62">
      <c r="A62" s="3">
        <f>IFERROR(__xludf.DUMMYFUNCTION("""COMPUTED_VALUE"""),43188.66666666667)</f>
        <v>43188.66667</v>
      </c>
      <c r="B62" s="2">
        <f>IFERROR(__xludf.DUMMYFUNCTION("""COMPUTED_VALUE"""),53.23)</f>
        <v>53.23</v>
      </c>
    </row>
    <row r="63">
      <c r="A63" s="3">
        <f>IFERROR(__xludf.DUMMYFUNCTION("""COMPUTED_VALUE"""),43192.66666666667)</f>
        <v>43192.66667</v>
      </c>
      <c r="B63" s="2">
        <f>IFERROR(__xludf.DUMMYFUNCTION("""COMPUTED_VALUE"""),50.5)</f>
        <v>50.5</v>
      </c>
    </row>
    <row r="64">
      <c r="A64" s="3">
        <f>IFERROR(__xludf.DUMMYFUNCTION("""COMPUTED_VALUE"""),43193.66666666667)</f>
        <v>43193.66667</v>
      </c>
      <c r="B64" s="2">
        <f>IFERROR(__xludf.DUMMYFUNCTION("""COMPUTED_VALUE"""),53.51)</f>
        <v>53.51</v>
      </c>
    </row>
    <row r="65">
      <c r="A65" s="3">
        <f>IFERROR(__xludf.DUMMYFUNCTION("""COMPUTED_VALUE"""),43194.66666666667)</f>
        <v>43194.66667</v>
      </c>
      <c r="B65" s="2">
        <f>IFERROR(__xludf.DUMMYFUNCTION("""COMPUTED_VALUE"""),57.39)</f>
        <v>57.39</v>
      </c>
    </row>
    <row r="66">
      <c r="A66" s="3">
        <f>IFERROR(__xludf.DUMMYFUNCTION("""COMPUTED_VALUE"""),43195.66666666667)</f>
        <v>43195.66667</v>
      </c>
      <c r="B66" s="2">
        <f>IFERROR(__xludf.DUMMYFUNCTION("""COMPUTED_VALUE"""),61.14)</f>
        <v>61.14</v>
      </c>
    </row>
    <row r="67">
      <c r="A67" s="3">
        <f>IFERROR(__xludf.DUMMYFUNCTION("""COMPUTED_VALUE"""),43196.66666666667)</f>
        <v>43196.66667</v>
      </c>
      <c r="B67" s="2">
        <f>IFERROR(__xludf.DUMMYFUNCTION("""COMPUTED_VALUE"""),59.86)</f>
        <v>59.86</v>
      </c>
    </row>
    <row r="68">
      <c r="A68" s="3">
        <f>IFERROR(__xludf.DUMMYFUNCTION("""COMPUTED_VALUE"""),43199.66666666667)</f>
        <v>43199.66667</v>
      </c>
      <c r="B68" s="2">
        <f>IFERROR(__xludf.DUMMYFUNCTION("""COMPUTED_VALUE"""),57.93)</f>
        <v>57.93</v>
      </c>
    </row>
    <row r="69">
      <c r="A69" s="3">
        <f>IFERROR(__xludf.DUMMYFUNCTION("""COMPUTED_VALUE"""),43200.66666666667)</f>
        <v>43200.66667</v>
      </c>
      <c r="B69" s="2">
        <f>IFERROR(__xludf.DUMMYFUNCTION("""COMPUTED_VALUE"""),60.94)</f>
        <v>60.94</v>
      </c>
    </row>
    <row r="70">
      <c r="A70" s="3">
        <f>IFERROR(__xludf.DUMMYFUNCTION("""COMPUTED_VALUE"""),43201.66666666667)</f>
        <v>43201.66667</v>
      </c>
      <c r="B70" s="2">
        <f>IFERROR(__xludf.DUMMYFUNCTION("""COMPUTED_VALUE"""),60.19)</f>
        <v>60.19</v>
      </c>
    </row>
    <row r="71">
      <c r="A71" s="3">
        <f>IFERROR(__xludf.DUMMYFUNCTION("""COMPUTED_VALUE"""),43202.66666666667)</f>
        <v>43202.66667</v>
      </c>
      <c r="B71" s="2">
        <f>IFERROR(__xludf.DUMMYFUNCTION("""COMPUTED_VALUE"""),58.82)</f>
        <v>58.82</v>
      </c>
    </row>
    <row r="72">
      <c r="A72" s="3">
        <f>IFERROR(__xludf.DUMMYFUNCTION("""COMPUTED_VALUE"""),43203.66666666667)</f>
        <v>43203.66667</v>
      </c>
      <c r="B72" s="2">
        <f>IFERROR(__xludf.DUMMYFUNCTION("""COMPUTED_VALUE"""),60.07)</f>
        <v>60.07</v>
      </c>
    </row>
    <row r="73">
      <c r="A73" s="3">
        <f>IFERROR(__xludf.DUMMYFUNCTION("""COMPUTED_VALUE"""),43206.66666666667)</f>
        <v>43206.66667</v>
      </c>
      <c r="B73" s="2">
        <f>IFERROR(__xludf.DUMMYFUNCTION("""COMPUTED_VALUE"""),58.24)</f>
        <v>58.24</v>
      </c>
    </row>
    <row r="74">
      <c r="A74" s="3">
        <f>IFERROR(__xludf.DUMMYFUNCTION("""COMPUTED_VALUE"""),43207.66666666667)</f>
        <v>43207.66667</v>
      </c>
      <c r="B74" s="2">
        <f>IFERROR(__xludf.DUMMYFUNCTION("""COMPUTED_VALUE"""),57.54)</f>
        <v>57.54</v>
      </c>
    </row>
    <row r="75">
      <c r="A75" s="3">
        <f>IFERROR(__xludf.DUMMYFUNCTION("""COMPUTED_VALUE"""),43208.66666666667)</f>
        <v>43208.66667</v>
      </c>
      <c r="B75" s="2">
        <f>IFERROR(__xludf.DUMMYFUNCTION("""COMPUTED_VALUE"""),58.67)</f>
        <v>58.67</v>
      </c>
    </row>
    <row r="76">
      <c r="A76" s="3">
        <f>IFERROR(__xludf.DUMMYFUNCTION("""COMPUTED_VALUE"""),43209.66666666667)</f>
        <v>43209.66667</v>
      </c>
      <c r="B76" s="2">
        <f>IFERROR(__xludf.DUMMYFUNCTION("""COMPUTED_VALUE"""),60.02)</f>
        <v>60.02</v>
      </c>
    </row>
    <row r="77">
      <c r="A77" s="3">
        <f>IFERROR(__xludf.DUMMYFUNCTION("""COMPUTED_VALUE"""),43210.66666666667)</f>
        <v>43210.66667</v>
      </c>
      <c r="B77" s="2">
        <f>IFERROR(__xludf.DUMMYFUNCTION("""COMPUTED_VALUE"""),58.05)</f>
        <v>58.05</v>
      </c>
    </row>
    <row r="78">
      <c r="A78" s="3">
        <f>IFERROR(__xludf.DUMMYFUNCTION("""COMPUTED_VALUE"""),43213.66666666667)</f>
        <v>43213.66667</v>
      </c>
      <c r="B78" s="2">
        <f>IFERROR(__xludf.DUMMYFUNCTION("""COMPUTED_VALUE"""),56.67)</f>
        <v>56.67</v>
      </c>
    </row>
    <row r="79">
      <c r="A79" s="3">
        <f>IFERROR(__xludf.DUMMYFUNCTION("""COMPUTED_VALUE"""),43214.66666666667)</f>
        <v>43214.66667</v>
      </c>
      <c r="B79" s="2">
        <f>IFERROR(__xludf.DUMMYFUNCTION("""COMPUTED_VALUE"""),56.69)</f>
        <v>56.69</v>
      </c>
    </row>
    <row r="80">
      <c r="A80" s="3">
        <f>IFERROR(__xludf.DUMMYFUNCTION("""COMPUTED_VALUE"""),43215.66666666667)</f>
        <v>43215.66667</v>
      </c>
      <c r="B80" s="2">
        <f>IFERROR(__xludf.DUMMYFUNCTION("""COMPUTED_VALUE"""),56.14)</f>
        <v>56.14</v>
      </c>
    </row>
    <row r="81">
      <c r="A81" s="3">
        <f>IFERROR(__xludf.DUMMYFUNCTION("""COMPUTED_VALUE"""),43216.66666666667)</f>
        <v>43216.66667</v>
      </c>
      <c r="B81" s="2">
        <f>IFERROR(__xludf.DUMMYFUNCTION("""COMPUTED_VALUE"""),57.1)</f>
        <v>57.1</v>
      </c>
    </row>
    <row r="82">
      <c r="A82" s="3">
        <f>IFERROR(__xludf.DUMMYFUNCTION("""COMPUTED_VALUE"""),43217.66666666667)</f>
        <v>43217.66667</v>
      </c>
      <c r="B82" s="2">
        <f>IFERROR(__xludf.DUMMYFUNCTION("""COMPUTED_VALUE"""),58.82)</f>
        <v>58.82</v>
      </c>
    </row>
    <row r="83">
      <c r="A83" s="3">
        <f>IFERROR(__xludf.DUMMYFUNCTION("""COMPUTED_VALUE"""),43220.66666666667)</f>
        <v>43220.66667</v>
      </c>
      <c r="B83" s="2">
        <f>IFERROR(__xludf.DUMMYFUNCTION("""COMPUTED_VALUE"""),58.78)</f>
        <v>58.78</v>
      </c>
    </row>
    <row r="84">
      <c r="A84" s="3">
        <f>IFERROR(__xludf.DUMMYFUNCTION("""COMPUTED_VALUE"""),43221.66666666667)</f>
        <v>43221.66667</v>
      </c>
      <c r="B84" s="2">
        <f>IFERROR(__xludf.DUMMYFUNCTION("""COMPUTED_VALUE"""),59.98)</f>
        <v>59.98</v>
      </c>
    </row>
    <row r="85">
      <c r="A85" s="3">
        <f>IFERROR(__xludf.DUMMYFUNCTION("""COMPUTED_VALUE"""),43222.66666666667)</f>
        <v>43222.66667</v>
      </c>
      <c r="B85" s="2">
        <f>IFERROR(__xludf.DUMMYFUNCTION("""COMPUTED_VALUE"""),60.23)</f>
        <v>60.23</v>
      </c>
    </row>
    <row r="86">
      <c r="A86" s="3">
        <f>IFERROR(__xludf.DUMMYFUNCTION("""COMPUTED_VALUE"""),43223.66666666667)</f>
        <v>43223.66667</v>
      </c>
      <c r="B86" s="2">
        <f>IFERROR(__xludf.DUMMYFUNCTION("""COMPUTED_VALUE"""),56.89)</f>
        <v>56.89</v>
      </c>
    </row>
    <row r="87">
      <c r="A87" s="3">
        <f>IFERROR(__xludf.DUMMYFUNCTION("""COMPUTED_VALUE"""),43224.66666666667)</f>
        <v>43224.66667</v>
      </c>
      <c r="B87" s="2">
        <f>IFERROR(__xludf.DUMMYFUNCTION("""COMPUTED_VALUE"""),58.82)</f>
        <v>58.82</v>
      </c>
    </row>
    <row r="88">
      <c r="A88" s="3">
        <f>IFERROR(__xludf.DUMMYFUNCTION("""COMPUTED_VALUE"""),43227.66666666667)</f>
        <v>43227.66667</v>
      </c>
      <c r="B88" s="2">
        <f>IFERROR(__xludf.DUMMYFUNCTION("""COMPUTED_VALUE"""),60.55)</f>
        <v>60.55</v>
      </c>
    </row>
    <row r="89">
      <c r="A89" s="3">
        <f>IFERROR(__xludf.DUMMYFUNCTION("""COMPUTED_VALUE"""),43228.66666666667)</f>
        <v>43228.66667</v>
      </c>
      <c r="B89" s="2">
        <f>IFERROR(__xludf.DUMMYFUNCTION("""COMPUTED_VALUE"""),60.39)</f>
        <v>60.39</v>
      </c>
    </row>
    <row r="90">
      <c r="A90" s="3">
        <f>IFERROR(__xludf.DUMMYFUNCTION("""COMPUTED_VALUE"""),43229.66666666667)</f>
        <v>43229.66667</v>
      </c>
      <c r="B90" s="2">
        <f>IFERROR(__xludf.DUMMYFUNCTION("""COMPUTED_VALUE"""),61.37)</f>
        <v>61.37</v>
      </c>
    </row>
    <row r="91">
      <c r="A91" s="3">
        <f>IFERROR(__xludf.DUMMYFUNCTION("""COMPUTED_VALUE"""),43230.66666666667)</f>
        <v>43230.66667</v>
      </c>
      <c r="B91" s="2">
        <f>IFERROR(__xludf.DUMMYFUNCTION("""COMPUTED_VALUE"""),61.0)</f>
        <v>61</v>
      </c>
    </row>
    <row r="92">
      <c r="A92" s="3">
        <f>IFERROR(__xludf.DUMMYFUNCTION("""COMPUTED_VALUE"""),43231.66666666667)</f>
        <v>43231.66667</v>
      </c>
      <c r="B92" s="2">
        <f>IFERROR(__xludf.DUMMYFUNCTION("""COMPUTED_VALUE"""),60.21)</f>
        <v>60.21</v>
      </c>
    </row>
    <row r="93">
      <c r="A93" s="3">
        <f>IFERROR(__xludf.DUMMYFUNCTION("""COMPUTED_VALUE"""),43234.66666666667)</f>
        <v>43234.66667</v>
      </c>
      <c r="B93" s="2">
        <f>IFERROR(__xludf.DUMMYFUNCTION("""COMPUTED_VALUE"""),58.39)</f>
        <v>58.39</v>
      </c>
    </row>
    <row r="94">
      <c r="A94" s="3">
        <f>IFERROR(__xludf.DUMMYFUNCTION("""COMPUTED_VALUE"""),43235.66666666667)</f>
        <v>43235.66667</v>
      </c>
      <c r="B94" s="2">
        <f>IFERROR(__xludf.DUMMYFUNCTION("""COMPUTED_VALUE"""),56.84)</f>
        <v>56.84</v>
      </c>
    </row>
    <row r="95">
      <c r="A95" s="3">
        <f>IFERROR(__xludf.DUMMYFUNCTION("""COMPUTED_VALUE"""),43236.66666666667)</f>
        <v>43236.66667</v>
      </c>
      <c r="B95" s="2">
        <f>IFERROR(__xludf.DUMMYFUNCTION("""COMPUTED_VALUE"""),57.3)</f>
        <v>57.3</v>
      </c>
    </row>
    <row r="96">
      <c r="A96" s="3">
        <f>IFERROR(__xludf.DUMMYFUNCTION("""COMPUTED_VALUE"""),43237.66666666667)</f>
        <v>43237.66667</v>
      </c>
      <c r="B96" s="2">
        <f>IFERROR(__xludf.DUMMYFUNCTION("""COMPUTED_VALUE"""),56.91)</f>
        <v>56.91</v>
      </c>
    </row>
    <row r="97">
      <c r="A97" s="3">
        <f>IFERROR(__xludf.DUMMYFUNCTION("""COMPUTED_VALUE"""),43238.66666666667)</f>
        <v>43238.66667</v>
      </c>
      <c r="B97" s="2">
        <f>IFERROR(__xludf.DUMMYFUNCTION("""COMPUTED_VALUE"""),56.91)</f>
        <v>56.91</v>
      </c>
    </row>
    <row r="98">
      <c r="A98" s="3">
        <f>IFERROR(__xludf.DUMMYFUNCTION("""COMPUTED_VALUE"""),43241.66666666667)</f>
        <v>43241.66667</v>
      </c>
      <c r="B98" s="2">
        <f>IFERROR(__xludf.DUMMYFUNCTION("""COMPUTED_VALUE"""),56.9)</f>
        <v>56.9</v>
      </c>
    </row>
    <row r="99">
      <c r="A99" s="3">
        <f>IFERROR(__xludf.DUMMYFUNCTION("""COMPUTED_VALUE"""),43242.66666666667)</f>
        <v>43242.66667</v>
      </c>
      <c r="B99" s="2">
        <f>IFERROR(__xludf.DUMMYFUNCTION("""COMPUTED_VALUE"""),55.0)</f>
        <v>55</v>
      </c>
    </row>
    <row r="100">
      <c r="A100" s="3">
        <f>IFERROR(__xludf.DUMMYFUNCTION("""COMPUTED_VALUE"""),43243.66666666667)</f>
        <v>43243.66667</v>
      </c>
      <c r="B100" s="2">
        <f>IFERROR(__xludf.DUMMYFUNCTION("""COMPUTED_VALUE"""),55.81)</f>
        <v>55.81</v>
      </c>
    </row>
    <row r="101">
      <c r="A101" s="3">
        <f>IFERROR(__xludf.DUMMYFUNCTION("""COMPUTED_VALUE"""),43244.66666666667)</f>
        <v>43244.66667</v>
      </c>
      <c r="B101" s="2">
        <f>IFERROR(__xludf.DUMMYFUNCTION("""COMPUTED_VALUE"""),55.57)</f>
        <v>55.57</v>
      </c>
    </row>
    <row r="102">
      <c r="A102" s="3">
        <f>IFERROR(__xludf.DUMMYFUNCTION("""COMPUTED_VALUE"""),43245.66666666667)</f>
        <v>43245.66667</v>
      </c>
      <c r="B102" s="2">
        <f>IFERROR(__xludf.DUMMYFUNCTION("""COMPUTED_VALUE"""),55.77)</f>
        <v>55.77</v>
      </c>
    </row>
    <row r="103">
      <c r="A103" s="3">
        <f>IFERROR(__xludf.DUMMYFUNCTION("""COMPUTED_VALUE"""),43249.66666666667)</f>
        <v>43249.66667</v>
      </c>
      <c r="B103" s="2">
        <f>IFERROR(__xludf.DUMMYFUNCTION("""COMPUTED_VALUE"""),56.75)</f>
        <v>56.75</v>
      </c>
    </row>
    <row r="104">
      <c r="A104" s="3">
        <f>IFERROR(__xludf.DUMMYFUNCTION("""COMPUTED_VALUE"""),43250.66666666667)</f>
        <v>43250.66667</v>
      </c>
      <c r="B104" s="2">
        <f>IFERROR(__xludf.DUMMYFUNCTION("""COMPUTED_VALUE"""),58.34)</f>
        <v>58.34</v>
      </c>
    </row>
    <row r="105">
      <c r="A105" s="3">
        <f>IFERROR(__xludf.DUMMYFUNCTION("""COMPUTED_VALUE"""),43251.66666666667)</f>
        <v>43251.66667</v>
      </c>
      <c r="B105" s="2">
        <f>IFERROR(__xludf.DUMMYFUNCTION("""COMPUTED_VALUE"""),56.95)</f>
        <v>56.95</v>
      </c>
    </row>
    <row r="106">
      <c r="A106" s="3">
        <f>IFERROR(__xludf.DUMMYFUNCTION("""COMPUTED_VALUE"""),43252.66666666667)</f>
        <v>43252.66667</v>
      </c>
      <c r="B106" s="2">
        <f>IFERROR(__xludf.DUMMYFUNCTION("""COMPUTED_VALUE"""),58.36)</f>
        <v>58.36</v>
      </c>
    </row>
    <row r="107">
      <c r="A107" s="3">
        <f>IFERROR(__xludf.DUMMYFUNCTION("""COMPUTED_VALUE"""),43255.66666666667)</f>
        <v>43255.66667</v>
      </c>
      <c r="B107" s="2">
        <f>IFERROR(__xludf.DUMMYFUNCTION("""COMPUTED_VALUE"""),59.35)</f>
        <v>59.35</v>
      </c>
    </row>
    <row r="108">
      <c r="A108" s="3">
        <f>IFERROR(__xludf.DUMMYFUNCTION("""COMPUTED_VALUE"""),43256.66666666667)</f>
        <v>43256.66667</v>
      </c>
      <c r="B108" s="2">
        <f>IFERROR(__xludf.DUMMYFUNCTION("""COMPUTED_VALUE"""),58.23)</f>
        <v>58.23</v>
      </c>
    </row>
    <row r="109">
      <c r="A109" s="3">
        <f>IFERROR(__xludf.DUMMYFUNCTION("""COMPUTED_VALUE"""),43257.66666666667)</f>
        <v>43257.66667</v>
      </c>
      <c r="B109" s="2">
        <f>IFERROR(__xludf.DUMMYFUNCTION("""COMPUTED_VALUE"""),63.9)</f>
        <v>63.9</v>
      </c>
    </row>
    <row r="110">
      <c r="A110" s="3">
        <f>IFERROR(__xludf.DUMMYFUNCTION("""COMPUTED_VALUE"""),43258.66666666667)</f>
        <v>43258.66667</v>
      </c>
      <c r="B110" s="2">
        <f>IFERROR(__xludf.DUMMYFUNCTION("""COMPUTED_VALUE"""),63.22)</f>
        <v>63.22</v>
      </c>
    </row>
    <row r="111">
      <c r="A111" s="3">
        <f>IFERROR(__xludf.DUMMYFUNCTION("""COMPUTED_VALUE"""),43259.66666666667)</f>
        <v>43259.66667</v>
      </c>
      <c r="B111" s="2">
        <f>IFERROR(__xludf.DUMMYFUNCTION("""COMPUTED_VALUE"""),63.53)</f>
        <v>63.53</v>
      </c>
    </row>
    <row r="112">
      <c r="A112" s="3">
        <f>IFERROR(__xludf.DUMMYFUNCTION("""COMPUTED_VALUE"""),43262.66666666667)</f>
        <v>43262.66667</v>
      </c>
      <c r="B112" s="2">
        <f>IFERROR(__xludf.DUMMYFUNCTION("""COMPUTED_VALUE"""),66.42)</f>
        <v>66.42</v>
      </c>
    </row>
    <row r="113">
      <c r="A113" s="3">
        <f>IFERROR(__xludf.DUMMYFUNCTION("""COMPUTED_VALUE"""),43263.66666666667)</f>
        <v>43263.66667</v>
      </c>
      <c r="B113" s="2">
        <f>IFERROR(__xludf.DUMMYFUNCTION("""COMPUTED_VALUE"""),68.55)</f>
        <v>68.55</v>
      </c>
    </row>
    <row r="114">
      <c r="A114" s="3">
        <f>IFERROR(__xludf.DUMMYFUNCTION("""COMPUTED_VALUE"""),43264.66666666667)</f>
        <v>43264.66667</v>
      </c>
      <c r="B114" s="2">
        <f>IFERROR(__xludf.DUMMYFUNCTION("""COMPUTED_VALUE"""),68.96)</f>
        <v>68.96</v>
      </c>
    </row>
    <row r="115">
      <c r="A115" s="3">
        <f>IFERROR(__xludf.DUMMYFUNCTION("""COMPUTED_VALUE"""),43265.66666666667)</f>
        <v>43265.66667</v>
      </c>
      <c r="B115" s="2">
        <f>IFERROR(__xludf.DUMMYFUNCTION("""COMPUTED_VALUE"""),71.54)</f>
        <v>71.54</v>
      </c>
    </row>
    <row r="116">
      <c r="A116" s="3">
        <f>IFERROR(__xludf.DUMMYFUNCTION("""COMPUTED_VALUE"""),43266.66666666667)</f>
        <v>43266.66667</v>
      </c>
      <c r="B116" s="2">
        <f>IFERROR(__xludf.DUMMYFUNCTION("""COMPUTED_VALUE"""),71.63)</f>
        <v>71.63</v>
      </c>
    </row>
    <row r="117">
      <c r="A117" s="3">
        <f>IFERROR(__xludf.DUMMYFUNCTION("""COMPUTED_VALUE"""),43269.66666666667)</f>
        <v>43269.66667</v>
      </c>
      <c r="B117" s="2">
        <f>IFERROR(__xludf.DUMMYFUNCTION("""COMPUTED_VALUE"""),74.17)</f>
        <v>74.17</v>
      </c>
    </row>
    <row r="118">
      <c r="A118" s="3">
        <f>IFERROR(__xludf.DUMMYFUNCTION("""COMPUTED_VALUE"""),43270.66666666667)</f>
        <v>43270.66667</v>
      </c>
      <c r="B118" s="2">
        <f>IFERROR(__xludf.DUMMYFUNCTION("""COMPUTED_VALUE"""),70.51)</f>
        <v>70.51</v>
      </c>
    </row>
    <row r="119">
      <c r="A119" s="3">
        <f>IFERROR(__xludf.DUMMYFUNCTION("""COMPUTED_VALUE"""),43271.66666666667)</f>
        <v>43271.66667</v>
      </c>
      <c r="B119" s="2">
        <f>IFERROR(__xludf.DUMMYFUNCTION("""COMPUTED_VALUE"""),72.44)</f>
        <v>72.44</v>
      </c>
    </row>
    <row r="120">
      <c r="A120" s="3">
        <f>IFERROR(__xludf.DUMMYFUNCTION("""COMPUTED_VALUE"""),43272.66666666667)</f>
        <v>43272.66667</v>
      </c>
      <c r="B120" s="2">
        <f>IFERROR(__xludf.DUMMYFUNCTION("""COMPUTED_VALUE"""),69.5)</f>
        <v>69.5</v>
      </c>
    </row>
    <row r="121">
      <c r="A121" s="3">
        <f>IFERROR(__xludf.DUMMYFUNCTION("""COMPUTED_VALUE"""),43273.66666666667)</f>
        <v>43273.66667</v>
      </c>
      <c r="B121" s="2">
        <f>IFERROR(__xludf.DUMMYFUNCTION("""COMPUTED_VALUE"""),66.73)</f>
        <v>66.73</v>
      </c>
    </row>
    <row r="122">
      <c r="A122" s="3">
        <f>IFERROR(__xludf.DUMMYFUNCTION("""COMPUTED_VALUE"""),43276.66666666667)</f>
        <v>43276.66667</v>
      </c>
      <c r="B122" s="2">
        <f>IFERROR(__xludf.DUMMYFUNCTION("""COMPUTED_VALUE"""),66.6)</f>
        <v>66.6</v>
      </c>
    </row>
    <row r="123">
      <c r="A123" s="3">
        <f>IFERROR(__xludf.DUMMYFUNCTION("""COMPUTED_VALUE"""),43277.66666666667)</f>
        <v>43277.66667</v>
      </c>
      <c r="B123" s="2">
        <f>IFERROR(__xludf.DUMMYFUNCTION("""COMPUTED_VALUE"""),68.4)</f>
        <v>68.4</v>
      </c>
    </row>
    <row r="124">
      <c r="A124" s="3">
        <f>IFERROR(__xludf.DUMMYFUNCTION("""COMPUTED_VALUE"""),43278.66666666667)</f>
        <v>43278.66667</v>
      </c>
      <c r="B124" s="2">
        <f>IFERROR(__xludf.DUMMYFUNCTION("""COMPUTED_VALUE"""),68.9)</f>
        <v>68.9</v>
      </c>
    </row>
    <row r="125">
      <c r="A125" s="3">
        <f>IFERROR(__xludf.DUMMYFUNCTION("""COMPUTED_VALUE"""),43279.66666666667)</f>
        <v>43279.66667</v>
      </c>
      <c r="B125" s="2">
        <f>IFERROR(__xludf.DUMMYFUNCTION("""COMPUTED_VALUE"""),69.99)</f>
        <v>69.99</v>
      </c>
    </row>
    <row r="126">
      <c r="A126" s="3">
        <f>IFERROR(__xludf.DUMMYFUNCTION("""COMPUTED_VALUE"""),43280.66666666667)</f>
        <v>43280.66667</v>
      </c>
      <c r="B126" s="2">
        <f>IFERROR(__xludf.DUMMYFUNCTION("""COMPUTED_VALUE"""),68.59)</f>
        <v>68.59</v>
      </c>
    </row>
    <row r="127">
      <c r="A127" s="3">
        <f>IFERROR(__xludf.DUMMYFUNCTION("""COMPUTED_VALUE"""),43283.66666666667)</f>
        <v>43283.66667</v>
      </c>
      <c r="B127" s="2">
        <f>IFERROR(__xludf.DUMMYFUNCTION("""COMPUTED_VALUE"""),67.01)</f>
        <v>67.01</v>
      </c>
    </row>
    <row r="128">
      <c r="A128" s="3">
        <f>IFERROR(__xludf.DUMMYFUNCTION("""COMPUTED_VALUE"""),43284.54166666667)</f>
        <v>43284.54167</v>
      </c>
      <c r="B128" s="2">
        <f>IFERROR(__xludf.DUMMYFUNCTION("""COMPUTED_VALUE"""),62.17)</f>
        <v>62.17</v>
      </c>
    </row>
    <row r="129">
      <c r="A129" s="3">
        <f>IFERROR(__xludf.DUMMYFUNCTION("""COMPUTED_VALUE"""),43286.66666666667)</f>
        <v>43286.66667</v>
      </c>
      <c r="B129" s="2">
        <f>IFERROR(__xludf.DUMMYFUNCTION("""COMPUTED_VALUE"""),61.83)</f>
        <v>61.83</v>
      </c>
    </row>
    <row r="130">
      <c r="A130" s="3">
        <f>IFERROR(__xludf.DUMMYFUNCTION("""COMPUTED_VALUE"""),43287.66666666667)</f>
        <v>43287.66667</v>
      </c>
      <c r="B130" s="2">
        <f>IFERROR(__xludf.DUMMYFUNCTION("""COMPUTED_VALUE"""),61.78)</f>
        <v>61.78</v>
      </c>
    </row>
    <row r="131">
      <c r="A131" s="3">
        <f>IFERROR(__xludf.DUMMYFUNCTION("""COMPUTED_VALUE"""),43290.66666666667)</f>
        <v>43290.66667</v>
      </c>
      <c r="B131" s="2">
        <f>IFERROR(__xludf.DUMMYFUNCTION("""COMPUTED_VALUE"""),63.7)</f>
        <v>63.7</v>
      </c>
    </row>
    <row r="132">
      <c r="A132" s="3">
        <f>IFERROR(__xludf.DUMMYFUNCTION("""COMPUTED_VALUE"""),43291.66666666667)</f>
        <v>43291.66667</v>
      </c>
      <c r="B132" s="2">
        <f>IFERROR(__xludf.DUMMYFUNCTION("""COMPUTED_VALUE"""),64.49)</f>
        <v>64.49</v>
      </c>
    </row>
    <row r="133">
      <c r="A133" s="3">
        <f>IFERROR(__xludf.DUMMYFUNCTION("""COMPUTED_VALUE"""),43292.66666666667)</f>
        <v>43292.66667</v>
      </c>
      <c r="B133" s="2">
        <f>IFERROR(__xludf.DUMMYFUNCTION("""COMPUTED_VALUE"""),63.79)</f>
        <v>63.79</v>
      </c>
    </row>
    <row r="134">
      <c r="A134" s="3">
        <f>IFERROR(__xludf.DUMMYFUNCTION("""COMPUTED_VALUE"""),43293.66666666667)</f>
        <v>43293.66667</v>
      </c>
      <c r="B134" s="2">
        <f>IFERROR(__xludf.DUMMYFUNCTION("""COMPUTED_VALUE"""),63.34)</f>
        <v>63.34</v>
      </c>
    </row>
    <row r="135">
      <c r="A135" s="3">
        <f>IFERROR(__xludf.DUMMYFUNCTION("""COMPUTED_VALUE"""),43294.66666666667)</f>
        <v>43294.66667</v>
      </c>
      <c r="B135" s="2">
        <f>IFERROR(__xludf.DUMMYFUNCTION("""COMPUTED_VALUE"""),63.77)</f>
        <v>63.77</v>
      </c>
    </row>
    <row r="136">
      <c r="A136" s="3">
        <f>IFERROR(__xludf.DUMMYFUNCTION("""COMPUTED_VALUE"""),43297.66666666667)</f>
        <v>43297.66667</v>
      </c>
      <c r="B136" s="2">
        <f>IFERROR(__xludf.DUMMYFUNCTION("""COMPUTED_VALUE"""),62.02)</f>
        <v>62.02</v>
      </c>
    </row>
    <row r="137">
      <c r="A137" s="3">
        <f>IFERROR(__xludf.DUMMYFUNCTION("""COMPUTED_VALUE"""),43298.66666666667)</f>
        <v>43298.66667</v>
      </c>
      <c r="B137" s="2">
        <f>IFERROR(__xludf.DUMMYFUNCTION("""COMPUTED_VALUE"""),64.54)</f>
        <v>64.54</v>
      </c>
    </row>
    <row r="138">
      <c r="A138" s="3">
        <f>IFERROR(__xludf.DUMMYFUNCTION("""COMPUTED_VALUE"""),43299.66666666667)</f>
        <v>43299.66667</v>
      </c>
      <c r="B138" s="2">
        <f>IFERROR(__xludf.DUMMYFUNCTION("""COMPUTED_VALUE"""),64.77)</f>
        <v>64.77</v>
      </c>
    </row>
    <row r="139">
      <c r="A139" s="3">
        <f>IFERROR(__xludf.DUMMYFUNCTION("""COMPUTED_VALUE"""),43300.66666666667)</f>
        <v>43300.66667</v>
      </c>
      <c r="B139" s="2">
        <f>IFERROR(__xludf.DUMMYFUNCTION("""COMPUTED_VALUE"""),64.05)</f>
        <v>64.05</v>
      </c>
    </row>
    <row r="140">
      <c r="A140" s="3">
        <f>IFERROR(__xludf.DUMMYFUNCTION("""COMPUTED_VALUE"""),43301.66666666667)</f>
        <v>43301.66667</v>
      </c>
      <c r="B140" s="2">
        <f>IFERROR(__xludf.DUMMYFUNCTION("""COMPUTED_VALUE"""),62.72)</f>
        <v>62.72</v>
      </c>
    </row>
    <row r="141">
      <c r="A141" s="3">
        <f>IFERROR(__xludf.DUMMYFUNCTION("""COMPUTED_VALUE"""),43304.66666666667)</f>
        <v>43304.66667</v>
      </c>
      <c r="B141" s="2">
        <f>IFERROR(__xludf.DUMMYFUNCTION("""COMPUTED_VALUE"""),60.64)</f>
        <v>60.64</v>
      </c>
    </row>
    <row r="142">
      <c r="A142" s="3">
        <f>IFERROR(__xludf.DUMMYFUNCTION("""COMPUTED_VALUE"""),43305.66666666667)</f>
        <v>43305.66667</v>
      </c>
      <c r="B142" s="2">
        <f>IFERROR(__xludf.DUMMYFUNCTION("""COMPUTED_VALUE"""),59.49)</f>
        <v>59.49</v>
      </c>
    </row>
    <row r="143">
      <c r="A143" s="3">
        <f>IFERROR(__xludf.DUMMYFUNCTION("""COMPUTED_VALUE"""),43306.66666666667)</f>
        <v>43306.66667</v>
      </c>
      <c r="B143" s="2">
        <f>IFERROR(__xludf.DUMMYFUNCTION("""COMPUTED_VALUE"""),61.75)</f>
        <v>61.75</v>
      </c>
    </row>
    <row r="144">
      <c r="A144" s="3">
        <f>IFERROR(__xludf.DUMMYFUNCTION("""COMPUTED_VALUE"""),43307.66666666667)</f>
        <v>43307.66667</v>
      </c>
      <c r="B144" s="2">
        <f>IFERROR(__xludf.DUMMYFUNCTION("""COMPUTED_VALUE"""),61.33)</f>
        <v>61.33</v>
      </c>
    </row>
    <row r="145">
      <c r="A145" s="3">
        <f>IFERROR(__xludf.DUMMYFUNCTION("""COMPUTED_VALUE"""),43308.66666666667)</f>
        <v>43308.66667</v>
      </c>
      <c r="B145" s="2">
        <f>IFERROR(__xludf.DUMMYFUNCTION("""COMPUTED_VALUE"""),59.44)</f>
        <v>59.44</v>
      </c>
    </row>
    <row r="146">
      <c r="A146" s="3">
        <f>IFERROR(__xludf.DUMMYFUNCTION("""COMPUTED_VALUE"""),43311.66666666667)</f>
        <v>43311.66667</v>
      </c>
      <c r="B146" s="2">
        <f>IFERROR(__xludf.DUMMYFUNCTION("""COMPUTED_VALUE"""),58.03)</f>
        <v>58.03</v>
      </c>
    </row>
    <row r="147">
      <c r="A147" s="3">
        <f>IFERROR(__xludf.DUMMYFUNCTION("""COMPUTED_VALUE"""),43312.66666666667)</f>
        <v>43312.66667</v>
      </c>
      <c r="B147" s="2">
        <f>IFERROR(__xludf.DUMMYFUNCTION("""COMPUTED_VALUE"""),59.63)</f>
        <v>59.63</v>
      </c>
    </row>
    <row r="148">
      <c r="A148" s="3">
        <f>IFERROR(__xludf.DUMMYFUNCTION("""COMPUTED_VALUE"""),43313.66666666667)</f>
        <v>43313.66667</v>
      </c>
      <c r="B148" s="2">
        <f>IFERROR(__xludf.DUMMYFUNCTION("""COMPUTED_VALUE"""),60.17)</f>
        <v>60.17</v>
      </c>
    </row>
    <row r="149">
      <c r="A149" s="3">
        <f>IFERROR(__xludf.DUMMYFUNCTION("""COMPUTED_VALUE"""),43314.66666666667)</f>
        <v>43314.66667</v>
      </c>
      <c r="B149" s="2">
        <f>IFERROR(__xludf.DUMMYFUNCTION("""COMPUTED_VALUE"""),69.91)</f>
        <v>69.91</v>
      </c>
    </row>
    <row r="150">
      <c r="A150" s="3">
        <f>IFERROR(__xludf.DUMMYFUNCTION("""COMPUTED_VALUE"""),43315.66666666667)</f>
        <v>43315.66667</v>
      </c>
      <c r="B150" s="2">
        <f>IFERROR(__xludf.DUMMYFUNCTION("""COMPUTED_VALUE"""),69.63)</f>
        <v>69.63</v>
      </c>
    </row>
    <row r="151">
      <c r="A151" s="3">
        <f>IFERROR(__xludf.DUMMYFUNCTION("""COMPUTED_VALUE"""),43318.66666666667)</f>
        <v>43318.66667</v>
      </c>
      <c r="B151" s="2">
        <f>IFERROR(__xludf.DUMMYFUNCTION("""COMPUTED_VALUE"""),68.4)</f>
        <v>68.4</v>
      </c>
    </row>
    <row r="152">
      <c r="A152" s="3">
        <f>IFERROR(__xludf.DUMMYFUNCTION("""COMPUTED_VALUE"""),43319.66666666667)</f>
        <v>43319.66667</v>
      </c>
      <c r="B152" s="2">
        <f>IFERROR(__xludf.DUMMYFUNCTION("""COMPUTED_VALUE"""),75.91)</f>
        <v>75.91</v>
      </c>
    </row>
    <row r="153">
      <c r="A153" s="3">
        <f>IFERROR(__xludf.DUMMYFUNCTION("""COMPUTED_VALUE"""),43320.66666666667)</f>
        <v>43320.66667</v>
      </c>
      <c r="B153" s="2">
        <f>IFERROR(__xludf.DUMMYFUNCTION("""COMPUTED_VALUE"""),74.07)</f>
        <v>74.07</v>
      </c>
    </row>
    <row r="154">
      <c r="A154" s="3">
        <f>IFERROR(__xludf.DUMMYFUNCTION("""COMPUTED_VALUE"""),43321.66666666667)</f>
        <v>43321.66667</v>
      </c>
      <c r="B154" s="2">
        <f>IFERROR(__xludf.DUMMYFUNCTION("""COMPUTED_VALUE"""),70.49)</f>
        <v>70.49</v>
      </c>
    </row>
    <row r="155">
      <c r="A155" s="3">
        <f>IFERROR(__xludf.DUMMYFUNCTION("""COMPUTED_VALUE"""),43322.66666666667)</f>
        <v>43322.66667</v>
      </c>
      <c r="B155" s="2">
        <f>IFERROR(__xludf.DUMMYFUNCTION("""COMPUTED_VALUE"""),71.1)</f>
        <v>71.1</v>
      </c>
    </row>
    <row r="156">
      <c r="A156" s="3">
        <f>IFERROR(__xludf.DUMMYFUNCTION("""COMPUTED_VALUE"""),43325.66666666667)</f>
        <v>43325.66667</v>
      </c>
      <c r="B156" s="2">
        <f>IFERROR(__xludf.DUMMYFUNCTION("""COMPUTED_VALUE"""),71.28)</f>
        <v>71.28</v>
      </c>
    </row>
    <row r="157">
      <c r="A157" s="3">
        <f>IFERROR(__xludf.DUMMYFUNCTION("""COMPUTED_VALUE"""),43326.66666666667)</f>
        <v>43326.66667</v>
      </c>
      <c r="B157" s="2">
        <f>IFERROR(__xludf.DUMMYFUNCTION("""COMPUTED_VALUE"""),69.53)</f>
        <v>69.53</v>
      </c>
    </row>
    <row r="158">
      <c r="A158" s="3">
        <f>IFERROR(__xludf.DUMMYFUNCTION("""COMPUTED_VALUE"""),43327.66666666667)</f>
        <v>43327.66667</v>
      </c>
      <c r="B158" s="2">
        <f>IFERROR(__xludf.DUMMYFUNCTION("""COMPUTED_VALUE"""),67.74)</f>
        <v>67.74</v>
      </c>
    </row>
    <row r="159">
      <c r="A159" s="3">
        <f>IFERROR(__xludf.DUMMYFUNCTION("""COMPUTED_VALUE"""),43328.66666666667)</f>
        <v>43328.66667</v>
      </c>
      <c r="B159" s="2">
        <f>IFERROR(__xludf.DUMMYFUNCTION("""COMPUTED_VALUE"""),67.09)</f>
        <v>67.09</v>
      </c>
    </row>
    <row r="160">
      <c r="A160" s="3">
        <f>IFERROR(__xludf.DUMMYFUNCTION("""COMPUTED_VALUE"""),43329.66666666667)</f>
        <v>43329.66667</v>
      </c>
      <c r="B160" s="2">
        <f>IFERROR(__xludf.DUMMYFUNCTION("""COMPUTED_VALUE"""),61.1)</f>
        <v>61.1</v>
      </c>
    </row>
    <row r="161">
      <c r="A161" s="3">
        <f>IFERROR(__xludf.DUMMYFUNCTION("""COMPUTED_VALUE"""),43332.66666666667)</f>
        <v>43332.66667</v>
      </c>
      <c r="B161" s="2">
        <f>IFERROR(__xludf.DUMMYFUNCTION("""COMPUTED_VALUE"""),61.69)</f>
        <v>61.69</v>
      </c>
    </row>
    <row r="162">
      <c r="A162" s="3">
        <f>IFERROR(__xludf.DUMMYFUNCTION("""COMPUTED_VALUE"""),43333.66666666667)</f>
        <v>43333.66667</v>
      </c>
      <c r="B162" s="2">
        <f>IFERROR(__xludf.DUMMYFUNCTION("""COMPUTED_VALUE"""),64.38)</f>
        <v>64.38</v>
      </c>
    </row>
    <row r="163">
      <c r="A163" s="3">
        <f>IFERROR(__xludf.DUMMYFUNCTION("""COMPUTED_VALUE"""),43334.66666666667)</f>
        <v>43334.66667</v>
      </c>
      <c r="B163" s="2">
        <f>IFERROR(__xludf.DUMMYFUNCTION("""COMPUTED_VALUE"""),64.33)</f>
        <v>64.33</v>
      </c>
    </row>
    <row r="164">
      <c r="A164" s="3">
        <f>IFERROR(__xludf.DUMMYFUNCTION("""COMPUTED_VALUE"""),43335.66666666667)</f>
        <v>43335.66667</v>
      </c>
      <c r="B164" s="2">
        <f>IFERROR(__xludf.DUMMYFUNCTION("""COMPUTED_VALUE"""),64.02)</f>
        <v>64.02</v>
      </c>
    </row>
    <row r="165">
      <c r="A165" s="3">
        <f>IFERROR(__xludf.DUMMYFUNCTION("""COMPUTED_VALUE"""),43336.66666666667)</f>
        <v>43336.66667</v>
      </c>
      <c r="B165" s="2">
        <f>IFERROR(__xludf.DUMMYFUNCTION("""COMPUTED_VALUE"""),64.56)</f>
        <v>64.56</v>
      </c>
    </row>
    <row r="166">
      <c r="A166" s="3">
        <f>IFERROR(__xludf.DUMMYFUNCTION("""COMPUTED_VALUE"""),43339.66666666667)</f>
        <v>43339.66667</v>
      </c>
      <c r="B166" s="2">
        <f>IFERROR(__xludf.DUMMYFUNCTION("""COMPUTED_VALUE"""),63.85)</f>
        <v>63.85</v>
      </c>
    </row>
    <row r="167">
      <c r="A167" s="3">
        <f>IFERROR(__xludf.DUMMYFUNCTION("""COMPUTED_VALUE"""),43340.66666666667)</f>
        <v>43340.66667</v>
      </c>
      <c r="B167" s="2">
        <f>IFERROR(__xludf.DUMMYFUNCTION("""COMPUTED_VALUE"""),62.37)</f>
        <v>62.37</v>
      </c>
    </row>
    <row r="168">
      <c r="A168" s="3">
        <f>IFERROR(__xludf.DUMMYFUNCTION("""COMPUTED_VALUE"""),43341.66666666667)</f>
        <v>43341.66667</v>
      </c>
      <c r="B168" s="2">
        <f>IFERROR(__xludf.DUMMYFUNCTION("""COMPUTED_VALUE"""),61.0)</f>
        <v>61</v>
      </c>
    </row>
    <row r="169">
      <c r="A169" s="3">
        <f>IFERROR(__xludf.DUMMYFUNCTION("""COMPUTED_VALUE"""),43342.66666666667)</f>
        <v>43342.66667</v>
      </c>
      <c r="B169" s="2">
        <f>IFERROR(__xludf.DUMMYFUNCTION("""COMPUTED_VALUE"""),60.63)</f>
        <v>60.63</v>
      </c>
    </row>
    <row r="170">
      <c r="A170" s="3">
        <f>IFERROR(__xludf.DUMMYFUNCTION("""COMPUTED_VALUE"""),43343.66666666667)</f>
        <v>43343.66667</v>
      </c>
      <c r="B170" s="2">
        <f>IFERROR(__xludf.DUMMYFUNCTION("""COMPUTED_VALUE"""),60.33)</f>
        <v>60.33</v>
      </c>
    </row>
    <row r="171">
      <c r="A171" s="3">
        <f>IFERROR(__xludf.DUMMYFUNCTION("""COMPUTED_VALUE"""),43347.66666666667)</f>
        <v>43347.66667</v>
      </c>
      <c r="B171" s="2">
        <f>IFERROR(__xludf.DUMMYFUNCTION("""COMPUTED_VALUE"""),57.79)</f>
        <v>57.79</v>
      </c>
    </row>
    <row r="172">
      <c r="A172" s="3">
        <f>IFERROR(__xludf.DUMMYFUNCTION("""COMPUTED_VALUE"""),43348.66666666667)</f>
        <v>43348.66667</v>
      </c>
      <c r="B172" s="2">
        <f>IFERROR(__xludf.DUMMYFUNCTION("""COMPUTED_VALUE"""),56.15)</f>
        <v>56.15</v>
      </c>
    </row>
    <row r="173">
      <c r="A173" s="3">
        <f>IFERROR(__xludf.DUMMYFUNCTION("""COMPUTED_VALUE"""),43349.66666666667)</f>
        <v>43349.66667</v>
      </c>
      <c r="B173" s="2">
        <f>IFERROR(__xludf.DUMMYFUNCTION("""COMPUTED_VALUE"""),56.19)</f>
        <v>56.19</v>
      </c>
    </row>
    <row r="174">
      <c r="A174" s="3">
        <f>IFERROR(__xludf.DUMMYFUNCTION("""COMPUTED_VALUE"""),43350.66666666667)</f>
        <v>43350.66667</v>
      </c>
      <c r="B174" s="2">
        <f>IFERROR(__xludf.DUMMYFUNCTION("""COMPUTED_VALUE"""),52.65)</f>
        <v>52.65</v>
      </c>
    </row>
    <row r="175">
      <c r="A175" s="3">
        <f>IFERROR(__xludf.DUMMYFUNCTION("""COMPUTED_VALUE"""),43353.66666666667)</f>
        <v>43353.66667</v>
      </c>
      <c r="B175" s="2">
        <f>IFERROR(__xludf.DUMMYFUNCTION("""COMPUTED_VALUE"""),57.1)</f>
        <v>57.1</v>
      </c>
    </row>
    <row r="176">
      <c r="A176" s="3">
        <f>IFERROR(__xludf.DUMMYFUNCTION("""COMPUTED_VALUE"""),43354.66666666667)</f>
        <v>43354.66667</v>
      </c>
      <c r="B176" s="2">
        <f>IFERROR(__xludf.DUMMYFUNCTION("""COMPUTED_VALUE"""),55.89)</f>
        <v>55.89</v>
      </c>
    </row>
    <row r="177">
      <c r="A177" s="3">
        <f>IFERROR(__xludf.DUMMYFUNCTION("""COMPUTED_VALUE"""),43355.66666666667)</f>
        <v>43355.66667</v>
      </c>
      <c r="B177" s="2">
        <f>IFERROR(__xludf.DUMMYFUNCTION("""COMPUTED_VALUE"""),58.11)</f>
        <v>58.11</v>
      </c>
    </row>
    <row r="178">
      <c r="A178" s="3">
        <f>IFERROR(__xludf.DUMMYFUNCTION("""COMPUTED_VALUE"""),43356.66666666667)</f>
        <v>43356.66667</v>
      </c>
      <c r="B178" s="2">
        <f>IFERROR(__xludf.DUMMYFUNCTION("""COMPUTED_VALUE"""),57.89)</f>
        <v>57.89</v>
      </c>
    </row>
    <row r="179">
      <c r="A179" s="3">
        <f>IFERROR(__xludf.DUMMYFUNCTION("""COMPUTED_VALUE"""),43357.66666666667)</f>
        <v>43357.66667</v>
      </c>
      <c r="B179" s="2">
        <f>IFERROR(__xludf.DUMMYFUNCTION("""COMPUTED_VALUE"""),59.04)</f>
        <v>59.04</v>
      </c>
    </row>
    <row r="180">
      <c r="A180" s="3">
        <f>IFERROR(__xludf.DUMMYFUNCTION("""COMPUTED_VALUE"""),43360.66666666667)</f>
        <v>43360.66667</v>
      </c>
      <c r="B180" s="2">
        <f>IFERROR(__xludf.DUMMYFUNCTION("""COMPUTED_VALUE"""),58.97)</f>
        <v>58.97</v>
      </c>
    </row>
    <row r="181">
      <c r="A181" s="3">
        <f>IFERROR(__xludf.DUMMYFUNCTION("""COMPUTED_VALUE"""),43361.66666666667)</f>
        <v>43361.66667</v>
      </c>
      <c r="B181" s="2">
        <f>IFERROR(__xludf.DUMMYFUNCTION("""COMPUTED_VALUE"""),56.99)</f>
        <v>56.99</v>
      </c>
    </row>
    <row r="182">
      <c r="A182" s="3">
        <f>IFERROR(__xludf.DUMMYFUNCTION("""COMPUTED_VALUE"""),43362.66666666667)</f>
        <v>43362.66667</v>
      </c>
      <c r="B182" s="2">
        <f>IFERROR(__xludf.DUMMYFUNCTION("""COMPUTED_VALUE"""),59.8)</f>
        <v>59.8</v>
      </c>
    </row>
    <row r="183">
      <c r="A183" s="3">
        <f>IFERROR(__xludf.DUMMYFUNCTION("""COMPUTED_VALUE"""),43363.66666666667)</f>
        <v>43363.66667</v>
      </c>
      <c r="B183" s="2">
        <f>IFERROR(__xludf.DUMMYFUNCTION("""COMPUTED_VALUE"""),59.67)</f>
        <v>59.67</v>
      </c>
    </row>
    <row r="184">
      <c r="A184" s="3">
        <f>IFERROR(__xludf.DUMMYFUNCTION("""COMPUTED_VALUE"""),43364.66666666667)</f>
        <v>43364.66667</v>
      </c>
      <c r="B184" s="2">
        <f>IFERROR(__xludf.DUMMYFUNCTION("""COMPUTED_VALUE"""),59.82)</f>
        <v>59.82</v>
      </c>
    </row>
    <row r="185">
      <c r="A185" s="3">
        <f>IFERROR(__xludf.DUMMYFUNCTION("""COMPUTED_VALUE"""),43367.66666666667)</f>
        <v>43367.66667</v>
      </c>
      <c r="B185" s="2">
        <f>IFERROR(__xludf.DUMMYFUNCTION("""COMPUTED_VALUE"""),59.94)</f>
        <v>59.94</v>
      </c>
    </row>
    <row r="186">
      <c r="A186" s="3">
        <f>IFERROR(__xludf.DUMMYFUNCTION("""COMPUTED_VALUE"""),43368.66666666667)</f>
        <v>43368.66667</v>
      </c>
      <c r="B186" s="2">
        <f>IFERROR(__xludf.DUMMYFUNCTION("""COMPUTED_VALUE"""),60.2)</f>
        <v>60.2</v>
      </c>
    </row>
    <row r="187">
      <c r="A187" s="3">
        <f>IFERROR(__xludf.DUMMYFUNCTION("""COMPUTED_VALUE"""),43369.66666666667)</f>
        <v>43369.66667</v>
      </c>
      <c r="B187" s="2">
        <f>IFERROR(__xludf.DUMMYFUNCTION("""COMPUTED_VALUE"""),61.92)</f>
        <v>61.92</v>
      </c>
    </row>
    <row r="188">
      <c r="A188" s="3">
        <f>IFERROR(__xludf.DUMMYFUNCTION("""COMPUTED_VALUE"""),43370.66666666667)</f>
        <v>43370.66667</v>
      </c>
      <c r="B188" s="2">
        <f>IFERROR(__xludf.DUMMYFUNCTION("""COMPUTED_VALUE"""),61.5)</f>
        <v>61.5</v>
      </c>
    </row>
    <row r="189">
      <c r="A189" s="3">
        <f>IFERROR(__xludf.DUMMYFUNCTION("""COMPUTED_VALUE"""),43371.66666666667)</f>
        <v>43371.66667</v>
      </c>
      <c r="B189" s="2">
        <f>IFERROR(__xludf.DUMMYFUNCTION("""COMPUTED_VALUE"""),52.95)</f>
        <v>52.95</v>
      </c>
    </row>
    <row r="190">
      <c r="A190" s="3">
        <f>IFERROR(__xludf.DUMMYFUNCTION("""COMPUTED_VALUE"""),43374.66666666667)</f>
        <v>43374.66667</v>
      </c>
      <c r="B190" s="2">
        <f>IFERROR(__xludf.DUMMYFUNCTION("""COMPUTED_VALUE"""),62.14)</f>
        <v>62.14</v>
      </c>
    </row>
    <row r="191">
      <c r="A191" s="3">
        <f>IFERROR(__xludf.DUMMYFUNCTION("""COMPUTED_VALUE"""),43375.66666666667)</f>
        <v>43375.66667</v>
      </c>
      <c r="B191" s="2">
        <f>IFERROR(__xludf.DUMMYFUNCTION("""COMPUTED_VALUE"""),60.2)</f>
        <v>60.2</v>
      </c>
    </row>
    <row r="192">
      <c r="A192" s="3">
        <f>IFERROR(__xludf.DUMMYFUNCTION("""COMPUTED_VALUE"""),43376.66666666667)</f>
        <v>43376.66667</v>
      </c>
      <c r="B192" s="2">
        <f>IFERROR(__xludf.DUMMYFUNCTION("""COMPUTED_VALUE"""),58.96)</f>
        <v>58.96</v>
      </c>
    </row>
    <row r="193">
      <c r="A193" s="3">
        <f>IFERROR(__xludf.DUMMYFUNCTION("""COMPUTED_VALUE"""),43377.66666666667)</f>
        <v>43377.66667</v>
      </c>
      <c r="B193" s="2">
        <f>IFERROR(__xludf.DUMMYFUNCTION("""COMPUTED_VALUE"""),56.37)</f>
        <v>56.37</v>
      </c>
    </row>
    <row r="194">
      <c r="A194" s="3">
        <f>IFERROR(__xludf.DUMMYFUNCTION("""COMPUTED_VALUE"""),43378.66666666667)</f>
        <v>43378.66667</v>
      </c>
      <c r="B194" s="2">
        <f>IFERROR(__xludf.DUMMYFUNCTION("""COMPUTED_VALUE"""),52.39)</f>
        <v>52.39</v>
      </c>
    </row>
    <row r="195">
      <c r="A195" s="3">
        <f>IFERROR(__xludf.DUMMYFUNCTION("""COMPUTED_VALUE"""),43381.66666666667)</f>
        <v>43381.66667</v>
      </c>
      <c r="B195" s="2">
        <f>IFERROR(__xludf.DUMMYFUNCTION("""COMPUTED_VALUE"""),50.11)</f>
        <v>50.11</v>
      </c>
    </row>
    <row r="196">
      <c r="A196" s="3">
        <f>IFERROR(__xludf.DUMMYFUNCTION("""COMPUTED_VALUE"""),43382.66666666667)</f>
        <v>43382.66667</v>
      </c>
      <c r="B196" s="2">
        <f>IFERROR(__xludf.DUMMYFUNCTION("""COMPUTED_VALUE"""),52.56)</f>
        <v>52.56</v>
      </c>
    </row>
    <row r="197">
      <c r="A197" s="3">
        <f>IFERROR(__xludf.DUMMYFUNCTION("""COMPUTED_VALUE"""),43383.66666666667)</f>
        <v>43383.66667</v>
      </c>
      <c r="B197" s="2">
        <f>IFERROR(__xludf.DUMMYFUNCTION("""COMPUTED_VALUE"""),51.38)</f>
        <v>51.38</v>
      </c>
    </row>
    <row r="198">
      <c r="A198" s="3">
        <f>IFERROR(__xludf.DUMMYFUNCTION("""COMPUTED_VALUE"""),43384.66666666667)</f>
        <v>43384.66667</v>
      </c>
      <c r="B198" s="2">
        <f>IFERROR(__xludf.DUMMYFUNCTION("""COMPUTED_VALUE"""),50.45)</f>
        <v>50.45</v>
      </c>
    </row>
    <row r="199">
      <c r="A199" s="3">
        <f>IFERROR(__xludf.DUMMYFUNCTION("""COMPUTED_VALUE"""),43385.66666666667)</f>
        <v>43385.66667</v>
      </c>
      <c r="B199" s="2">
        <f>IFERROR(__xludf.DUMMYFUNCTION("""COMPUTED_VALUE"""),51.76)</f>
        <v>51.76</v>
      </c>
    </row>
    <row r="200">
      <c r="A200" s="3">
        <f>IFERROR(__xludf.DUMMYFUNCTION("""COMPUTED_VALUE"""),43388.66666666667)</f>
        <v>43388.66667</v>
      </c>
      <c r="B200" s="2">
        <f>IFERROR(__xludf.DUMMYFUNCTION("""COMPUTED_VALUE"""),51.92)</f>
        <v>51.92</v>
      </c>
    </row>
    <row r="201">
      <c r="A201" s="3">
        <f>IFERROR(__xludf.DUMMYFUNCTION("""COMPUTED_VALUE"""),43389.66666666667)</f>
        <v>43389.66667</v>
      </c>
      <c r="B201" s="2">
        <f>IFERROR(__xludf.DUMMYFUNCTION("""COMPUTED_VALUE"""),55.32)</f>
        <v>55.32</v>
      </c>
    </row>
    <row r="202">
      <c r="A202" s="3">
        <f>IFERROR(__xludf.DUMMYFUNCTION("""COMPUTED_VALUE"""),43390.66666666667)</f>
        <v>43390.66667</v>
      </c>
      <c r="B202" s="2">
        <f>IFERROR(__xludf.DUMMYFUNCTION("""COMPUTED_VALUE"""),54.36)</f>
        <v>54.36</v>
      </c>
    </row>
    <row r="203">
      <c r="A203" s="3">
        <f>IFERROR(__xludf.DUMMYFUNCTION("""COMPUTED_VALUE"""),43391.66666666667)</f>
        <v>43391.66667</v>
      </c>
      <c r="B203" s="2">
        <f>IFERROR(__xludf.DUMMYFUNCTION("""COMPUTED_VALUE"""),52.78)</f>
        <v>52.78</v>
      </c>
    </row>
    <row r="204">
      <c r="A204" s="3">
        <f>IFERROR(__xludf.DUMMYFUNCTION("""COMPUTED_VALUE"""),43392.66666666667)</f>
        <v>43392.66667</v>
      </c>
      <c r="B204" s="2">
        <f>IFERROR(__xludf.DUMMYFUNCTION("""COMPUTED_VALUE"""),52.0)</f>
        <v>52</v>
      </c>
    </row>
    <row r="205">
      <c r="A205" s="3">
        <f>IFERROR(__xludf.DUMMYFUNCTION("""COMPUTED_VALUE"""),43395.66666666667)</f>
        <v>43395.66667</v>
      </c>
      <c r="B205" s="2">
        <f>IFERROR(__xludf.DUMMYFUNCTION("""COMPUTED_VALUE"""),52.19)</f>
        <v>52.19</v>
      </c>
    </row>
    <row r="206">
      <c r="A206" s="3">
        <f>IFERROR(__xludf.DUMMYFUNCTION("""COMPUTED_VALUE"""),43396.66666666667)</f>
        <v>43396.66667</v>
      </c>
      <c r="B206" s="2">
        <f>IFERROR(__xludf.DUMMYFUNCTION("""COMPUTED_VALUE"""),58.83)</f>
        <v>58.83</v>
      </c>
    </row>
    <row r="207">
      <c r="A207" s="3">
        <f>IFERROR(__xludf.DUMMYFUNCTION("""COMPUTED_VALUE"""),43397.66666666667)</f>
        <v>43397.66667</v>
      </c>
      <c r="B207" s="2">
        <f>IFERROR(__xludf.DUMMYFUNCTION("""COMPUTED_VALUE"""),57.7)</f>
        <v>57.7</v>
      </c>
    </row>
    <row r="208">
      <c r="A208" s="3">
        <f>IFERROR(__xludf.DUMMYFUNCTION("""COMPUTED_VALUE"""),43398.66666666667)</f>
        <v>43398.66667</v>
      </c>
      <c r="B208" s="2">
        <f>IFERROR(__xludf.DUMMYFUNCTION("""COMPUTED_VALUE"""),62.97)</f>
        <v>62.97</v>
      </c>
    </row>
    <row r="209">
      <c r="A209" s="3">
        <f>IFERROR(__xludf.DUMMYFUNCTION("""COMPUTED_VALUE"""),43399.66666666667)</f>
        <v>43399.66667</v>
      </c>
      <c r="B209" s="2">
        <f>IFERROR(__xludf.DUMMYFUNCTION("""COMPUTED_VALUE"""),66.18)</f>
        <v>66.18</v>
      </c>
    </row>
    <row r="210">
      <c r="A210" s="3">
        <f>IFERROR(__xludf.DUMMYFUNCTION("""COMPUTED_VALUE"""),43402.66666666667)</f>
        <v>43402.66667</v>
      </c>
      <c r="B210" s="2">
        <f>IFERROR(__xludf.DUMMYFUNCTION("""COMPUTED_VALUE"""),66.97)</f>
        <v>66.97</v>
      </c>
    </row>
    <row r="211">
      <c r="A211" s="3">
        <f>IFERROR(__xludf.DUMMYFUNCTION("""COMPUTED_VALUE"""),43403.66666666667)</f>
        <v>43403.66667</v>
      </c>
      <c r="B211" s="2">
        <f>IFERROR(__xludf.DUMMYFUNCTION("""COMPUTED_VALUE"""),65.98)</f>
        <v>65.98</v>
      </c>
    </row>
    <row r="212">
      <c r="A212" s="3">
        <f>IFERROR(__xludf.DUMMYFUNCTION("""COMPUTED_VALUE"""),43404.66666666667)</f>
        <v>43404.66667</v>
      </c>
      <c r="B212" s="2">
        <f>IFERROR(__xludf.DUMMYFUNCTION("""COMPUTED_VALUE"""),67.46)</f>
        <v>67.46</v>
      </c>
    </row>
    <row r="213">
      <c r="A213" s="3">
        <f>IFERROR(__xludf.DUMMYFUNCTION("""COMPUTED_VALUE"""),43405.66666666667)</f>
        <v>43405.66667</v>
      </c>
      <c r="B213" s="2">
        <f>IFERROR(__xludf.DUMMYFUNCTION("""COMPUTED_VALUE"""),68.86)</f>
        <v>68.86</v>
      </c>
    </row>
    <row r="214">
      <c r="A214" s="3">
        <f>IFERROR(__xludf.DUMMYFUNCTION("""COMPUTED_VALUE"""),43406.66666666667)</f>
        <v>43406.66667</v>
      </c>
      <c r="B214" s="2">
        <f>IFERROR(__xludf.DUMMYFUNCTION("""COMPUTED_VALUE"""),69.28)</f>
        <v>69.28</v>
      </c>
    </row>
    <row r="215">
      <c r="A215" s="3">
        <f>IFERROR(__xludf.DUMMYFUNCTION("""COMPUTED_VALUE"""),43409.66666666667)</f>
        <v>43409.66667</v>
      </c>
      <c r="B215" s="2">
        <f>IFERROR(__xludf.DUMMYFUNCTION("""COMPUTED_VALUE"""),68.28)</f>
        <v>68.28</v>
      </c>
    </row>
    <row r="216">
      <c r="A216" s="3">
        <f>IFERROR(__xludf.DUMMYFUNCTION("""COMPUTED_VALUE"""),43410.66666666667)</f>
        <v>43410.66667</v>
      </c>
      <c r="B216" s="2">
        <f>IFERROR(__xludf.DUMMYFUNCTION("""COMPUTED_VALUE"""),68.21)</f>
        <v>68.21</v>
      </c>
    </row>
    <row r="217">
      <c r="A217" s="3">
        <f>IFERROR(__xludf.DUMMYFUNCTION("""COMPUTED_VALUE"""),43411.66666666667)</f>
        <v>43411.66667</v>
      </c>
      <c r="B217" s="2">
        <f>IFERROR(__xludf.DUMMYFUNCTION("""COMPUTED_VALUE"""),69.63)</f>
        <v>69.63</v>
      </c>
    </row>
    <row r="218">
      <c r="A218" s="3">
        <f>IFERROR(__xludf.DUMMYFUNCTION("""COMPUTED_VALUE"""),43412.66666666667)</f>
        <v>43412.66667</v>
      </c>
      <c r="B218" s="2">
        <f>IFERROR(__xludf.DUMMYFUNCTION("""COMPUTED_VALUE"""),70.28)</f>
        <v>70.28</v>
      </c>
    </row>
    <row r="219">
      <c r="A219" s="3">
        <f>IFERROR(__xludf.DUMMYFUNCTION("""COMPUTED_VALUE"""),43413.66666666667)</f>
        <v>43413.66667</v>
      </c>
      <c r="B219" s="2">
        <f>IFERROR(__xludf.DUMMYFUNCTION("""COMPUTED_VALUE"""),70.1)</f>
        <v>70.1</v>
      </c>
    </row>
    <row r="220">
      <c r="A220" s="3">
        <f>IFERROR(__xludf.DUMMYFUNCTION("""COMPUTED_VALUE"""),43416.66666666667)</f>
        <v>43416.66667</v>
      </c>
      <c r="B220" s="2">
        <f>IFERROR(__xludf.DUMMYFUNCTION("""COMPUTED_VALUE"""),66.26)</f>
        <v>66.26</v>
      </c>
    </row>
    <row r="221">
      <c r="A221" s="3">
        <f>IFERROR(__xludf.DUMMYFUNCTION("""COMPUTED_VALUE"""),43417.66666666667)</f>
        <v>43417.66667</v>
      </c>
      <c r="B221" s="2">
        <f>IFERROR(__xludf.DUMMYFUNCTION("""COMPUTED_VALUE"""),67.75)</f>
        <v>67.75</v>
      </c>
    </row>
    <row r="222">
      <c r="A222" s="3">
        <f>IFERROR(__xludf.DUMMYFUNCTION("""COMPUTED_VALUE"""),43418.66666666667)</f>
        <v>43418.66667</v>
      </c>
      <c r="B222" s="2">
        <f>IFERROR(__xludf.DUMMYFUNCTION("""COMPUTED_VALUE"""),68.8)</f>
        <v>68.8</v>
      </c>
    </row>
    <row r="223">
      <c r="A223" s="3">
        <f>IFERROR(__xludf.DUMMYFUNCTION("""COMPUTED_VALUE"""),43419.66666666667)</f>
        <v>43419.66667</v>
      </c>
      <c r="B223" s="2">
        <f>IFERROR(__xludf.DUMMYFUNCTION("""COMPUTED_VALUE"""),69.69)</f>
        <v>69.69</v>
      </c>
    </row>
    <row r="224">
      <c r="A224" s="3">
        <f>IFERROR(__xludf.DUMMYFUNCTION("""COMPUTED_VALUE"""),43420.66666666667)</f>
        <v>43420.66667</v>
      </c>
      <c r="B224" s="2">
        <f>IFERROR(__xludf.DUMMYFUNCTION("""COMPUTED_VALUE"""),70.86)</f>
        <v>70.86</v>
      </c>
    </row>
    <row r="225">
      <c r="A225" s="3">
        <f>IFERROR(__xludf.DUMMYFUNCTION("""COMPUTED_VALUE"""),43423.66666666667)</f>
        <v>43423.66667</v>
      </c>
      <c r="B225" s="2">
        <f>IFERROR(__xludf.DUMMYFUNCTION("""COMPUTED_VALUE"""),70.69)</f>
        <v>70.69</v>
      </c>
    </row>
    <row r="226">
      <c r="A226" s="3">
        <f>IFERROR(__xludf.DUMMYFUNCTION("""COMPUTED_VALUE"""),43424.66666666667)</f>
        <v>43424.66667</v>
      </c>
      <c r="B226" s="2">
        <f>IFERROR(__xludf.DUMMYFUNCTION("""COMPUTED_VALUE"""),69.5)</f>
        <v>69.5</v>
      </c>
    </row>
    <row r="227">
      <c r="A227" s="3">
        <f>IFERROR(__xludf.DUMMYFUNCTION("""COMPUTED_VALUE"""),43425.66666666667)</f>
        <v>43425.66667</v>
      </c>
      <c r="B227" s="2">
        <f>IFERROR(__xludf.DUMMYFUNCTION("""COMPUTED_VALUE"""),67.64)</f>
        <v>67.64</v>
      </c>
    </row>
    <row r="228">
      <c r="A228" s="3">
        <f>IFERROR(__xludf.DUMMYFUNCTION("""COMPUTED_VALUE"""),43427.54166666667)</f>
        <v>43427.54167</v>
      </c>
      <c r="B228" s="2">
        <f>IFERROR(__xludf.DUMMYFUNCTION("""COMPUTED_VALUE"""),65.17)</f>
        <v>65.17</v>
      </c>
    </row>
    <row r="229">
      <c r="A229" s="3">
        <f>IFERROR(__xludf.DUMMYFUNCTION("""COMPUTED_VALUE"""),43430.66666666667)</f>
        <v>43430.66667</v>
      </c>
      <c r="B229" s="2">
        <f>IFERROR(__xludf.DUMMYFUNCTION("""COMPUTED_VALUE"""),69.2)</f>
        <v>69.2</v>
      </c>
    </row>
    <row r="230">
      <c r="A230" s="3">
        <f>IFERROR(__xludf.DUMMYFUNCTION("""COMPUTED_VALUE"""),43431.66666666667)</f>
        <v>43431.66667</v>
      </c>
      <c r="B230" s="2">
        <f>IFERROR(__xludf.DUMMYFUNCTION("""COMPUTED_VALUE"""),68.78)</f>
        <v>68.78</v>
      </c>
    </row>
    <row r="231">
      <c r="A231" s="3">
        <f>IFERROR(__xludf.DUMMYFUNCTION("""COMPUTED_VALUE"""),43432.66666666667)</f>
        <v>43432.66667</v>
      </c>
      <c r="B231" s="2">
        <f>IFERROR(__xludf.DUMMYFUNCTION("""COMPUTED_VALUE"""),69.57)</f>
        <v>69.57</v>
      </c>
    </row>
    <row r="232">
      <c r="A232" s="3">
        <f>IFERROR(__xludf.DUMMYFUNCTION("""COMPUTED_VALUE"""),43433.66666666667)</f>
        <v>43433.66667</v>
      </c>
      <c r="B232" s="2">
        <f>IFERROR(__xludf.DUMMYFUNCTION("""COMPUTED_VALUE"""),68.23)</f>
        <v>68.23</v>
      </c>
    </row>
    <row r="233">
      <c r="A233" s="3">
        <f>IFERROR(__xludf.DUMMYFUNCTION("""COMPUTED_VALUE"""),43434.66666666667)</f>
        <v>43434.66667</v>
      </c>
      <c r="B233" s="2">
        <f>IFERROR(__xludf.DUMMYFUNCTION("""COMPUTED_VALUE"""),70.1)</f>
        <v>70.1</v>
      </c>
    </row>
    <row r="234">
      <c r="A234" s="3">
        <f>IFERROR(__xludf.DUMMYFUNCTION("""COMPUTED_VALUE"""),43437.66666666667)</f>
        <v>43437.66667</v>
      </c>
      <c r="B234" s="2">
        <f>IFERROR(__xludf.DUMMYFUNCTION("""COMPUTED_VALUE"""),71.7)</f>
        <v>71.7</v>
      </c>
    </row>
    <row r="235">
      <c r="A235" s="3">
        <f>IFERROR(__xludf.DUMMYFUNCTION("""COMPUTED_VALUE"""),43438.66666666667)</f>
        <v>43438.66667</v>
      </c>
      <c r="B235" s="2">
        <f>IFERROR(__xludf.DUMMYFUNCTION("""COMPUTED_VALUE"""),71.94)</f>
        <v>71.94</v>
      </c>
    </row>
    <row r="236">
      <c r="A236" s="3">
        <f>IFERROR(__xludf.DUMMYFUNCTION("""COMPUTED_VALUE"""),43440.66666666667)</f>
        <v>43440.66667</v>
      </c>
      <c r="B236" s="2">
        <f>IFERROR(__xludf.DUMMYFUNCTION("""COMPUTED_VALUE"""),72.61)</f>
        <v>72.61</v>
      </c>
    </row>
    <row r="237">
      <c r="A237" s="3">
        <f>IFERROR(__xludf.DUMMYFUNCTION("""COMPUTED_VALUE"""),43441.66666666667)</f>
        <v>43441.66667</v>
      </c>
      <c r="B237" s="2">
        <f>IFERROR(__xludf.DUMMYFUNCTION("""COMPUTED_VALUE"""),71.59)</f>
        <v>71.59</v>
      </c>
    </row>
    <row r="238">
      <c r="A238" s="3">
        <f>IFERROR(__xludf.DUMMYFUNCTION("""COMPUTED_VALUE"""),43444.66666666667)</f>
        <v>43444.66667</v>
      </c>
      <c r="B238" s="2">
        <f>IFERROR(__xludf.DUMMYFUNCTION("""COMPUTED_VALUE"""),73.03)</f>
        <v>73.03</v>
      </c>
    </row>
    <row r="239">
      <c r="A239" s="3">
        <f>IFERROR(__xludf.DUMMYFUNCTION("""COMPUTED_VALUE"""),43445.66666666667)</f>
        <v>43445.66667</v>
      </c>
      <c r="B239" s="2">
        <f>IFERROR(__xludf.DUMMYFUNCTION("""COMPUTED_VALUE"""),73.35)</f>
        <v>73.35</v>
      </c>
    </row>
    <row r="240">
      <c r="A240" s="3">
        <f>IFERROR(__xludf.DUMMYFUNCTION("""COMPUTED_VALUE"""),43446.66666666667)</f>
        <v>43446.66667</v>
      </c>
      <c r="B240" s="2">
        <f>IFERROR(__xludf.DUMMYFUNCTION("""COMPUTED_VALUE"""),73.32)</f>
        <v>73.32</v>
      </c>
    </row>
    <row r="241">
      <c r="A241" s="3">
        <f>IFERROR(__xludf.DUMMYFUNCTION("""COMPUTED_VALUE"""),43447.66666666667)</f>
        <v>43447.66667</v>
      </c>
      <c r="B241" s="2">
        <f>IFERROR(__xludf.DUMMYFUNCTION("""COMPUTED_VALUE"""),75.36)</f>
        <v>75.36</v>
      </c>
    </row>
    <row r="242">
      <c r="A242" s="3">
        <f>IFERROR(__xludf.DUMMYFUNCTION("""COMPUTED_VALUE"""),43448.66666666667)</f>
        <v>43448.66667</v>
      </c>
      <c r="B242" s="2">
        <f>IFERROR(__xludf.DUMMYFUNCTION("""COMPUTED_VALUE"""),73.14)</f>
        <v>73.14</v>
      </c>
    </row>
    <row r="243">
      <c r="A243" s="3">
        <f>IFERROR(__xludf.DUMMYFUNCTION("""COMPUTED_VALUE"""),43451.66666666667)</f>
        <v>43451.66667</v>
      </c>
      <c r="B243" s="2">
        <f>IFERROR(__xludf.DUMMYFUNCTION("""COMPUTED_VALUE"""),69.68)</f>
        <v>69.68</v>
      </c>
    </row>
    <row r="244">
      <c r="A244" s="3">
        <f>IFERROR(__xludf.DUMMYFUNCTION("""COMPUTED_VALUE"""),43452.66666666667)</f>
        <v>43452.66667</v>
      </c>
      <c r="B244" s="2">
        <f>IFERROR(__xludf.DUMMYFUNCTION("""COMPUTED_VALUE"""),67.41)</f>
        <v>67.41</v>
      </c>
    </row>
    <row r="245">
      <c r="A245" s="3">
        <f>IFERROR(__xludf.DUMMYFUNCTION("""COMPUTED_VALUE"""),43453.66666666667)</f>
        <v>43453.66667</v>
      </c>
      <c r="B245" s="2">
        <f>IFERROR(__xludf.DUMMYFUNCTION("""COMPUTED_VALUE"""),66.59)</f>
        <v>66.59</v>
      </c>
    </row>
    <row r="246">
      <c r="A246" s="3">
        <f>IFERROR(__xludf.DUMMYFUNCTION("""COMPUTED_VALUE"""),43454.66666666667)</f>
        <v>43454.66667</v>
      </c>
      <c r="B246" s="2">
        <f>IFERROR(__xludf.DUMMYFUNCTION("""COMPUTED_VALUE"""),63.08)</f>
        <v>63.08</v>
      </c>
    </row>
    <row r="247">
      <c r="A247" s="3">
        <f>IFERROR(__xludf.DUMMYFUNCTION("""COMPUTED_VALUE"""),43455.66666666667)</f>
        <v>43455.66667</v>
      </c>
      <c r="B247" s="2">
        <f>IFERROR(__xludf.DUMMYFUNCTION("""COMPUTED_VALUE"""),63.95)</f>
        <v>63.95</v>
      </c>
    </row>
    <row r="248">
      <c r="A248" s="3">
        <f>IFERROR(__xludf.DUMMYFUNCTION("""COMPUTED_VALUE"""),43458.54166666667)</f>
        <v>43458.54167</v>
      </c>
      <c r="B248" s="2">
        <f>IFERROR(__xludf.DUMMYFUNCTION("""COMPUTED_VALUE"""),59.08)</f>
        <v>59.08</v>
      </c>
    </row>
    <row r="249">
      <c r="A249" s="3">
        <f>IFERROR(__xludf.DUMMYFUNCTION("""COMPUTED_VALUE"""),43460.66666666667)</f>
        <v>43460.66667</v>
      </c>
      <c r="B249" s="2">
        <f>IFERROR(__xludf.DUMMYFUNCTION("""COMPUTED_VALUE"""),65.22)</f>
        <v>65.22</v>
      </c>
    </row>
    <row r="250">
      <c r="A250" s="3">
        <f>IFERROR(__xludf.DUMMYFUNCTION("""COMPUTED_VALUE"""),43461.66666666667)</f>
        <v>43461.66667</v>
      </c>
      <c r="B250" s="2">
        <f>IFERROR(__xludf.DUMMYFUNCTION("""COMPUTED_VALUE"""),63.23)</f>
        <v>63.23</v>
      </c>
    </row>
    <row r="251">
      <c r="A251" s="3">
        <f>IFERROR(__xludf.DUMMYFUNCTION("""COMPUTED_VALUE"""),43462.66666666667)</f>
        <v>43462.66667</v>
      </c>
      <c r="B251" s="2">
        <f>IFERROR(__xludf.DUMMYFUNCTION("""COMPUTED_VALUE"""),66.77)</f>
        <v>66.77</v>
      </c>
    </row>
    <row r="252">
      <c r="A252" s="3">
        <f>IFERROR(__xludf.DUMMYFUNCTION("""COMPUTED_VALUE"""),43465.66666666667)</f>
        <v>43465.66667</v>
      </c>
      <c r="B252" s="2">
        <f>IFERROR(__xludf.DUMMYFUNCTION("""COMPUTED_VALUE"""),66.56)</f>
        <v>66.56</v>
      </c>
    </row>
    <row r="253">
      <c r="A253" s="3">
        <f>IFERROR(__xludf.DUMMYFUNCTION("""COMPUTED_VALUE"""),43467.66666666667)</f>
        <v>43467.66667</v>
      </c>
      <c r="B253" s="2">
        <f>IFERROR(__xludf.DUMMYFUNCTION("""COMPUTED_VALUE"""),62.02)</f>
        <v>62.02</v>
      </c>
    </row>
    <row r="254">
      <c r="A254" s="3">
        <f>IFERROR(__xludf.DUMMYFUNCTION("""COMPUTED_VALUE"""),43468.66666666667)</f>
        <v>43468.66667</v>
      </c>
      <c r="B254" s="2">
        <f>IFERROR(__xludf.DUMMYFUNCTION("""COMPUTED_VALUE"""),60.07)</f>
        <v>60.07</v>
      </c>
    </row>
    <row r="255">
      <c r="A255" s="3">
        <f>IFERROR(__xludf.DUMMYFUNCTION("""COMPUTED_VALUE"""),43469.66666666667)</f>
        <v>43469.66667</v>
      </c>
      <c r="B255" s="2">
        <f>IFERROR(__xludf.DUMMYFUNCTION("""COMPUTED_VALUE"""),63.54)</f>
        <v>63.54</v>
      </c>
    </row>
    <row r="256">
      <c r="A256" s="3">
        <f>IFERROR(__xludf.DUMMYFUNCTION("""COMPUTED_VALUE"""),43472.66666666667)</f>
        <v>43472.66667</v>
      </c>
      <c r="B256" s="2">
        <f>IFERROR(__xludf.DUMMYFUNCTION("""COMPUTED_VALUE"""),66.99)</f>
        <v>66.99</v>
      </c>
    </row>
    <row r="257">
      <c r="A257" s="3">
        <f>IFERROR(__xludf.DUMMYFUNCTION("""COMPUTED_VALUE"""),43473.66666666667)</f>
        <v>43473.66667</v>
      </c>
      <c r="B257" s="2">
        <f>IFERROR(__xludf.DUMMYFUNCTION("""COMPUTED_VALUE"""),67.07)</f>
        <v>67.07</v>
      </c>
    </row>
    <row r="258">
      <c r="A258" s="3">
        <f>IFERROR(__xludf.DUMMYFUNCTION("""COMPUTED_VALUE"""),43474.66666666667)</f>
        <v>43474.66667</v>
      </c>
      <c r="B258" s="2">
        <f>IFERROR(__xludf.DUMMYFUNCTION("""COMPUTED_VALUE"""),67.71)</f>
        <v>67.71</v>
      </c>
    </row>
    <row r="259">
      <c r="A259" s="3">
        <f>IFERROR(__xludf.DUMMYFUNCTION("""COMPUTED_VALUE"""),43475.66666666667)</f>
        <v>43475.66667</v>
      </c>
      <c r="B259" s="2">
        <f>IFERROR(__xludf.DUMMYFUNCTION("""COMPUTED_VALUE"""),68.99)</f>
        <v>68.99</v>
      </c>
    </row>
    <row r="260">
      <c r="A260" s="3">
        <f>IFERROR(__xludf.DUMMYFUNCTION("""COMPUTED_VALUE"""),43476.66666666667)</f>
        <v>43476.66667</v>
      </c>
      <c r="B260" s="2">
        <f>IFERROR(__xludf.DUMMYFUNCTION("""COMPUTED_VALUE"""),69.45)</f>
        <v>69.45</v>
      </c>
    </row>
    <row r="261">
      <c r="A261" s="3">
        <f>IFERROR(__xludf.DUMMYFUNCTION("""COMPUTED_VALUE"""),43479.66666666667)</f>
        <v>43479.66667</v>
      </c>
      <c r="B261" s="2">
        <f>IFERROR(__xludf.DUMMYFUNCTION("""COMPUTED_VALUE"""),66.88)</f>
        <v>66.88</v>
      </c>
    </row>
    <row r="262">
      <c r="A262" s="3">
        <f>IFERROR(__xludf.DUMMYFUNCTION("""COMPUTED_VALUE"""),43480.66666666667)</f>
        <v>43480.66667</v>
      </c>
      <c r="B262" s="2">
        <f>IFERROR(__xludf.DUMMYFUNCTION("""COMPUTED_VALUE"""),68.89)</f>
        <v>68.89</v>
      </c>
    </row>
    <row r="263">
      <c r="A263" s="3">
        <f>IFERROR(__xludf.DUMMYFUNCTION("""COMPUTED_VALUE"""),43481.66666666667)</f>
        <v>43481.66667</v>
      </c>
      <c r="B263" s="2">
        <f>IFERROR(__xludf.DUMMYFUNCTION("""COMPUTED_VALUE"""),69.21)</f>
        <v>69.21</v>
      </c>
    </row>
    <row r="264">
      <c r="A264" s="3">
        <f>IFERROR(__xludf.DUMMYFUNCTION("""COMPUTED_VALUE"""),43482.66666666667)</f>
        <v>43482.66667</v>
      </c>
      <c r="B264" s="2">
        <f>IFERROR(__xludf.DUMMYFUNCTION("""COMPUTED_VALUE"""),69.46)</f>
        <v>69.46</v>
      </c>
    </row>
    <row r="265">
      <c r="A265" s="3">
        <f>IFERROR(__xludf.DUMMYFUNCTION("""COMPUTED_VALUE"""),43483.66666666667)</f>
        <v>43483.66667</v>
      </c>
      <c r="B265" s="2">
        <f>IFERROR(__xludf.DUMMYFUNCTION("""COMPUTED_VALUE"""),60.45)</f>
        <v>60.45</v>
      </c>
    </row>
    <row r="266">
      <c r="A266" s="3">
        <f>IFERROR(__xludf.DUMMYFUNCTION("""COMPUTED_VALUE"""),43487.66666666667)</f>
        <v>43487.66667</v>
      </c>
      <c r="B266" s="2">
        <f>IFERROR(__xludf.DUMMYFUNCTION("""COMPUTED_VALUE"""),59.78)</f>
        <v>59.78</v>
      </c>
    </row>
    <row r="267">
      <c r="A267" s="3">
        <f>IFERROR(__xludf.DUMMYFUNCTION("""COMPUTED_VALUE"""),43488.66666666667)</f>
        <v>43488.66667</v>
      </c>
      <c r="B267" s="2">
        <f>IFERROR(__xludf.DUMMYFUNCTION("""COMPUTED_VALUE"""),57.52)</f>
        <v>57.52</v>
      </c>
    </row>
    <row r="268">
      <c r="A268" s="3">
        <f>IFERROR(__xludf.DUMMYFUNCTION("""COMPUTED_VALUE"""),43489.66666666667)</f>
        <v>43489.66667</v>
      </c>
      <c r="B268" s="2">
        <f>IFERROR(__xludf.DUMMYFUNCTION("""COMPUTED_VALUE"""),58.3)</f>
        <v>58.3</v>
      </c>
    </row>
    <row r="269">
      <c r="A269" s="3">
        <f>IFERROR(__xludf.DUMMYFUNCTION("""COMPUTED_VALUE"""),43490.66666666667)</f>
        <v>43490.66667</v>
      </c>
      <c r="B269" s="2">
        <f>IFERROR(__xludf.DUMMYFUNCTION("""COMPUTED_VALUE"""),59.41)</f>
        <v>59.41</v>
      </c>
    </row>
    <row r="270">
      <c r="A270" s="3">
        <f>IFERROR(__xludf.DUMMYFUNCTION("""COMPUTED_VALUE"""),43493.66666666667)</f>
        <v>43493.66667</v>
      </c>
      <c r="B270" s="2">
        <f>IFERROR(__xludf.DUMMYFUNCTION("""COMPUTED_VALUE"""),59.28)</f>
        <v>59.28</v>
      </c>
    </row>
    <row r="271">
      <c r="A271" s="3">
        <f>IFERROR(__xludf.DUMMYFUNCTION("""COMPUTED_VALUE"""),43494.66666666667)</f>
        <v>43494.66667</v>
      </c>
      <c r="B271" s="2">
        <f>IFERROR(__xludf.DUMMYFUNCTION("""COMPUTED_VALUE"""),59.49)</f>
        <v>59.49</v>
      </c>
    </row>
    <row r="272">
      <c r="A272" s="3">
        <f>IFERROR(__xludf.DUMMYFUNCTION("""COMPUTED_VALUE"""),43495.66666666667)</f>
        <v>43495.66667</v>
      </c>
      <c r="B272" s="2">
        <f>IFERROR(__xludf.DUMMYFUNCTION("""COMPUTED_VALUE"""),61.75)</f>
        <v>61.75</v>
      </c>
    </row>
    <row r="273">
      <c r="A273" s="3">
        <f>IFERROR(__xludf.DUMMYFUNCTION("""COMPUTED_VALUE"""),43496.66666666667)</f>
        <v>43496.66667</v>
      </c>
      <c r="B273" s="2">
        <f>IFERROR(__xludf.DUMMYFUNCTION("""COMPUTED_VALUE"""),61.4)</f>
        <v>61.4</v>
      </c>
    </row>
    <row r="274">
      <c r="A274" s="3">
        <f>IFERROR(__xludf.DUMMYFUNCTION("""COMPUTED_VALUE"""),43497.66666666667)</f>
        <v>43497.66667</v>
      </c>
      <c r="B274" s="2">
        <f>IFERROR(__xludf.DUMMYFUNCTION("""COMPUTED_VALUE"""),62.44)</f>
        <v>62.44</v>
      </c>
    </row>
    <row r="275">
      <c r="A275" s="3">
        <f>IFERROR(__xludf.DUMMYFUNCTION("""COMPUTED_VALUE"""),43500.66666666667)</f>
        <v>43500.66667</v>
      </c>
      <c r="B275" s="2">
        <f>IFERROR(__xludf.DUMMYFUNCTION("""COMPUTED_VALUE"""),62.58)</f>
        <v>62.58</v>
      </c>
    </row>
    <row r="276">
      <c r="A276" s="3">
        <f>IFERROR(__xludf.DUMMYFUNCTION("""COMPUTED_VALUE"""),43501.66666666667)</f>
        <v>43501.66667</v>
      </c>
      <c r="B276" s="2">
        <f>IFERROR(__xludf.DUMMYFUNCTION("""COMPUTED_VALUE"""),64.27)</f>
        <v>64.27</v>
      </c>
    </row>
    <row r="277">
      <c r="A277" s="3">
        <f>IFERROR(__xludf.DUMMYFUNCTION("""COMPUTED_VALUE"""),43502.66666666667)</f>
        <v>43502.66667</v>
      </c>
      <c r="B277" s="2">
        <f>IFERROR(__xludf.DUMMYFUNCTION("""COMPUTED_VALUE"""),63.44)</f>
        <v>63.44</v>
      </c>
    </row>
    <row r="278">
      <c r="A278" s="3">
        <f>IFERROR(__xludf.DUMMYFUNCTION("""COMPUTED_VALUE"""),43503.66666666667)</f>
        <v>43503.66667</v>
      </c>
      <c r="B278" s="2">
        <f>IFERROR(__xludf.DUMMYFUNCTION("""COMPUTED_VALUE"""),61.5)</f>
        <v>61.5</v>
      </c>
    </row>
    <row r="279">
      <c r="A279" s="3">
        <f>IFERROR(__xludf.DUMMYFUNCTION("""COMPUTED_VALUE"""),43504.66666666667)</f>
        <v>43504.66667</v>
      </c>
      <c r="B279" s="2">
        <f>IFERROR(__xludf.DUMMYFUNCTION("""COMPUTED_VALUE"""),61.16)</f>
        <v>61.16</v>
      </c>
    </row>
    <row r="280">
      <c r="A280" s="3">
        <f>IFERROR(__xludf.DUMMYFUNCTION("""COMPUTED_VALUE"""),43507.66666666667)</f>
        <v>43507.66667</v>
      </c>
      <c r="B280" s="2">
        <f>IFERROR(__xludf.DUMMYFUNCTION("""COMPUTED_VALUE"""),62.57)</f>
        <v>62.57</v>
      </c>
    </row>
    <row r="281">
      <c r="A281" s="3">
        <f>IFERROR(__xludf.DUMMYFUNCTION("""COMPUTED_VALUE"""),43508.66666666667)</f>
        <v>43508.66667</v>
      </c>
      <c r="B281" s="2">
        <f>IFERROR(__xludf.DUMMYFUNCTION("""COMPUTED_VALUE"""),62.36)</f>
        <v>62.36</v>
      </c>
    </row>
    <row r="282">
      <c r="A282" s="3">
        <f>IFERROR(__xludf.DUMMYFUNCTION("""COMPUTED_VALUE"""),43509.66666666667)</f>
        <v>43509.66667</v>
      </c>
      <c r="B282" s="2">
        <f>IFERROR(__xludf.DUMMYFUNCTION("""COMPUTED_VALUE"""),61.63)</f>
        <v>61.63</v>
      </c>
    </row>
    <row r="283">
      <c r="A283" s="3">
        <f>IFERROR(__xludf.DUMMYFUNCTION("""COMPUTED_VALUE"""),43510.66666666667)</f>
        <v>43510.66667</v>
      </c>
      <c r="B283" s="2">
        <f>IFERROR(__xludf.DUMMYFUNCTION("""COMPUTED_VALUE"""),60.75)</f>
        <v>60.75</v>
      </c>
    </row>
    <row r="284">
      <c r="A284" s="3">
        <f>IFERROR(__xludf.DUMMYFUNCTION("""COMPUTED_VALUE"""),43511.66666666667)</f>
        <v>43511.66667</v>
      </c>
      <c r="B284" s="2">
        <f>IFERROR(__xludf.DUMMYFUNCTION("""COMPUTED_VALUE"""),61.58)</f>
        <v>61.58</v>
      </c>
    </row>
    <row r="285">
      <c r="A285" s="3">
        <f>IFERROR(__xludf.DUMMYFUNCTION("""COMPUTED_VALUE"""),43515.66666666667)</f>
        <v>43515.66667</v>
      </c>
      <c r="B285" s="2">
        <f>IFERROR(__xludf.DUMMYFUNCTION("""COMPUTED_VALUE"""),61.13)</f>
        <v>61.13</v>
      </c>
    </row>
    <row r="286">
      <c r="A286" s="3">
        <f>IFERROR(__xludf.DUMMYFUNCTION("""COMPUTED_VALUE"""),43516.66666666667)</f>
        <v>43516.66667</v>
      </c>
      <c r="B286" s="2">
        <f>IFERROR(__xludf.DUMMYFUNCTION("""COMPUTED_VALUE"""),60.51)</f>
        <v>60.51</v>
      </c>
    </row>
    <row r="287">
      <c r="A287" s="3">
        <f>IFERROR(__xludf.DUMMYFUNCTION("""COMPUTED_VALUE"""),43517.66666666667)</f>
        <v>43517.66667</v>
      </c>
      <c r="B287" s="2">
        <f>IFERROR(__xludf.DUMMYFUNCTION("""COMPUTED_VALUE"""),58.25)</f>
        <v>58.25</v>
      </c>
    </row>
    <row r="288">
      <c r="A288" s="3">
        <f>IFERROR(__xludf.DUMMYFUNCTION("""COMPUTED_VALUE"""),43518.66666666667)</f>
        <v>43518.66667</v>
      </c>
      <c r="B288" s="2">
        <f>IFERROR(__xludf.DUMMYFUNCTION("""COMPUTED_VALUE"""),58.94)</f>
        <v>58.94</v>
      </c>
    </row>
    <row r="289">
      <c r="A289" s="3">
        <f>IFERROR(__xludf.DUMMYFUNCTION("""COMPUTED_VALUE"""),43521.66666666667)</f>
        <v>43521.66667</v>
      </c>
      <c r="B289" s="2">
        <f>IFERROR(__xludf.DUMMYFUNCTION("""COMPUTED_VALUE"""),59.75)</f>
        <v>59.75</v>
      </c>
    </row>
    <row r="290">
      <c r="A290" s="3">
        <f>IFERROR(__xludf.DUMMYFUNCTION("""COMPUTED_VALUE"""),43522.66666666667)</f>
        <v>43522.66667</v>
      </c>
      <c r="B290" s="2">
        <f>IFERROR(__xludf.DUMMYFUNCTION("""COMPUTED_VALUE"""),59.57)</f>
        <v>59.57</v>
      </c>
    </row>
    <row r="291">
      <c r="A291" s="3">
        <f>IFERROR(__xludf.DUMMYFUNCTION("""COMPUTED_VALUE"""),43523.66666666667)</f>
        <v>43523.66667</v>
      </c>
      <c r="B291" s="2">
        <f>IFERROR(__xludf.DUMMYFUNCTION("""COMPUTED_VALUE"""),62.95)</f>
        <v>62.95</v>
      </c>
    </row>
    <row r="292">
      <c r="A292" s="3">
        <f>IFERROR(__xludf.DUMMYFUNCTION("""COMPUTED_VALUE"""),43524.66666666667)</f>
        <v>43524.66667</v>
      </c>
      <c r="B292" s="2">
        <f>IFERROR(__xludf.DUMMYFUNCTION("""COMPUTED_VALUE"""),63.98)</f>
        <v>63.98</v>
      </c>
    </row>
    <row r="293">
      <c r="A293" s="3">
        <f>IFERROR(__xludf.DUMMYFUNCTION("""COMPUTED_VALUE"""),43525.66666666667)</f>
        <v>43525.66667</v>
      </c>
      <c r="B293" s="2">
        <f>IFERROR(__xludf.DUMMYFUNCTION("""COMPUTED_VALUE"""),58.96)</f>
        <v>58.96</v>
      </c>
    </row>
    <row r="294">
      <c r="A294" s="3">
        <f>IFERROR(__xludf.DUMMYFUNCTION("""COMPUTED_VALUE"""),43528.66666666667)</f>
        <v>43528.66667</v>
      </c>
      <c r="B294" s="2">
        <f>IFERROR(__xludf.DUMMYFUNCTION("""COMPUTED_VALUE"""),57.07)</f>
        <v>57.07</v>
      </c>
    </row>
    <row r="295">
      <c r="A295" s="3">
        <f>IFERROR(__xludf.DUMMYFUNCTION("""COMPUTED_VALUE"""),43529.66666666667)</f>
        <v>43529.66667</v>
      </c>
      <c r="B295" s="2">
        <f>IFERROR(__xludf.DUMMYFUNCTION("""COMPUTED_VALUE"""),55.31)</f>
        <v>55.31</v>
      </c>
    </row>
    <row r="296">
      <c r="A296" s="3">
        <f>IFERROR(__xludf.DUMMYFUNCTION("""COMPUTED_VALUE"""),43530.66666666667)</f>
        <v>43530.66667</v>
      </c>
      <c r="B296" s="2">
        <f>IFERROR(__xludf.DUMMYFUNCTION("""COMPUTED_VALUE"""),55.25)</f>
        <v>55.25</v>
      </c>
    </row>
    <row r="297">
      <c r="A297" s="3">
        <f>IFERROR(__xludf.DUMMYFUNCTION("""COMPUTED_VALUE"""),43531.66666666667)</f>
        <v>43531.66667</v>
      </c>
      <c r="B297" s="2">
        <f>IFERROR(__xludf.DUMMYFUNCTION("""COMPUTED_VALUE"""),55.32)</f>
        <v>55.32</v>
      </c>
    </row>
    <row r="298">
      <c r="A298" s="3">
        <f>IFERROR(__xludf.DUMMYFUNCTION("""COMPUTED_VALUE"""),43532.66666666667)</f>
        <v>43532.66667</v>
      </c>
      <c r="B298" s="2">
        <f>IFERROR(__xludf.DUMMYFUNCTION("""COMPUTED_VALUE"""),56.83)</f>
        <v>56.83</v>
      </c>
    </row>
    <row r="299">
      <c r="A299" s="3">
        <f>IFERROR(__xludf.DUMMYFUNCTION("""COMPUTED_VALUE"""),43535.66666666667)</f>
        <v>43535.66667</v>
      </c>
      <c r="B299" s="2">
        <f>IFERROR(__xludf.DUMMYFUNCTION("""COMPUTED_VALUE"""),58.18)</f>
        <v>58.18</v>
      </c>
    </row>
    <row r="300">
      <c r="A300" s="3">
        <f>IFERROR(__xludf.DUMMYFUNCTION("""COMPUTED_VALUE"""),43536.66666666667)</f>
        <v>43536.66667</v>
      </c>
      <c r="B300" s="2">
        <f>IFERROR(__xludf.DUMMYFUNCTION("""COMPUTED_VALUE"""),56.67)</f>
        <v>56.67</v>
      </c>
    </row>
    <row r="301">
      <c r="A301" s="3">
        <f>IFERROR(__xludf.DUMMYFUNCTION("""COMPUTED_VALUE"""),43537.66666666667)</f>
        <v>43537.66667</v>
      </c>
      <c r="B301" s="2">
        <f>IFERROR(__xludf.DUMMYFUNCTION("""COMPUTED_VALUE"""),57.79)</f>
        <v>57.79</v>
      </c>
    </row>
    <row r="302">
      <c r="A302" s="3">
        <f>IFERROR(__xludf.DUMMYFUNCTION("""COMPUTED_VALUE"""),43538.66666666667)</f>
        <v>43538.66667</v>
      </c>
      <c r="B302" s="2">
        <f>IFERROR(__xludf.DUMMYFUNCTION("""COMPUTED_VALUE"""),57.99)</f>
        <v>57.99</v>
      </c>
    </row>
    <row r="303">
      <c r="A303" s="3">
        <f>IFERROR(__xludf.DUMMYFUNCTION("""COMPUTED_VALUE"""),43539.66666666667)</f>
        <v>43539.66667</v>
      </c>
      <c r="B303" s="2">
        <f>IFERROR(__xludf.DUMMYFUNCTION("""COMPUTED_VALUE"""),55.09)</f>
        <v>55.09</v>
      </c>
    </row>
    <row r="304">
      <c r="A304" s="3">
        <f>IFERROR(__xludf.DUMMYFUNCTION("""COMPUTED_VALUE"""),43542.66666666667)</f>
        <v>43542.66667</v>
      </c>
      <c r="B304" s="2">
        <f>IFERROR(__xludf.DUMMYFUNCTION("""COMPUTED_VALUE"""),53.9)</f>
        <v>53.9</v>
      </c>
    </row>
    <row r="305">
      <c r="A305" s="3">
        <f>IFERROR(__xludf.DUMMYFUNCTION("""COMPUTED_VALUE"""),43543.66666666667)</f>
        <v>43543.66667</v>
      </c>
      <c r="B305" s="2">
        <f>IFERROR(__xludf.DUMMYFUNCTION("""COMPUTED_VALUE"""),53.49)</f>
        <v>53.49</v>
      </c>
    </row>
    <row r="306">
      <c r="A306" s="3">
        <f>IFERROR(__xludf.DUMMYFUNCTION("""COMPUTED_VALUE"""),43544.66666666667)</f>
        <v>43544.66667</v>
      </c>
      <c r="B306" s="2">
        <f>IFERROR(__xludf.DUMMYFUNCTION("""COMPUTED_VALUE"""),54.72)</f>
        <v>54.72</v>
      </c>
    </row>
    <row r="307">
      <c r="A307" s="3">
        <f>IFERROR(__xludf.DUMMYFUNCTION("""COMPUTED_VALUE"""),43545.66666666667)</f>
        <v>43545.66667</v>
      </c>
      <c r="B307" s="2">
        <f>IFERROR(__xludf.DUMMYFUNCTION("""COMPUTED_VALUE"""),54.8)</f>
        <v>54.8</v>
      </c>
    </row>
    <row r="308">
      <c r="A308" s="3">
        <f>IFERROR(__xludf.DUMMYFUNCTION("""COMPUTED_VALUE"""),43546.66666666667)</f>
        <v>43546.66667</v>
      </c>
      <c r="B308" s="2">
        <f>IFERROR(__xludf.DUMMYFUNCTION("""COMPUTED_VALUE"""),52.91)</f>
        <v>52.91</v>
      </c>
    </row>
    <row r="309">
      <c r="A309" s="3">
        <f>IFERROR(__xludf.DUMMYFUNCTION("""COMPUTED_VALUE"""),43549.66666666667)</f>
        <v>43549.66667</v>
      </c>
      <c r="B309" s="2">
        <f>IFERROR(__xludf.DUMMYFUNCTION("""COMPUTED_VALUE"""),52.08)</f>
        <v>52.08</v>
      </c>
    </row>
    <row r="310">
      <c r="A310" s="3">
        <f>IFERROR(__xludf.DUMMYFUNCTION("""COMPUTED_VALUE"""),43550.66666666667)</f>
        <v>43550.66667</v>
      </c>
      <c r="B310" s="2">
        <f>IFERROR(__xludf.DUMMYFUNCTION("""COMPUTED_VALUE"""),53.55)</f>
        <v>53.55</v>
      </c>
    </row>
    <row r="311">
      <c r="A311" s="3">
        <f>IFERROR(__xludf.DUMMYFUNCTION("""COMPUTED_VALUE"""),43551.66666666667)</f>
        <v>43551.66667</v>
      </c>
      <c r="B311" s="2">
        <f>IFERROR(__xludf.DUMMYFUNCTION("""COMPUTED_VALUE"""),54.97)</f>
        <v>54.97</v>
      </c>
    </row>
    <row r="312">
      <c r="A312" s="3">
        <f>IFERROR(__xludf.DUMMYFUNCTION("""COMPUTED_VALUE"""),43552.66666666667)</f>
        <v>43552.66667</v>
      </c>
      <c r="B312" s="2">
        <f>IFERROR(__xludf.DUMMYFUNCTION("""COMPUTED_VALUE"""),55.72)</f>
        <v>55.72</v>
      </c>
    </row>
    <row r="313">
      <c r="A313" s="3">
        <f>IFERROR(__xludf.DUMMYFUNCTION("""COMPUTED_VALUE"""),43553.66666666667)</f>
        <v>43553.66667</v>
      </c>
      <c r="B313" s="2">
        <f>IFERROR(__xludf.DUMMYFUNCTION("""COMPUTED_VALUE"""),55.97)</f>
        <v>55.97</v>
      </c>
    </row>
    <row r="314">
      <c r="A314" s="3">
        <f>IFERROR(__xludf.DUMMYFUNCTION("""COMPUTED_VALUE"""),43556.66666666667)</f>
        <v>43556.66667</v>
      </c>
      <c r="B314" s="2">
        <f>IFERROR(__xludf.DUMMYFUNCTION("""COMPUTED_VALUE"""),57.84)</f>
        <v>57.84</v>
      </c>
    </row>
    <row r="315">
      <c r="A315" s="3">
        <f>IFERROR(__xludf.DUMMYFUNCTION("""COMPUTED_VALUE"""),43557.66666666667)</f>
        <v>43557.66667</v>
      </c>
      <c r="B315" s="2">
        <f>IFERROR(__xludf.DUMMYFUNCTION("""COMPUTED_VALUE"""),57.18)</f>
        <v>57.18</v>
      </c>
    </row>
    <row r="316">
      <c r="A316" s="3">
        <f>IFERROR(__xludf.DUMMYFUNCTION("""COMPUTED_VALUE"""),43558.66666666667)</f>
        <v>43558.66667</v>
      </c>
      <c r="B316" s="2">
        <f>IFERROR(__xludf.DUMMYFUNCTION("""COMPUTED_VALUE"""),58.36)</f>
        <v>58.36</v>
      </c>
    </row>
    <row r="317">
      <c r="A317" s="3">
        <f>IFERROR(__xludf.DUMMYFUNCTION("""COMPUTED_VALUE"""),43559.66666666667)</f>
        <v>43559.66667</v>
      </c>
      <c r="B317" s="2">
        <f>IFERROR(__xludf.DUMMYFUNCTION("""COMPUTED_VALUE"""),53.56)</f>
        <v>53.56</v>
      </c>
    </row>
    <row r="318">
      <c r="A318" s="3">
        <f>IFERROR(__xludf.DUMMYFUNCTION("""COMPUTED_VALUE"""),43560.66666666667)</f>
        <v>43560.66667</v>
      </c>
      <c r="B318" s="2">
        <f>IFERROR(__xludf.DUMMYFUNCTION("""COMPUTED_VALUE"""),54.99)</f>
        <v>54.99</v>
      </c>
    </row>
    <row r="319">
      <c r="A319" s="3">
        <f>IFERROR(__xludf.DUMMYFUNCTION("""COMPUTED_VALUE"""),43563.66666666667)</f>
        <v>43563.66667</v>
      </c>
      <c r="B319" s="2">
        <f>IFERROR(__xludf.DUMMYFUNCTION("""COMPUTED_VALUE"""),54.64)</f>
        <v>54.64</v>
      </c>
    </row>
    <row r="320">
      <c r="A320" s="3">
        <f>IFERROR(__xludf.DUMMYFUNCTION("""COMPUTED_VALUE"""),43564.66666666667)</f>
        <v>43564.66667</v>
      </c>
      <c r="B320" s="2">
        <f>IFERROR(__xludf.DUMMYFUNCTION("""COMPUTED_VALUE"""),54.46)</f>
        <v>54.46</v>
      </c>
    </row>
    <row r="321">
      <c r="A321" s="3">
        <f>IFERROR(__xludf.DUMMYFUNCTION("""COMPUTED_VALUE"""),43565.66666666667)</f>
        <v>43565.66667</v>
      </c>
      <c r="B321" s="2">
        <f>IFERROR(__xludf.DUMMYFUNCTION("""COMPUTED_VALUE"""),55.21)</f>
        <v>55.21</v>
      </c>
    </row>
    <row r="322">
      <c r="A322" s="3">
        <f>IFERROR(__xludf.DUMMYFUNCTION("""COMPUTED_VALUE"""),43566.66666666667)</f>
        <v>43566.66667</v>
      </c>
      <c r="B322" s="2">
        <f>IFERROR(__xludf.DUMMYFUNCTION("""COMPUTED_VALUE"""),53.68)</f>
        <v>53.68</v>
      </c>
    </row>
    <row r="323">
      <c r="A323" s="3">
        <f>IFERROR(__xludf.DUMMYFUNCTION("""COMPUTED_VALUE"""),43567.66666666667)</f>
        <v>43567.66667</v>
      </c>
      <c r="B323" s="2">
        <f>IFERROR(__xludf.DUMMYFUNCTION("""COMPUTED_VALUE"""),53.54)</f>
        <v>53.54</v>
      </c>
    </row>
    <row r="324">
      <c r="A324" s="3">
        <f>IFERROR(__xludf.DUMMYFUNCTION("""COMPUTED_VALUE"""),43570.66666666667)</f>
        <v>43570.66667</v>
      </c>
      <c r="B324" s="2">
        <f>IFERROR(__xludf.DUMMYFUNCTION("""COMPUTED_VALUE"""),53.28)</f>
        <v>53.28</v>
      </c>
    </row>
    <row r="325">
      <c r="A325" s="3">
        <f>IFERROR(__xludf.DUMMYFUNCTION("""COMPUTED_VALUE"""),43571.66666666667)</f>
        <v>43571.66667</v>
      </c>
      <c r="B325" s="2">
        <f>IFERROR(__xludf.DUMMYFUNCTION("""COMPUTED_VALUE"""),54.67)</f>
        <v>54.67</v>
      </c>
    </row>
    <row r="326">
      <c r="A326" s="3">
        <f>IFERROR(__xludf.DUMMYFUNCTION("""COMPUTED_VALUE"""),43572.66666666667)</f>
        <v>43572.66667</v>
      </c>
      <c r="B326" s="2">
        <f>IFERROR(__xludf.DUMMYFUNCTION("""COMPUTED_VALUE"""),54.25)</f>
        <v>54.25</v>
      </c>
    </row>
    <row r="327">
      <c r="A327" s="3">
        <f>IFERROR(__xludf.DUMMYFUNCTION("""COMPUTED_VALUE"""),43573.66666666667)</f>
        <v>43573.66667</v>
      </c>
      <c r="B327" s="2">
        <f>IFERROR(__xludf.DUMMYFUNCTION("""COMPUTED_VALUE"""),54.65)</f>
        <v>54.65</v>
      </c>
    </row>
    <row r="328">
      <c r="A328" s="3">
        <f>IFERROR(__xludf.DUMMYFUNCTION("""COMPUTED_VALUE"""),43577.66666666667)</f>
        <v>43577.66667</v>
      </c>
      <c r="B328" s="2">
        <f>IFERROR(__xludf.DUMMYFUNCTION("""COMPUTED_VALUE"""),52.55)</f>
        <v>52.55</v>
      </c>
    </row>
    <row r="329">
      <c r="A329" s="3">
        <f>IFERROR(__xludf.DUMMYFUNCTION("""COMPUTED_VALUE"""),43578.66666666667)</f>
        <v>43578.66667</v>
      </c>
      <c r="B329" s="2">
        <f>IFERROR(__xludf.DUMMYFUNCTION("""COMPUTED_VALUE"""),52.78)</f>
        <v>52.78</v>
      </c>
    </row>
    <row r="330">
      <c r="A330" s="3">
        <f>IFERROR(__xludf.DUMMYFUNCTION("""COMPUTED_VALUE"""),43579.66666666667)</f>
        <v>43579.66667</v>
      </c>
      <c r="B330" s="2">
        <f>IFERROR(__xludf.DUMMYFUNCTION("""COMPUTED_VALUE"""),51.73)</f>
        <v>51.73</v>
      </c>
    </row>
    <row r="331">
      <c r="A331" s="3">
        <f>IFERROR(__xludf.DUMMYFUNCTION("""COMPUTED_VALUE"""),43580.66666666667)</f>
        <v>43580.66667</v>
      </c>
      <c r="B331" s="2">
        <f>IFERROR(__xludf.DUMMYFUNCTION("""COMPUTED_VALUE"""),49.53)</f>
        <v>49.53</v>
      </c>
    </row>
    <row r="332">
      <c r="A332" s="3">
        <f>IFERROR(__xludf.DUMMYFUNCTION("""COMPUTED_VALUE"""),43581.66666666667)</f>
        <v>43581.66667</v>
      </c>
      <c r="B332" s="2">
        <f>IFERROR(__xludf.DUMMYFUNCTION("""COMPUTED_VALUE"""),47.03)</f>
        <v>47.03</v>
      </c>
    </row>
    <row r="333">
      <c r="A333" s="3">
        <f>IFERROR(__xludf.DUMMYFUNCTION("""COMPUTED_VALUE"""),43584.66666666667)</f>
        <v>43584.66667</v>
      </c>
      <c r="B333" s="2">
        <f>IFERROR(__xludf.DUMMYFUNCTION("""COMPUTED_VALUE"""),48.29)</f>
        <v>48.29</v>
      </c>
    </row>
    <row r="334">
      <c r="A334" s="3">
        <f>IFERROR(__xludf.DUMMYFUNCTION("""COMPUTED_VALUE"""),43585.66666666667)</f>
        <v>43585.66667</v>
      </c>
      <c r="B334" s="2">
        <f>IFERROR(__xludf.DUMMYFUNCTION("""COMPUTED_VALUE"""),47.74)</f>
        <v>47.74</v>
      </c>
    </row>
    <row r="335">
      <c r="A335" s="3">
        <f>IFERROR(__xludf.DUMMYFUNCTION("""COMPUTED_VALUE"""),43586.66666666667)</f>
        <v>43586.66667</v>
      </c>
      <c r="B335" s="2">
        <f>IFERROR(__xludf.DUMMYFUNCTION("""COMPUTED_VALUE"""),46.8)</f>
        <v>46.8</v>
      </c>
    </row>
    <row r="336">
      <c r="A336" s="3">
        <f>IFERROR(__xludf.DUMMYFUNCTION("""COMPUTED_VALUE"""),43587.66666666667)</f>
        <v>43587.66667</v>
      </c>
      <c r="B336" s="2">
        <f>IFERROR(__xludf.DUMMYFUNCTION("""COMPUTED_VALUE"""),48.82)</f>
        <v>48.82</v>
      </c>
    </row>
    <row r="337">
      <c r="A337" s="3">
        <f>IFERROR(__xludf.DUMMYFUNCTION("""COMPUTED_VALUE"""),43588.66666666667)</f>
        <v>43588.66667</v>
      </c>
      <c r="B337" s="2">
        <f>IFERROR(__xludf.DUMMYFUNCTION("""COMPUTED_VALUE"""),51.01)</f>
        <v>51.01</v>
      </c>
    </row>
    <row r="338">
      <c r="A338" s="3">
        <f>IFERROR(__xludf.DUMMYFUNCTION("""COMPUTED_VALUE"""),43591.66666666667)</f>
        <v>43591.66667</v>
      </c>
      <c r="B338" s="2">
        <f>IFERROR(__xludf.DUMMYFUNCTION("""COMPUTED_VALUE"""),51.07)</f>
        <v>51.07</v>
      </c>
    </row>
    <row r="339">
      <c r="A339" s="3">
        <f>IFERROR(__xludf.DUMMYFUNCTION("""COMPUTED_VALUE"""),43592.66666666667)</f>
        <v>43592.66667</v>
      </c>
      <c r="B339" s="2">
        <f>IFERROR(__xludf.DUMMYFUNCTION("""COMPUTED_VALUE"""),49.41)</f>
        <v>49.41</v>
      </c>
    </row>
    <row r="340">
      <c r="A340" s="3">
        <f>IFERROR(__xludf.DUMMYFUNCTION("""COMPUTED_VALUE"""),43593.66666666667)</f>
        <v>43593.66667</v>
      </c>
      <c r="B340" s="2">
        <f>IFERROR(__xludf.DUMMYFUNCTION("""COMPUTED_VALUE"""),48.97)</f>
        <v>48.97</v>
      </c>
    </row>
    <row r="341">
      <c r="A341" s="3">
        <f>IFERROR(__xludf.DUMMYFUNCTION("""COMPUTED_VALUE"""),43594.66666666667)</f>
        <v>43594.66667</v>
      </c>
      <c r="B341" s="2">
        <f>IFERROR(__xludf.DUMMYFUNCTION("""COMPUTED_VALUE"""),48.4)</f>
        <v>48.4</v>
      </c>
    </row>
    <row r="342">
      <c r="A342" s="3">
        <f>IFERROR(__xludf.DUMMYFUNCTION("""COMPUTED_VALUE"""),43595.66666666667)</f>
        <v>43595.66667</v>
      </c>
      <c r="B342" s="2">
        <f>IFERROR(__xludf.DUMMYFUNCTION("""COMPUTED_VALUE"""),47.9)</f>
        <v>47.9</v>
      </c>
    </row>
    <row r="343">
      <c r="A343" s="3">
        <f>IFERROR(__xludf.DUMMYFUNCTION("""COMPUTED_VALUE"""),43598.66666666667)</f>
        <v>43598.66667</v>
      </c>
      <c r="B343" s="2">
        <f>IFERROR(__xludf.DUMMYFUNCTION("""COMPUTED_VALUE"""),45.4)</f>
        <v>45.4</v>
      </c>
    </row>
    <row r="344">
      <c r="A344" s="3">
        <f>IFERROR(__xludf.DUMMYFUNCTION("""COMPUTED_VALUE"""),43599.66666666667)</f>
        <v>43599.66667</v>
      </c>
      <c r="B344" s="2">
        <f>IFERROR(__xludf.DUMMYFUNCTION("""COMPUTED_VALUE"""),46.46)</f>
        <v>46.46</v>
      </c>
    </row>
    <row r="345">
      <c r="A345" s="3">
        <f>IFERROR(__xludf.DUMMYFUNCTION("""COMPUTED_VALUE"""),43600.66666666667)</f>
        <v>43600.66667</v>
      </c>
      <c r="B345" s="2">
        <f>IFERROR(__xludf.DUMMYFUNCTION("""COMPUTED_VALUE"""),46.39)</f>
        <v>46.39</v>
      </c>
    </row>
    <row r="346">
      <c r="A346" s="3">
        <f>IFERROR(__xludf.DUMMYFUNCTION("""COMPUTED_VALUE"""),43601.66666666667)</f>
        <v>43601.66667</v>
      </c>
      <c r="B346" s="2">
        <f>IFERROR(__xludf.DUMMYFUNCTION("""COMPUTED_VALUE"""),45.67)</f>
        <v>45.67</v>
      </c>
    </row>
    <row r="347">
      <c r="A347" s="3">
        <f>IFERROR(__xludf.DUMMYFUNCTION("""COMPUTED_VALUE"""),43602.66666666667)</f>
        <v>43602.66667</v>
      </c>
      <c r="B347" s="2">
        <f>IFERROR(__xludf.DUMMYFUNCTION("""COMPUTED_VALUE"""),42.21)</f>
        <v>42.21</v>
      </c>
    </row>
    <row r="348">
      <c r="A348" s="3">
        <f>IFERROR(__xludf.DUMMYFUNCTION("""COMPUTED_VALUE"""),43605.66666666667)</f>
        <v>43605.66667</v>
      </c>
      <c r="B348" s="2">
        <f>IFERROR(__xludf.DUMMYFUNCTION("""COMPUTED_VALUE"""),41.07)</f>
        <v>41.07</v>
      </c>
    </row>
    <row r="349">
      <c r="A349" s="3">
        <f>IFERROR(__xludf.DUMMYFUNCTION("""COMPUTED_VALUE"""),43606.66666666667)</f>
        <v>43606.66667</v>
      </c>
      <c r="B349" s="2">
        <f>IFERROR(__xludf.DUMMYFUNCTION("""COMPUTED_VALUE"""),41.02)</f>
        <v>41.02</v>
      </c>
    </row>
    <row r="350">
      <c r="A350" s="3">
        <f>IFERROR(__xludf.DUMMYFUNCTION("""COMPUTED_VALUE"""),43607.66666666667)</f>
        <v>43607.66667</v>
      </c>
      <c r="B350" s="2">
        <f>IFERROR(__xludf.DUMMYFUNCTION("""COMPUTED_VALUE"""),38.55)</f>
        <v>38.55</v>
      </c>
    </row>
    <row r="351">
      <c r="A351" s="3">
        <f>IFERROR(__xludf.DUMMYFUNCTION("""COMPUTED_VALUE"""),43608.66666666667)</f>
        <v>43608.66667</v>
      </c>
      <c r="B351" s="2">
        <f>IFERROR(__xludf.DUMMYFUNCTION("""COMPUTED_VALUE"""),39.1)</f>
        <v>39.1</v>
      </c>
    </row>
    <row r="352">
      <c r="A352" s="3">
        <f>IFERROR(__xludf.DUMMYFUNCTION("""COMPUTED_VALUE"""),43609.66666666667)</f>
        <v>43609.66667</v>
      </c>
      <c r="B352" s="2">
        <f>IFERROR(__xludf.DUMMYFUNCTION("""COMPUTED_VALUE"""),38.13)</f>
        <v>38.13</v>
      </c>
    </row>
    <row r="353">
      <c r="A353" s="3">
        <f>IFERROR(__xludf.DUMMYFUNCTION("""COMPUTED_VALUE"""),43613.66666666667)</f>
        <v>43613.66667</v>
      </c>
      <c r="B353" s="2">
        <f>IFERROR(__xludf.DUMMYFUNCTION("""COMPUTED_VALUE"""),37.74)</f>
        <v>37.74</v>
      </c>
    </row>
    <row r="354">
      <c r="A354" s="3">
        <f>IFERROR(__xludf.DUMMYFUNCTION("""COMPUTED_VALUE"""),43614.66666666667)</f>
        <v>43614.66667</v>
      </c>
      <c r="B354" s="2">
        <f>IFERROR(__xludf.DUMMYFUNCTION("""COMPUTED_VALUE"""),37.97)</f>
        <v>37.97</v>
      </c>
    </row>
    <row r="355">
      <c r="A355" s="3">
        <f>IFERROR(__xludf.DUMMYFUNCTION("""COMPUTED_VALUE"""),43615.66666666667)</f>
        <v>43615.66667</v>
      </c>
      <c r="B355" s="2">
        <f>IFERROR(__xludf.DUMMYFUNCTION("""COMPUTED_VALUE"""),37.64)</f>
        <v>37.64</v>
      </c>
    </row>
    <row r="356">
      <c r="A356" s="3">
        <f>IFERROR(__xludf.DUMMYFUNCTION("""COMPUTED_VALUE"""),43616.66666666667)</f>
        <v>43616.66667</v>
      </c>
      <c r="B356" s="2">
        <f>IFERROR(__xludf.DUMMYFUNCTION("""COMPUTED_VALUE"""),37.03)</f>
        <v>37.03</v>
      </c>
    </row>
    <row r="357">
      <c r="A357" s="3">
        <f>IFERROR(__xludf.DUMMYFUNCTION("""COMPUTED_VALUE"""),43619.66666666667)</f>
        <v>43619.66667</v>
      </c>
      <c r="B357" s="2">
        <f>IFERROR(__xludf.DUMMYFUNCTION("""COMPUTED_VALUE"""),35.79)</f>
        <v>35.79</v>
      </c>
    </row>
    <row r="358">
      <c r="A358" s="3">
        <f>IFERROR(__xludf.DUMMYFUNCTION("""COMPUTED_VALUE"""),43620.66666666667)</f>
        <v>43620.66667</v>
      </c>
      <c r="B358" s="2">
        <f>IFERROR(__xludf.DUMMYFUNCTION("""COMPUTED_VALUE"""),38.72)</f>
        <v>38.72</v>
      </c>
    </row>
    <row r="359">
      <c r="A359" s="3">
        <f>IFERROR(__xludf.DUMMYFUNCTION("""COMPUTED_VALUE"""),43621.66666666667)</f>
        <v>43621.66667</v>
      </c>
      <c r="B359" s="2">
        <f>IFERROR(__xludf.DUMMYFUNCTION("""COMPUTED_VALUE"""),39.32)</f>
        <v>39.32</v>
      </c>
    </row>
    <row r="360">
      <c r="A360" s="3">
        <f>IFERROR(__xludf.DUMMYFUNCTION("""COMPUTED_VALUE"""),43622.66666666667)</f>
        <v>43622.66667</v>
      </c>
      <c r="B360" s="2">
        <f>IFERROR(__xludf.DUMMYFUNCTION("""COMPUTED_VALUE"""),41.19)</f>
        <v>41.19</v>
      </c>
    </row>
    <row r="361">
      <c r="A361" s="3">
        <f>IFERROR(__xludf.DUMMYFUNCTION("""COMPUTED_VALUE"""),43623.66666666667)</f>
        <v>43623.66667</v>
      </c>
      <c r="B361" s="2">
        <f>IFERROR(__xludf.DUMMYFUNCTION("""COMPUTED_VALUE"""),40.9)</f>
        <v>40.9</v>
      </c>
    </row>
    <row r="362">
      <c r="A362" s="3">
        <f>IFERROR(__xludf.DUMMYFUNCTION("""COMPUTED_VALUE"""),43626.66666666667)</f>
        <v>43626.66667</v>
      </c>
      <c r="B362" s="2">
        <f>IFERROR(__xludf.DUMMYFUNCTION("""COMPUTED_VALUE"""),42.58)</f>
        <v>42.58</v>
      </c>
    </row>
    <row r="363">
      <c r="A363" s="3">
        <f>IFERROR(__xludf.DUMMYFUNCTION("""COMPUTED_VALUE"""),43627.66666666667)</f>
        <v>43627.66667</v>
      </c>
      <c r="B363" s="2">
        <f>IFERROR(__xludf.DUMMYFUNCTION("""COMPUTED_VALUE"""),43.42)</f>
        <v>43.42</v>
      </c>
    </row>
    <row r="364">
      <c r="A364" s="3">
        <f>IFERROR(__xludf.DUMMYFUNCTION("""COMPUTED_VALUE"""),43628.66666666667)</f>
        <v>43628.66667</v>
      </c>
      <c r="B364" s="2">
        <f>IFERROR(__xludf.DUMMYFUNCTION("""COMPUTED_VALUE"""),41.85)</f>
        <v>41.85</v>
      </c>
    </row>
    <row r="365">
      <c r="A365" s="3">
        <f>IFERROR(__xludf.DUMMYFUNCTION("""COMPUTED_VALUE"""),43629.66666666667)</f>
        <v>43629.66667</v>
      </c>
      <c r="B365" s="2">
        <f>IFERROR(__xludf.DUMMYFUNCTION("""COMPUTED_VALUE"""),42.78)</f>
        <v>42.78</v>
      </c>
    </row>
    <row r="366">
      <c r="A366" s="3">
        <f>IFERROR(__xludf.DUMMYFUNCTION("""COMPUTED_VALUE"""),43630.66666666667)</f>
        <v>43630.66667</v>
      </c>
      <c r="B366" s="2">
        <f>IFERROR(__xludf.DUMMYFUNCTION("""COMPUTED_VALUE"""),42.98)</f>
        <v>42.98</v>
      </c>
    </row>
    <row r="367">
      <c r="A367" s="3">
        <f>IFERROR(__xludf.DUMMYFUNCTION("""COMPUTED_VALUE"""),43633.66666666667)</f>
        <v>43633.66667</v>
      </c>
      <c r="B367" s="2">
        <f>IFERROR(__xludf.DUMMYFUNCTION("""COMPUTED_VALUE"""),45.01)</f>
        <v>45.01</v>
      </c>
    </row>
    <row r="368">
      <c r="A368" s="3">
        <f>IFERROR(__xludf.DUMMYFUNCTION("""COMPUTED_VALUE"""),43634.66666666667)</f>
        <v>43634.66667</v>
      </c>
      <c r="B368" s="2">
        <f>IFERROR(__xludf.DUMMYFUNCTION("""COMPUTED_VALUE"""),44.95)</f>
        <v>44.95</v>
      </c>
    </row>
    <row r="369">
      <c r="A369" s="3">
        <f>IFERROR(__xludf.DUMMYFUNCTION("""COMPUTED_VALUE"""),43635.66666666667)</f>
        <v>43635.66667</v>
      </c>
      <c r="B369" s="2">
        <f>IFERROR(__xludf.DUMMYFUNCTION("""COMPUTED_VALUE"""),45.29)</f>
        <v>45.29</v>
      </c>
    </row>
    <row r="370">
      <c r="A370" s="3">
        <f>IFERROR(__xludf.DUMMYFUNCTION("""COMPUTED_VALUE"""),43636.66666666667)</f>
        <v>43636.66667</v>
      </c>
      <c r="B370" s="2">
        <f>IFERROR(__xludf.DUMMYFUNCTION("""COMPUTED_VALUE"""),43.92)</f>
        <v>43.92</v>
      </c>
    </row>
    <row r="371">
      <c r="A371" s="3">
        <f>IFERROR(__xludf.DUMMYFUNCTION("""COMPUTED_VALUE"""),43637.66666666667)</f>
        <v>43637.66667</v>
      </c>
      <c r="B371" s="2">
        <f>IFERROR(__xludf.DUMMYFUNCTION("""COMPUTED_VALUE"""),44.37)</f>
        <v>44.37</v>
      </c>
    </row>
    <row r="372">
      <c r="A372" s="3">
        <f>IFERROR(__xludf.DUMMYFUNCTION("""COMPUTED_VALUE"""),43640.66666666667)</f>
        <v>43640.66667</v>
      </c>
      <c r="B372" s="2">
        <f>IFERROR(__xludf.DUMMYFUNCTION("""COMPUTED_VALUE"""),44.73)</f>
        <v>44.73</v>
      </c>
    </row>
    <row r="373">
      <c r="A373" s="3">
        <f>IFERROR(__xludf.DUMMYFUNCTION("""COMPUTED_VALUE"""),43641.66666666667)</f>
        <v>43641.66667</v>
      </c>
      <c r="B373" s="2">
        <f>IFERROR(__xludf.DUMMYFUNCTION("""COMPUTED_VALUE"""),43.95)</f>
        <v>43.95</v>
      </c>
    </row>
    <row r="374">
      <c r="A374" s="3">
        <f>IFERROR(__xludf.DUMMYFUNCTION("""COMPUTED_VALUE"""),43642.66666666667)</f>
        <v>43642.66667</v>
      </c>
      <c r="B374" s="2">
        <f>IFERROR(__xludf.DUMMYFUNCTION("""COMPUTED_VALUE"""),43.85)</f>
        <v>43.85</v>
      </c>
    </row>
    <row r="375">
      <c r="A375" s="3">
        <f>IFERROR(__xludf.DUMMYFUNCTION("""COMPUTED_VALUE"""),43643.66666666667)</f>
        <v>43643.66667</v>
      </c>
      <c r="B375" s="2">
        <f>IFERROR(__xludf.DUMMYFUNCTION("""COMPUTED_VALUE"""),44.57)</f>
        <v>44.57</v>
      </c>
    </row>
    <row r="376">
      <c r="A376" s="3">
        <f>IFERROR(__xludf.DUMMYFUNCTION("""COMPUTED_VALUE"""),43644.66666666667)</f>
        <v>43644.66667</v>
      </c>
      <c r="B376" s="2">
        <f>IFERROR(__xludf.DUMMYFUNCTION("""COMPUTED_VALUE"""),44.69)</f>
        <v>44.69</v>
      </c>
    </row>
    <row r="377">
      <c r="A377" s="3">
        <f>IFERROR(__xludf.DUMMYFUNCTION("""COMPUTED_VALUE"""),43647.66666666667)</f>
        <v>43647.66667</v>
      </c>
      <c r="B377" s="2">
        <f>IFERROR(__xludf.DUMMYFUNCTION("""COMPUTED_VALUE"""),45.43)</f>
        <v>45.43</v>
      </c>
    </row>
    <row r="378">
      <c r="A378" s="3">
        <f>IFERROR(__xludf.DUMMYFUNCTION("""COMPUTED_VALUE"""),43648.66666666667)</f>
        <v>43648.66667</v>
      </c>
      <c r="B378" s="2">
        <f>IFERROR(__xludf.DUMMYFUNCTION("""COMPUTED_VALUE"""),44.91)</f>
        <v>44.91</v>
      </c>
    </row>
    <row r="379">
      <c r="A379" s="3">
        <f>IFERROR(__xludf.DUMMYFUNCTION("""COMPUTED_VALUE"""),43649.54166666667)</f>
        <v>43649.54167</v>
      </c>
      <c r="B379" s="2">
        <f>IFERROR(__xludf.DUMMYFUNCTION("""COMPUTED_VALUE"""),46.98)</f>
        <v>46.98</v>
      </c>
    </row>
    <row r="380">
      <c r="A380" s="3">
        <f>IFERROR(__xludf.DUMMYFUNCTION("""COMPUTED_VALUE"""),43651.66666666667)</f>
        <v>43651.66667</v>
      </c>
      <c r="B380" s="2">
        <f>IFERROR(__xludf.DUMMYFUNCTION("""COMPUTED_VALUE"""),46.62)</f>
        <v>46.62</v>
      </c>
    </row>
    <row r="381">
      <c r="A381" s="3">
        <f>IFERROR(__xludf.DUMMYFUNCTION("""COMPUTED_VALUE"""),43654.66666666667)</f>
        <v>43654.66667</v>
      </c>
      <c r="B381" s="2">
        <f>IFERROR(__xludf.DUMMYFUNCTION("""COMPUTED_VALUE"""),46.07)</f>
        <v>46.07</v>
      </c>
    </row>
    <row r="382">
      <c r="A382" s="3">
        <f>IFERROR(__xludf.DUMMYFUNCTION("""COMPUTED_VALUE"""),43655.66666666667)</f>
        <v>43655.66667</v>
      </c>
      <c r="B382" s="2">
        <f>IFERROR(__xludf.DUMMYFUNCTION("""COMPUTED_VALUE"""),46.01)</f>
        <v>46.01</v>
      </c>
    </row>
    <row r="383">
      <c r="A383" s="3">
        <f>IFERROR(__xludf.DUMMYFUNCTION("""COMPUTED_VALUE"""),43656.66666666667)</f>
        <v>43656.66667</v>
      </c>
      <c r="B383" s="2">
        <f>IFERROR(__xludf.DUMMYFUNCTION("""COMPUTED_VALUE"""),47.78)</f>
        <v>47.78</v>
      </c>
    </row>
    <row r="384">
      <c r="A384" s="3">
        <f>IFERROR(__xludf.DUMMYFUNCTION("""COMPUTED_VALUE"""),43657.66666666667)</f>
        <v>43657.66667</v>
      </c>
      <c r="B384" s="2">
        <f>IFERROR(__xludf.DUMMYFUNCTION("""COMPUTED_VALUE"""),47.72)</f>
        <v>47.72</v>
      </c>
    </row>
    <row r="385">
      <c r="A385" s="3">
        <f>IFERROR(__xludf.DUMMYFUNCTION("""COMPUTED_VALUE"""),43658.66666666667)</f>
        <v>43658.66667</v>
      </c>
      <c r="B385" s="2">
        <f>IFERROR(__xludf.DUMMYFUNCTION("""COMPUTED_VALUE"""),49.02)</f>
        <v>49.02</v>
      </c>
    </row>
    <row r="386">
      <c r="A386" s="3">
        <f>IFERROR(__xludf.DUMMYFUNCTION("""COMPUTED_VALUE"""),43661.66666666667)</f>
        <v>43661.66667</v>
      </c>
      <c r="B386" s="2">
        <f>IFERROR(__xludf.DUMMYFUNCTION("""COMPUTED_VALUE"""),50.7)</f>
        <v>50.7</v>
      </c>
    </row>
    <row r="387">
      <c r="A387" s="3">
        <f>IFERROR(__xludf.DUMMYFUNCTION("""COMPUTED_VALUE"""),43662.66666666667)</f>
        <v>43662.66667</v>
      </c>
      <c r="B387" s="2">
        <f>IFERROR(__xludf.DUMMYFUNCTION("""COMPUTED_VALUE"""),50.48)</f>
        <v>50.48</v>
      </c>
    </row>
    <row r="388">
      <c r="A388" s="3">
        <f>IFERROR(__xludf.DUMMYFUNCTION("""COMPUTED_VALUE"""),43663.66666666667)</f>
        <v>43663.66667</v>
      </c>
      <c r="B388" s="2">
        <f>IFERROR(__xludf.DUMMYFUNCTION("""COMPUTED_VALUE"""),50.97)</f>
        <v>50.97</v>
      </c>
    </row>
    <row r="389">
      <c r="A389" s="3">
        <f>IFERROR(__xludf.DUMMYFUNCTION("""COMPUTED_VALUE"""),43664.66666666667)</f>
        <v>43664.66667</v>
      </c>
      <c r="B389" s="2">
        <f>IFERROR(__xludf.DUMMYFUNCTION("""COMPUTED_VALUE"""),50.71)</f>
        <v>50.71</v>
      </c>
    </row>
    <row r="390">
      <c r="A390" s="3">
        <f>IFERROR(__xludf.DUMMYFUNCTION("""COMPUTED_VALUE"""),43665.66666666667)</f>
        <v>43665.66667</v>
      </c>
      <c r="B390" s="2">
        <f>IFERROR(__xludf.DUMMYFUNCTION("""COMPUTED_VALUE"""),51.64)</f>
        <v>51.64</v>
      </c>
    </row>
    <row r="391">
      <c r="A391" s="3">
        <f>IFERROR(__xludf.DUMMYFUNCTION("""COMPUTED_VALUE"""),43668.66666666667)</f>
        <v>43668.66667</v>
      </c>
      <c r="B391" s="2">
        <f>IFERROR(__xludf.DUMMYFUNCTION("""COMPUTED_VALUE"""),51.14)</f>
        <v>51.14</v>
      </c>
    </row>
    <row r="392">
      <c r="A392" s="3">
        <f>IFERROR(__xludf.DUMMYFUNCTION("""COMPUTED_VALUE"""),43669.66666666667)</f>
        <v>43669.66667</v>
      </c>
      <c r="B392" s="2">
        <f>IFERROR(__xludf.DUMMYFUNCTION("""COMPUTED_VALUE"""),52.03)</f>
        <v>52.03</v>
      </c>
    </row>
    <row r="393">
      <c r="A393" s="3">
        <f>IFERROR(__xludf.DUMMYFUNCTION("""COMPUTED_VALUE"""),43670.66666666667)</f>
        <v>43670.66667</v>
      </c>
      <c r="B393" s="2">
        <f>IFERROR(__xludf.DUMMYFUNCTION("""COMPUTED_VALUE"""),52.98)</f>
        <v>52.98</v>
      </c>
    </row>
    <row r="394">
      <c r="A394" s="3">
        <f>IFERROR(__xludf.DUMMYFUNCTION("""COMPUTED_VALUE"""),43671.66666666667)</f>
        <v>43671.66667</v>
      </c>
      <c r="B394" s="2">
        <f>IFERROR(__xludf.DUMMYFUNCTION("""COMPUTED_VALUE"""),45.76)</f>
        <v>45.76</v>
      </c>
    </row>
    <row r="395">
      <c r="A395" s="3">
        <f>IFERROR(__xludf.DUMMYFUNCTION("""COMPUTED_VALUE"""),43672.66666666667)</f>
        <v>43672.66667</v>
      </c>
      <c r="B395" s="2">
        <f>IFERROR(__xludf.DUMMYFUNCTION("""COMPUTED_VALUE"""),45.61)</f>
        <v>45.61</v>
      </c>
    </row>
    <row r="396">
      <c r="A396" s="3">
        <f>IFERROR(__xludf.DUMMYFUNCTION("""COMPUTED_VALUE"""),43675.66666666667)</f>
        <v>43675.66667</v>
      </c>
      <c r="B396" s="2">
        <f>IFERROR(__xludf.DUMMYFUNCTION("""COMPUTED_VALUE"""),47.15)</f>
        <v>47.15</v>
      </c>
    </row>
    <row r="397">
      <c r="A397" s="3">
        <f>IFERROR(__xludf.DUMMYFUNCTION("""COMPUTED_VALUE"""),43676.66666666667)</f>
        <v>43676.66667</v>
      </c>
      <c r="B397" s="2">
        <f>IFERROR(__xludf.DUMMYFUNCTION("""COMPUTED_VALUE"""),48.45)</f>
        <v>48.45</v>
      </c>
    </row>
    <row r="398">
      <c r="A398" s="3">
        <f>IFERROR(__xludf.DUMMYFUNCTION("""COMPUTED_VALUE"""),43677.66666666667)</f>
        <v>43677.66667</v>
      </c>
      <c r="B398" s="2">
        <f>IFERROR(__xludf.DUMMYFUNCTION("""COMPUTED_VALUE"""),48.32)</f>
        <v>48.32</v>
      </c>
    </row>
    <row r="399">
      <c r="A399" s="3">
        <f>IFERROR(__xludf.DUMMYFUNCTION("""COMPUTED_VALUE"""),43678.66666666667)</f>
        <v>43678.66667</v>
      </c>
      <c r="B399" s="2">
        <f>IFERROR(__xludf.DUMMYFUNCTION("""COMPUTED_VALUE"""),46.77)</f>
        <v>46.77</v>
      </c>
    </row>
    <row r="400">
      <c r="A400" s="3">
        <f>IFERROR(__xludf.DUMMYFUNCTION("""COMPUTED_VALUE"""),43679.66666666667)</f>
        <v>43679.66667</v>
      </c>
      <c r="B400" s="2">
        <f>IFERROR(__xludf.DUMMYFUNCTION("""COMPUTED_VALUE"""),46.87)</f>
        <v>46.87</v>
      </c>
    </row>
    <row r="401">
      <c r="A401" s="3">
        <f>IFERROR(__xludf.DUMMYFUNCTION("""COMPUTED_VALUE"""),43682.66666666667)</f>
        <v>43682.66667</v>
      </c>
      <c r="B401" s="2">
        <f>IFERROR(__xludf.DUMMYFUNCTION("""COMPUTED_VALUE"""),45.66)</f>
        <v>45.66</v>
      </c>
    </row>
    <row r="402">
      <c r="A402" s="3">
        <f>IFERROR(__xludf.DUMMYFUNCTION("""COMPUTED_VALUE"""),43683.66666666667)</f>
        <v>43683.66667</v>
      </c>
      <c r="B402" s="2">
        <f>IFERROR(__xludf.DUMMYFUNCTION("""COMPUTED_VALUE"""),46.15)</f>
        <v>46.15</v>
      </c>
    </row>
    <row r="403">
      <c r="A403" s="3">
        <f>IFERROR(__xludf.DUMMYFUNCTION("""COMPUTED_VALUE"""),43684.66666666667)</f>
        <v>43684.66667</v>
      </c>
      <c r="B403" s="2">
        <f>IFERROR(__xludf.DUMMYFUNCTION("""COMPUTED_VALUE"""),46.68)</f>
        <v>46.68</v>
      </c>
    </row>
    <row r="404">
      <c r="A404" s="3">
        <f>IFERROR(__xludf.DUMMYFUNCTION("""COMPUTED_VALUE"""),43685.66666666667)</f>
        <v>43685.66667</v>
      </c>
      <c r="B404" s="2">
        <f>IFERROR(__xludf.DUMMYFUNCTION("""COMPUTED_VALUE"""),47.66)</f>
        <v>47.66</v>
      </c>
    </row>
    <row r="405">
      <c r="A405" s="3">
        <f>IFERROR(__xludf.DUMMYFUNCTION("""COMPUTED_VALUE"""),43686.66666666667)</f>
        <v>43686.66667</v>
      </c>
      <c r="B405" s="2">
        <f>IFERROR(__xludf.DUMMYFUNCTION("""COMPUTED_VALUE"""),47.0)</f>
        <v>47</v>
      </c>
    </row>
    <row r="406">
      <c r="A406" s="3">
        <f>IFERROR(__xludf.DUMMYFUNCTION("""COMPUTED_VALUE"""),43689.66666666667)</f>
        <v>43689.66667</v>
      </c>
      <c r="B406" s="2">
        <f>IFERROR(__xludf.DUMMYFUNCTION("""COMPUTED_VALUE"""),45.8)</f>
        <v>45.8</v>
      </c>
    </row>
    <row r="407">
      <c r="A407" s="3">
        <f>IFERROR(__xludf.DUMMYFUNCTION("""COMPUTED_VALUE"""),43690.66666666667)</f>
        <v>43690.66667</v>
      </c>
      <c r="B407" s="2">
        <f>IFERROR(__xludf.DUMMYFUNCTION("""COMPUTED_VALUE"""),47.0)</f>
        <v>47</v>
      </c>
    </row>
    <row r="408">
      <c r="A408" s="3">
        <f>IFERROR(__xludf.DUMMYFUNCTION("""COMPUTED_VALUE"""),43691.66666666667)</f>
        <v>43691.66667</v>
      </c>
      <c r="B408" s="2">
        <f>IFERROR(__xludf.DUMMYFUNCTION("""COMPUTED_VALUE"""),43.92)</f>
        <v>43.92</v>
      </c>
    </row>
    <row r="409">
      <c r="A409" s="3">
        <f>IFERROR(__xludf.DUMMYFUNCTION("""COMPUTED_VALUE"""),43692.66666666667)</f>
        <v>43692.66667</v>
      </c>
      <c r="B409" s="2">
        <f>IFERROR(__xludf.DUMMYFUNCTION("""COMPUTED_VALUE"""),43.13)</f>
        <v>43.13</v>
      </c>
    </row>
    <row r="410">
      <c r="A410" s="3">
        <f>IFERROR(__xludf.DUMMYFUNCTION("""COMPUTED_VALUE"""),43693.66666666667)</f>
        <v>43693.66667</v>
      </c>
      <c r="B410" s="2">
        <f>IFERROR(__xludf.DUMMYFUNCTION("""COMPUTED_VALUE"""),43.99)</f>
        <v>43.99</v>
      </c>
    </row>
    <row r="411">
      <c r="A411" s="3">
        <f>IFERROR(__xludf.DUMMYFUNCTION("""COMPUTED_VALUE"""),43696.66666666667)</f>
        <v>43696.66667</v>
      </c>
      <c r="B411" s="2">
        <f>IFERROR(__xludf.DUMMYFUNCTION("""COMPUTED_VALUE"""),45.37)</f>
        <v>45.37</v>
      </c>
    </row>
    <row r="412">
      <c r="A412" s="3">
        <f>IFERROR(__xludf.DUMMYFUNCTION("""COMPUTED_VALUE"""),43697.66666666667)</f>
        <v>43697.66667</v>
      </c>
      <c r="B412" s="2">
        <f>IFERROR(__xludf.DUMMYFUNCTION("""COMPUTED_VALUE"""),45.17)</f>
        <v>45.17</v>
      </c>
    </row>
    <row r="413">
      <c r="A413" s="3">
        <f>IFERROR(__xludf.DUMMYFUNCTION("""COMPUTED_VALUE"""),43698.66666666667)</f>
        <v>43698.66667</v>
      </c>
      <c r="B413" s="2">
        <f>IFERROR(__xludf.DUMMYFUNCTION("""COMPUTED_VALUE"""),44.17)</f>
        <v>44.17</v>
      </c>
    </row>
    <row r="414">
      <c r="A414" s="3">
        <f>IFERROR(__xludf.DUMMYFUNCTION("""COMPUTED_VALUE"""),43699.66666666667)</f>
        <v>43699.66667</v>
      </c>
      <c r="B414" s="2">
        <f>IFERROR(__xludf.DUMMYFUNCTION("""COMPUTED_VALUE"""),44.43)</f>
        <v>44.43</v>
      </c>
    </row>
    <row r="415">
      <c r="A415" s="3">
        <f>IFERROR(__xludf.DUMMYFUNCTION("""COMPUTED_VALUE"""),43700.66666666667)</f>
        <v>43700.66667</v>
      </c>
      <c r="B415" s="2">
        <f>IFERROR(__xludf.DUMMYFUNCTION("""COMPUTED_VALUE"""),42.28)</f>
        <v>42.28</v>
      </c>
    </row>
    <row r="416">
      <c r="A416" s="3">
        <f>IFERROR(__xludf.DUMMYFUNCTION("""COMPUTED_VALUE"""),43703.66666666667)</f>
        <v>43703.66667</v>
      </c>
      <c r="B416" s="2">
        <f>IFERROR(__xludf.DUMMYFUNCTION("""COMPUTED_VALUE"""),43.0)</f>
        <v>43</v>
      </c>
    </row>
    <row r="417">
      <c r="A417" s="3">
        <f>IFERROR(__xludf.DUMMYFUNCTION("""COMPUTED_VALUE"""),43704.66666666667)</f>
        <v>43704.66667</v>
      </c>
      <c r="B417" s="2">
        <f>IFERROR(__xludf.DUMMYFUNCTION("""COMPUTED_VALUE"""),42.82)</f>
        <v>42.82</v>
      </c>
    </row>
    <row r="418">
      <c r="A418" s="3">
        <f>IFERROR(__xludf.DUMMYFUNCTION("""COMPUTED_VALUE"""),43705.66666666667)</f>
        <v>43705.66667</v>
      </c>
      <c r="B418" s="2">
        <f>IFERROR(__xludf.DUMMYFUNCTION("""COMPUTED_VALUE"""),43.12)</f>
        <v>43.12</v>
      </c>
    </row>
    <row r="419">
      <c r="A419" s="3">
        <f>IFERROR(__xludf.DUMMYFUNCTION("""COMPUTED_VALUE"""),43706.66666666667)</f>
        <v>43706.66667</v>
      </c>
      <c r="B419" s="2">
        <f>IFERROR(__xludf.DUMMYFUNCTION("""COMPUTED_VALUE"""),44.34)</f>
        <v>44.34</v>
      </c>
    </row>
    <row r="420">
      <c r="A420" s="3">
        <f>IFERROR(__xludf.DUMMYFUNCTION("""COMPUTED_VALUE"""),43707.66666666667)</f>
        <v>43707.66667</v>
      </c>
      <c r="B420" s="2">
        <f>IFERROR(__xludf.DUMMYFUNCTION("""COMPUTED_VALUE"""),45.12)</f>
        <v>45.12</v>
      </c>
    </row>
    <row r="421">
      <c r="A421" s="3">
        <f>IFERROR(__xludf.DUMMYFUNCTION("""COMPUTED_VALUE"""),43711.66666666667)</f>
        <v>43711.66667</v>
      </c>
      <c r="B421" s="2">
        <f>IFERROR(__xludf.DUMMYFUNCTION("""COMPUTED_VALUE"""),45.0)</f>
        <v>45</v>
      </c>
    </row>
    <row r="422">
      <c r="A422" s="3">
        <f>IFERROR(__xludf.DUMMYFUNCTION("""COMPUTED_VALUE"""),43712.66666666667)</f>
        <v>43712.66667</v>
      </c>
      <c r="B422" s="2">
        <f>IFERROR(__xludf.DUMMYFUNCTION("""COMPUTED_VALUE"""),44.14)</f>
        <v>44.14</v>
      </c>
    </row>
    <row r="423">
      <c r="A423" s="3">
        <f>IFERROR(__xludf.DUMMYFUNCTION("""COMPUTED_VALUE"""),43713.66666666667)</f>
        <v>43713.66667</v>
      </c>
      <c r="B423" s="2">
        <f>IFERROR(__xludf.DUMMYFUNCTION("""COMPUTED_VALUE"""),45.92)</f>
        <v>45.92</v>
      </c>
    </row>
    <row r="424">
      <c r="A424" s="3">
        <f>IFERROR(__xludf.DUMMYFUNCTION("""COMPUTED_VALUE"""),43714.66666666667)</f>
        <v>43714.66667</v>
      </c>
      <c r="B424" s="2">
        <f>IFERROR(__xludf.DUMMYFUNCTION("""COMPUTED_VALUE"""),45.49)</f>
        <v>45.49</v>
      </c>
    </row>
    <row r="425">
      <c r="A425" s="3">
        <f>IFERROR(__xludf.DUMMYFUNCTION("""COMPUTED_VALUE"""),43717.66666666667)</f>
        <v>43717.66667</v>
      </c>
      <c r="B425" s="2">
        <f>IFERROR(__xludf.DUMMYFUNCTION("""COMPUTED_VALUE"""),46.36)</f>
        <v>46.36</v>
      </c>
    </row>
    <row r="426">
      <c r="A426" s="3">
        <f>IFERROR(__xludf.DUMMYFUNCTION("""COMPUTED_VALUE"""),43718.66666666667)</f>
        <v>43718.66667</v>
      </c>
      <c r="B426" s="2">
        <f>IFERROR(__xludf.DUMMYFUNCTION("""COMPUTED_VALUE"""),47.11)</f>
        <v>47.11</v>
      </c>
    </row>
    <row r="427">
      <c r="A427" s="3">
        <f>IFERROR(__xludf.DUMMYFUNCTION("""COMPUTED_VALUE"""),43719.66666666667)</f>
        <v>43719.66667</v>
      </c>
      <c r="B427" s="2">
        <f>IFERROR(__xludf.DUMMYFUNCTION("""COMPUTED_VALUE"""),49.42)</f>
        <v>49.42</v>
      </c>
    </row>
    <row r="428">
      <c r="A428" s="3">
        <f>IFERROR(__xludf.DUMMYFUNCTION("""COMPUTED_VALUE"""),43720.66666666667)</f>
        <v>43720.66667</v>
      </c>
      <c r="B428" s="2">
        <f>IFERROR(__xludf.DUMMYFUNCTION("""COMPUTED_VALUE"""),49.17)</f>
        <v>49.17</v>
      </c>
    </row>
    <row r="429">
      <c r="A429" s="3">
        <f>IFERROR(__xludf.DUMMYFUNCTION("""COMPUTED_VALUE"""),43721.66666666667)</f>
        <v>43721.66667</v>
      </c>
      <c r="B429" s="2">
        <f>IFERROR(__xludf.DUMMYFUNCTION("""COMPUTED_VALUE"""),49.04)</f>
        <v>49.04</v>
      </c>
    </row>
    <row r="430">
      <c r="A430" s="3">
        <f>IFERROR(__xludf.DUMMYFUNCTION("""COMPUTED_VALUE"""),43724.66666666667)</f>
        <v>43724.66667</v>
      </c>
      <c r="B430" s="2">
        <f>IFERROR(__xludf.DUMMYFUNCTION("""COMPUTED_VALUE"""),48.56)</f>
        <v>48.56</v>
      </c>
    </row>
    <row r="431">
      <c r="A431" s="3">
        <f>IFERROR(__xludf.DUMMYFUNCTION("""COMPUTED_VALUE"""),43725.66666666667)</f>
        <v>43725.66667</v>
      </c>
      <c r="B431" s="2">
        <f>IFERROR(__xludf.DUMMYFUNCTION("""COMPUTED_VALUE"""),48.96)</f>
        <v>48.96</v>
      </c>
    </row>
    <row r="432">
      <c r="A432" s="3">
        <f>IFERROR(__xludf.DUMMYFUNCTION("""COMPUTED_VALUE"""),43726.66666666667)</f>
        <v>43726.66667</v>
      </c>
      <c r="B432" s="2">
        <f>IFERROR(__xludf.DUMMYFUNCTION("""COMPUTED_VALUE"""),48.7)</f>
        <v>48.7</v>
      </c>
    </row>
    <row r="433">
      <c r="A433" s="3">
        <f>IFERROR(__xludf.DUMMYFUNCTION("""COMPUTED_VALUE"""),43727.66666666667)</f>
        <v>43727.66667</v>
      </c>
      <c r="B433" s="2">
        <f>IFERROR(__xludf.DUMMYFUNCTION("""COMPUTED_VALUE"""),49.32)</f>
        <v>49.32</v>
      </c>
    </row>
    <row r="434">
      <c r="A434" s="3">
        <f>IFERROR(__xludf.DUMMYFUNCTION("""COMPUTED_VALUE"""),43728.66666666667)</f>
        <v>43728.66667</v>
      </c>
      <c r="B434" s="2">
        <f>IFERROR(__xludf.DUMMYFUNCTION("""COMPUTED_VALUE"""),48.12)</f>
        <v>48.12</v>
      </c>
    </row>
    <row r="435">
      <c r="A435" s="3">
        <f>IFERROR(__xludf.DUMMYFUNCTION("""COMPUTED_VALUE"""),43731.66666666667)</f>
        <v>43731.66667</v>
      </c>
      <c r="B435" s="2">
        <f>IFERROR(__xludf.DUMMYFUNCTION("""COMPUTED_VALUE"""),48.25)</f>
        <v>48.25</v>
      </c>
    </row>
    <row r="436">
      <c r="A436" s="3">
        <f>IFERROR(__xludf.DUMMYFUNCTION("""COMPUTED_VALUE"""),43732.66666666667)</f>
        <v>43732.66667</v>
      </c>
      <c r="B436" s="2">
        <f>IFERROR(__xludf.DUMMYFUNCTION("""COMPUTED_VALUE"""),44.64)</f>
        <v>44.64</v>
      </c>
    </row>
    <row r="437">
      <c r="A437" s="3">
        <f>IFERROR(__xludf.DUMMYFUNCTION("""COMPUTED_VALUE"""),43733.66666666667)</f>
        <v>43733.66667</v>
      </c>
      <c r="B437" s="2">
        <f>IFERROR(__xludf.DUMMYFUNCTION("""COMPUTED_VALUE"""),45.74)</f>
        <v>45.74</v>
      </c>
    </row>
    <row r="438">
      <c r="A438" s="3">
        <f>IFERROR(__xludf.DUMMYFUNCTION("""COMPUTED_VALUE"""),43734.66666666667)</f>
        <v>43734.66667</v>
      </c>
      <c r="B438" s="2">
        <f>IFERROR(__xludf.DUMMYFUNCTION("""COMPUTED_VALUE"""),48.51)</f>
        <v>48.51</v>
      </c>
    </row>
    <row r="439">
      <c r="A439" s="3">
        <f>IFERROR(__xludf.DUMMYFUNCTION("""COMPUTED_VALUE"""),43735.66666666667)</f>
        <v>43735.66667</v>
      </c>
      <c r="B439" s="2">
        <f>IFERROR(__xludf.DUMMYFUNCTION("""COMPUTED_VALUE"""),48.43)</f>
        <v>48.43</v>
      </c>
    </row>
    <row r="440">
      <c r="A440" s="3">
        <f>IFERROR(__xludf.DUMMYFUNCTION("""COMPUTED_VALUE"""),43738.66666666667)</f>
        <v>43738.66667</v>
      </c>
      <c r="B440" s="2">
        <f>IFERROR(__xludf.DUMMYFUNCTION("""COMPUTED_VALUE"""),48.17)</f>
        <v>48.17</v>
      </c>
    </row>
    <row r="441">
      <c r="A441" s="3">
        <f>IFERROR(__xludf.DUMMYFUNCTION("""COMPUTED_VALUE"""),43739.66666666667)</f>
        <v>43739.66667</v>
      </c>
      <c r="B441" s="2">
        <f>IFERROR(__xludf.DUMMYFUNCTION("""COMPUTED_VALUE"""),48.94)</f>
        <v>48.94</v>
      </c>
    </row>
    <row r="442">
      <c r="A442" s="3">
        <f>IFERROR(__xludf.DUMMYFUNCTION("""COMPUTED_VALUE"""),43740.66666666667)</f>
        <v>43740.66667</v>
      </c>
      <c r="B442" s="2">
        <f>IFERROR(__xludf.DUMMYFUNCTION("""COMPUTED_VALUE"""),48.63)</f>
        <v>48.63</v>
      </c>
    </row>
    <row r="443">
      <c r="A443" s="3">
        <f>IFERROR(__xludf.DUMMYFUNCTION("""COMPUTED_VALUE"""),43741.66666666667)</f>
        <v>43741.66667</v>
      </c>
      <c r="B443" s="2">
        <f>IFERROR(__xludf.DUMMYFUNCTION("""COMPUTED_VALUE"""),46.61)</f>
        <v>46.61</v>
      </c>
    </row>
    <row r="444">
      <c r="A444" s="3">
        <f>IFERROR(__xludf.DUMMYFUNCTION("""COMPUTED_VALUE"""),43742.66666666667)</f>
        <v>43742.66667</v>
      </c>
      <c r="B444" s="2">
        <f>IFERROR(__xludf.DUMMYFUNCTION("""COMPUTED_VALUE"""),46.29)</f>
        <v>46.29</v>
      </c>
    </row>
    <row r="445">
      <c r="A445" s="3">
        <f>IFERROR(__xludf.DUMMYFUNCTION("""COMPUTED_VALUE"""),43745.66666666667)</f>
        <v>43745.66667</v>
      </c>
      <c r="B445" s="2">
        <f>IFERROR(__xludf.DUMMYFUNCTION("""COMPUTED_VALUE"""),47.54)</f>
        <v>47.54</v>
      </c>
    </row>
    <row r="446">
      <c r="A446" s="3">
        <f>IFERROR(__xludf.DUMMYFUNCTION("""COMPUTED_VALUE"""),43746.66666666667)</f>
        <v>43746.66667</v>
      </c>
      <c r="B446" s="2">
        <f>IFERROR(__xludf.DUMMYFUNCTION("""COMPUTED_VALUE"""),48.01)</f>
        <v>48.01</v>
      </c>
    </row>
    <row r="447">
      <c r="A447" s="3">
        <f>IFERROR(__xludf.DUMMYFUNCTION("""COMPUTED_VALUE"""),43747.66666666667)</f>
        <v>43747.66667</v>
      </c>
      <c r="B447" s="2">
        <f>IFERROR(__xludf.DUMMYFUNCTION("""COMPUTED_VALUE"""),48.91)</f>
        <v>48.91</v>
      </c>
    </row>
    <row r="448">
      <c r="A448" s="3">
        <f>IFERROR(__xludf.DUMMYFUNCTION("""COMPUTED_VALUE"""),43748.66666666667)</f>
        <v>43748.66667</v>
      </c>
      <c r="B448" s="2">
        <f>IFERROR(__xludf.DUMMYFUNCTION("""COMPUTED_VALUE"""),48.95)</f>
        <v>48.95</v>
      </c>
    </row>
    <row r="449">
      <c r="A449" s="3">
        <f>IFERROR(__xludf.DUMMYFUNCTION("""COMPUTED_VALUE"""),43749.66666666667)</f>
        <v>43749.66667</v>
      </c>
      <c r="B449" s="2">
        <f>IFERROR(__xludf.DUMMYFUNCTION("""COMPUTED_VALUE"""),49.58)</f>
        <v>49.58</v>
      </c>
    </row>
    <row r="450">
      <c r="A450" s="3">
        <f>IFERROR(__xludf.DUMMYFUNCTION("""COMPUTED_VALUE"""),43752.66666666667)</f>
        <v>43752.66667</v>
      </c>
      <c r="B450" s="2">
        <f>IFERROR(__xludf.DUMMYFUNCTION("""COMPUTED_VALUE"""),51.39)</f>
        <v>51.39</v>
      </c>
    </row>
    <row r="451">
      <c r="A451" s="3">
        <f>IFERROR(__xludf.DUMMYFUNCTION("""COMPUTED_VALUE"""),43753.66666666667)</f>
        <v>43753.66667</v>
      </c>
      <c r="B451" s="2">
        <f>IFERROR(__xludf.DUMMYFUNCTION("""COMPUTED_VALUE"""),51.58)</f>
        <v>51.58</v>
      </c>
    </row>
    <row r="452">
      <c r="A452" s="3">
        <f>IFERROR(__xludf.DUMMYFUNCTION("""COMPUTED_VALUE"""),43754.66666666667)</f>
        <v>43754.66667</v>
      </c>
      <c r="B452" s="2">
        <f>IFERROR(__xludf.DUMMYFUNCTION("""COMPUTED_VALUE"""),51.95)</f>
        <v>51.95</v>
      </c>
    </row>
    <row r="453">
      <c r="A453" s="3">
        <f>IFERROR(__xludf.DUMMYFUNCTION("""COMPUTED_VALUE"""),43755.66666666667)</f>
        <v>43755.66667</v>
      </c>
      <c r="B453" s="2">
        <f>IFERROR(__xludf.DUMMYFUNCTION("""COMPUTED_VALUE"""),52.39)</f>
        <v>52.39</v>
      </c>
    </row>
    <row r="454">
      <c r="A454" s="3">
        <f>IFERROR(__xludf.DUMMYFUNCTION("""COMPUTED_VALUE"""),43756.66666666667)</f>
        <v>43756.66667</v>
      </c>
      <c r="B454" s="2">
        <f>IFERROR(__xludf.DUMMYFUNCTION("""COMPUTED_VALUE"""),51.39)</f>
        <v>51.39</v>
      </c>
    </row>
    <row r="455">
      <c r="A455" s="3">
        <f>IFERROR(__xludf.DUMMYFUNCTION("""COMPUTED_VALUE"""),43759.66666666667)</f>
        <v>43759.66667</v>
      </c>
      <c r="B455" s="2">
        <f>IFERROR(__xludf.DUMMYFUNCTION("""COMPUTED_VALUE"""),50.7)</f>
        <v>50.7</v>
      </c>
    </row>
    <row r="456">
      <c r="A456" s="3">
        <f>IFERROR(__xludf.DUMMYFUNCTION("""COMPUTED_VALUE"""),43760.66666666667)</f>
        <v>43760.66667</v>
      </c>
      <c r="B456" s="2">
        <f>IFERROR(__xludf.DUMMYFUNCTION("""COMPUTED_VALUE"""),51.12)</f>
        <v>51.12</v>
      </c>
    </row>
    <row r="457">
      <c r="A457" s="3">
        <f>IFERROR(__xludf.DUMMYFUNCTION("""COMPUTED_VALUE"""),43761.66666666667)</f>
        <v>43761.66667</v>
      </c>
      <c r="B457" s="2">
        <f>IFERROR(__xludf.DUMMYFUNCTION("""COMPUTED_VALUE"""),50.94)</f>
        <v>50.94</v>
      </c>
    </row>
    <row r="458">
      <c r="A458" s="3">
        <f>IFERROR(__xludf.DUMMYFUNCTION("""COMPUTED_VALUE"""),43762.66666666667)</f>
        <v>43762.66667</v>
      </c>
      <c r="B458" s="2">
        <f>IFERROR(__xludf.DUMMYFUNCTION("""COMPUTED_VALUE"""),59.94)</f>
        <v>59.94</v>
      </c>
    </row>
    <row r="459">
      <c r="A459" s="3">
        <f>IFERROR(__xludf.DUMMYFUNCTION("""COMPUTED_VALUE"""),43763.66666666667)</f>
        <v>43763.66667</v>
      </c>
      <c r="B459" s="2">
        <f>IFERROR(__xludf.DUMMYFUNCTION("""COMPUTED_VALUE"""),65.63)</f>
        <v>65.63</v>
      </c>
    </row>
    <row r="460">
      <c r="A460" s="3">
        <f>IFERROR(__xludf.DUMMYFUNCTION("""COMPUTED_VALUE"""),43766.66666666667)</f>
        <v>43766.66667</v>
      </c>
      <c r="B460" s="2">
        <f>IFERROR(__xludf.DUMMYFUNCTION("""COMPUTED_VALUE"""),65.54)</f>
        <v>65.54</v>
      </c>
    </row>
    <row r="461">
      <c r="A461" s="3">
        <f>IFERROR(__xludf.DUMMYFUNCTION("""COMPUTED_VALUE"""),43767.66666666667)</f>
        <v>43767.66667</v>
      </c>
      <c r="B461" s="2">
        <f>IFERROR(__xludf.DUMMYFUNCTION("""COMPUTED_VALUE"""),63.24)</f>
        <v>63.24</v>
      </c>
    </row>
    <row r="462">
      <c r="A462" s="3">
        <f>IFERROR(__xludf.DUMMYFUNCTION("""COMPUTED_VALUE"""),43768.66666666667)</f>
        <v>43768.66667</v>
      </c>
      <c r="B462" s="2">
        <f>IFERROR(__xludf.DUMMYFUNCTION("""COMPUTED_VALUE"""),63.0)</f>
        <v>63</v>
      </c>
    </row>
    <row r="463">
      <c r="A463" s="3">
        <f>IFERROR(__xludf.DUMMYFUNCTION("""COMPUTED_VALUE"""),43769.66666666667)</f>
        <v>43769.66667</v>
      </c>
      <c r="B463" s="2">
        <f>IFERROR(__xludf.DUMMYFUNCTION("""COMPUTED_VALUE"""),62.98)</f>
        <v>62.98</v>
      </c>
    </row>
    <row r="464">
      <c r="A464" s="3">
        <f>IFERROR(__xludf.DUMMYFUNCTION("""COMPUTED_VALUE"""),43770.66666666667)</f>
        <v>43770.66667</v>
      </c>
      <c r="B464" s="2">
        <f>IFERROR(__xludf.DUMMYFUNCTION("""COMPUTED_VALUE"""),62.66)</f>
        <v>62.66</v>
      </c>
    </row>
    <row r="465">
      <c r="A465" s="3">
        <f>IFERROR(__xludf.DUMMYFUNCTION("""COMPUTED_VALUE"""),43773.66666666667)</f>
        <v>43773.66667</v>
      </c>
      <c r="B465" s="2">
        <f>IFERROR(__xludf.DUMMYFUNCTION("""COMPUTED_VALUE"""),63.49)</f>
        <v>63.49</v>
      </c>
    </row>
    <row r="466">
      <c r="A466" s="3">
        <f>IFERROR(__xludf.DUMMYFUNCTION("""COMPUTED_VALUE"""),43774.66666666667)</f>
        <v>43774.66667</v>
      </c>
      <c r="B466" s="2">
        <f>IFERROR(__xludf.DUMMYFUNCTION("""COMPUTED_VALUE"""),63.44)</f>
        <v>63.44</v>
      </c>
    </row>
    <row r="467">
      <c r="A467" s="3">
        <f>IFERROR(__xludf.DUMMYFUNCTION("""COMPUTED_VALUE"""),43775.66666666667)</f>
        <v>43775.66667</v>
      </c>
      <c r="B467" s="2">
        <f>IFERROR(__xludf.DUMMYFUNCTION("""COMPUTED_VALUE"""),65.32)</f>
        <v>65.32</v>
      </c>
    </row>
    <row r="468">
      <c r="A468" s="3">
        <f>IFERROR(__xludf.DUMMYFUNCTION("""COMPUTED_VALUE"""),43776.66666666667)</f>
        <v>43776.66667</v>
      </c>
      <c r="B468" s="2">
        <f>IFERROR(__xludf.DUMMYFUNCTION("""COMPUTED_VALUE"""),67.11)</f>
        <v>67.11</v>
      </c>
    </row>
    <row r="469">
      <c r="A469" s="3">
        <f>IFERROR(__xludf.DUMMYFUNCTION("""COMPUTED_VALUE"""),43777.66666666667)</f>
        <v>43777.66667</v>
      </c>
      <c r="B469" s="2">
        <f>IFERROR(__xludf.DUMMYFUNCTION("""COMPUTED_VALUE"""),67.43)</f>
        <v>67.43</v>
      </c>
    </row>
    <row r="470">
      <c r="A470" s="3">
        <f>IFERROR(__xludf.DUMMYFUNCTION("""COMPUTED_VALUE"""),43780.66666666667)</f>
        <v>43780.66667</v>
      </c>
      <c r="B470" s="2">
        <f>IFERROR(__xludf.DUMMYFUNCTION("""COMPUTED_VALUE"""),69.02)</f>
        <v>69.02</v>
      </c>
    </row>
    <row r="471">
      <c r="A471" s="3">
        <f>IFERROR(__xludf.DUMMYFUNCTION("""COMPUTED_VALUE"""),43781.66666666667)</f>
        <v>43781.66667</v>
      </c>
      <c r="B471" s="2">
        <f>IFERROR(__xludf.DUMMYFUNCTION("""COMPUTED_VALUE"""),69.99)</f>
        <v>69.99</v>
      </c>
    </row>
    <row r="472">
      <c r="A472" s="3">
        <f>IFERROR(__xludf.DUMMYFUNCTION("""COMPUTED_VALUE"""),43782.66666666667)</f>
        <v>43782.66667</v>
      </c>
      <c r="B472" s="2">
        <f>IFERROR(__xludf.DUMMYFUNCTION("""COMPUTED_VALUE"""),69.22)</f>
        <v>69.22</v>
      </c>
    </row>
    <row r="473">
      <c r="A473" s="3">
        <f>IFERROR(__xludf.DUMMYFUNCTION("""COMPUTED_VALUE"""),43783.66666666667)</f>
        <v>43783.66667</v>
      </c>
      <c r="B473" s="2">
        <f>IFERROR(__xludf.DUMMYFUNCTION("""COMPUTED_VALUE"""),69.87)</f>
        <v>69.87</v>
      </c>
    </row>
    <row r="474">
      <c r="A474" s="3">
        <f>IFERROR(__xludf.DUMMYFUNCTION("""COMPUTED_VALUE"""),43784.66666666667)</f>
        <v>43784.66667</v>
      </c>
      <c r="B474" s="2">
        <f>IFERROR(__xludf.DUMMYFUNCTION("""COMPUTED_VALUE"""),70.43)</f>
        <v>70.43</v>
      </c>
    </row>
    <row r="475">
      <c r="A475" s="3">
        <f>IFERROR(__xludf.DUMMYFUNCTION("""COMPUTED_VALUE"""),43787.66666666667)</f>
        <v>43787.66667</v>
      </c>
      <c r="B475" s="2">
        <f>IFERROR(__xludf.DUMMYFUNCTION("""COMPUTED_VALUE"""),70.0)</f>
        <v>70</v>
      </c>
    </row>
    <row r="476">
      <c r="A476" s="3">
        <f>IFERROR(__xludf.DUMMYFUNCTION("""COMPUTED_VALUE"""),43788.66666666667)</f>
        <v>43788.66667</v>
      </c>
      <c r="B476" s="2">
        <f>IFERROR(__xludf.DUMMYFUNCTION("""COMPUTED_VALUE"""),71.9)</f>
        <v>71.9</v>
      </c>
    </row>
    <row r="477">
      <c r="A477" s="3">
        <f>IFERROR(__xludf.DUMMYFUNCTION("""COMPUTED_VALUE"""),43789.66666666667)</f>
        <v>43789.66667</v>
      </c>
      <c r="B477" s="2">
        <f>IFERROR(__xludf.DUMMYFUNCTION("""COMPUTED_VALUE"""),70.44)</f>
        <v>70.44</v>
      </c>
    </row>
    <row r="478">
      <c r="A478" s="3">
        <f>IFERROR(__xludf.DUMMYFUNCTION("""COMPUTED_VALUE"""),43790.66666666667)</f>
        <v>43790.66667</v>
      </c>
      <c r="B478" s="2">
        <f>IFERROR(__xludf.DUMMYFUNCTION("""COMPUTED_VALUE"""),70.97)</f>
        <v>70.97</v>
      </c>
    </row>
    <row r="479">
      <c r="A479" s="3">
        <f>IFERROR(__xludf.DUMMYFUNCTION("""COMPUTED_VALUE"""),43791.66666666667)</f>
        <v>43791.66667</v>
      </c>
      <c r="B479" s="2">
        <f>IFERROR(__xludf.DUMMYFUNCTION("""COMPUTED_VALUE"""),66.61)</f>
        <v>66.61</v>
      </c>
    </row>
    <row r="480">
      <c r="A480" s="3">
        <f>IFERROR(__xludf.DUMMYFUNCTION("""COMPUTED_VALUE"""),43794.66666666667)</f>
        <v>43794.66667</v>
      </c>
      <c r="B480" s="2">
        <f>IFERROR(__xludf.DUMMYFUNCTION("""COMPUTED_VALUE"""),67.27)</f>
        <v>67.27</v>
      </c>
    </row>
    <row r="481">
      <c r="A481" s="3">
        <f>IFERROR(__xludf.DUMMYFUNCTION("""COMPUTED_VALUE"""),43795.66666666667)</f>
        <v>43795.66667</v>
      </c>
      <c r="B481" s="2">
        <f>IFERROR(__xludf.DUMMYFUNCTION("""COMPUTED_VALUE"""),65.78)</f>
        <v>65.78</v>
      </c>
    </row>
    <row r="482">
      <c r="A482" s="3">
        <f>IFERROR(__xludf.DUMMYFUNCTION("""COMPUTED_VALUE"""),43796.66666666667)</f>
        <v>43796.66667</v>
      </c>
      <c r="B482" s="2">
        <f>IFERROR(__xludf.DUMMYFUNCTION("""COMPUTED_VALUE"""),66.26)</f>
        <v>66.26</v>
      </c>
    </row>
    <row r="483">
      <c r="A483" s="3">
        <f>IFERROR(__xludf.DUMMYFUNCTION("""COMPUTED_VALUE"""),43798.54166666667)</f>
        <v>43798.54167</v>
      </c>
      <c r="B483" s="2">
        <f>IFERROR(__xludf.DUMMYFUNCTION("""COMPUTED_VALUE"""),65.99)</f>
        <v>65.99</v>
      </c>
    </row>
    <row r="484">
      <c r="A484" s="3">
        <f>IFERROR(__xludf.DUMMYFUNCTION("""COMPUTED_VALUE"""),43801.66666666667)</f>
        <v>43801.66667</v>
      </c>
      <c r="B484" s="2">
        <f>IFERROR(__xludf.DUMMYFUNCTION("""COMPUTED_VALUE"""),66.97)</f>
        <v>66.97</v>
      </c>
    </row>
    <row r="485">
      <c r="A485" s="3">
        <f>IFERROR(__xludf.DUMMYFUNCTION("""COMPUTED_VALUE"""),43802.66666666667)</f>
        <v>43802.66667</v>
      </c>
      <c r="B485" s="2">
        <f>IFERROR(__xludf.DUMMYFUNCTION("""COMPUTED_VALUE"""),67.24)</f>
        <v>67.24</v>
      </c>
    </row>
    <row r="486">
      <c r="A486" s="3">
        <f>IFERROR(__xludf.DUMMYFUNCTION("""COMPUTED_VALUE"""),43803.66666666667)</f>
        <v>43803.66667</v>
      </c>
      <c r="B486" s="2">
        <f>IFERROR(__xludf.DUMMYFUNCTION("""COMPUTED_VALUE"""),66.61)</f>
        <v>66.61</v>
      </c>
    </row>
    <row r="487">
      <c r="A487" s="3">
        <f>IFERROR(__xludf.DUMMYFUNCTION("""COMPUTED_VALUE"""),43804.66666666667)</f>
        <v>43804.66667</v>
      </c>
      <c r="B487" s="2">
        <f>IFERROR(__xludf.DUMMYFUNCTION("""COMPUTED_VALUE"""),66.07)</f>
        <v>66.07</v>
      </c>
    </row>
    <row r="488">
      <c r="A488" s="3">
        <f>IFERROR(__xludf.DUMMYFUNCTION("""COMPUTED_VALUE"""),43805.66666666667)</f>
        <v>43805.66667</v>
      </c>
      <c r="B488" s="2">
        <f>IFERROR(__xludf.DUMMYFUNCTION("""COMPUTED_VALUE"""),67.18)</f>
        <v>67.18</v>
      </c>
    </row>
    <row r="489">
      <c r="A489" s="3">
        <f>IFERROR(__xludf.DUMMYFUNCTION("""COMPUTED_VALUE"""),43808.66666666667)</f>
        <v>43808.66667</v>
      </c>
      <c r="B489" s="2">
        <f>IFERROR(__xludf.DUMMYFUNCTION("""COMPUTED_VALUE"""),67.91)</f>
        <v>67.91</v>
      </c>
    </row>
    <row r="490">
      <c r="A490" s="3">
        <f>IFERROR(__xludf.DUMMYFUNCTION("""COMPUTED_VALUE"""),43809.66666666667)</f>
        <v>43809.66667</v>
      </c>
      <c r="B490" s="2">
        <f>IFERROR(__xludf.DUMMYFUNCTION("""COMPUTED_VALUE"""),69.77)</f>
        <v>69.77</v>
      </c>
    </row>
    <row r="491">
      <c r="A491" s="3">
        <f>IFERROR(__xludf.DUMMYFUNCTION("""COMPUTED_VALUE"""),43810.66666666667)</f>
        <v>43810.66667</v>
      </c>
      <c r="B491" s="2">
        <f>IFERROR(__xludf.DUMMYFUNCTION("""COMPUTED_VALUE"""),70.54)</f>
        <v>70.54</v>
      </c>
    </row>
    <row r="492">
      <c r="A492" s="3">
        <f>IFERROR(__xludf.DUMMYFUNCTION("""COMPUTED_VALUE"""),43811.66666666667)</f>
        <v>43811.66667</v>
      </c>
      <c r="B492" s="2">
        <f>IFERROR(__xludf.DUMMYFUNCTION("""COMPUTED_VALUE"""),71.94)</f>
        <v>71.94</v>
      </c>
    </row>
    <row r="493">
      <c r="A493" s="3">
        <f>IFERROR(__xludf.DUMMYFUNCTION("""COMPUTED_VALUE"""),43812.66666666667)</f>
        <v>43812.66667</v>
      </c>
      <c r="B493" s="2">
        <f>IFERROR(__xludf.DUMMYFUNCTION("""COMPUTED_VALUE"""),71.68)</f>
        <v>71.68</v>
      </c>
    </row>
    <row r="494">
      <c r="A494" s="3">
        <f>IFERROR(__xludf.DUMMYFUNCTION("""COMPUTED_VALUE"""),43815.66666666667)</f>
        <v>43815.66667</v>
      </c>
      <c r="B494" s="2">
        <f>IFERROR(__xludf.DUMMYFUNCTION("""COMPUTED_VALUE"""),76.3)</f>
        <v>76.3</v>
      </c>
    </row>
    <row r="495">
      <c r="A495" s="3">
        <f>IFERROR(__xludf.DUMMYFUNCTION("""COMPUTED_VALUE"""),43816.66666666667)</f>
        <v>43816.66667</v>
      </c>
      <c r="B495" s="2">
        <f>IFERROR(__xludf.DUMMYFUNCTION("""COMPUTED_VALUE"""),75.8)</f>
        <v>75.8</v>
      </c>
    </row>
    <row r="496">
      <c r="A496" s="3">
        <f>IFERROR(__xludf.DUMMYFUNCTION("""COMPUTED_VALUE"""),43817.66666666667)</f>
        <v>43817.66667</v>
      </c>
      <c r="B496" s="2">
        <f>IFERROR(__xludf.DUMMYFUNCTION("""COMPUTED_VALUE"""),78.63)</f>
        <v>78.63</v>
      </c>
    </row>
    <row r="497">
      <c r="A497" s="3">
        <f>IFERROR(__xludf.DUMMYFUNCTION("""COMPUTED_VALUE"""),43818.66666666667)</f>
        <v>43818.66667</v>
      </c>
      <c r="B497" s="2">
        <f>IFERROR(__xludf.DUMMYFUNCTION("""COMPUTED_VALUE"""),80.81)</f>
        <v>80.81</v>
      </c>
    </row>
    <row r="498">
      <c r="A498" s="3">
        <f>IFERROR(__xludf.DUMMYFUNCTION("""COMPUTED_VALUE"""),43819.66666666667)</f>
        <v>43819.66667</v>
      </c>
      <c r="B498" s="2">
        <f>IFERROR(__xludf.DUMMYFUNCTION("""COMPUTED_VALUE"""),81.12)</f>
        <v>81.12</v>
      </c>
    </row>
    <row r="499">
      <c r="A499" s="3">
        <f>IFERROR(__xludf.DUMMYFUNCTION("""COMPUTED_VALUE"""),43822.66666666667)</f>
        <v>43822.66667</v>
      </c>
      <c r="B499" s="2">
        <f>IFERROR(__xludf.DUMMYFUNCTION("""COMPUTED_VALUE"""),83.84)</f>
        <v>83.84</v>
      </c>
    </row>
    <row r="500">
      <c r="A500" s="3">
        <f>IFERROR(__xludf.DUMMYFUNCTION("""COMPUTED_VALUE"""),43823.54166666667)</f>
        <v>43823.54167</v>
      </c>
      <c r="B500" s="2">
        <f>IFERROR(__xludf.DUMMYFUNCTION("""COMPUTED_VALUE"""),85.05)</f>
        <v>85.05</v>
      </c>
    </row>
    <row r="501">
      <c r="A501" s="3">
        <f>IFERROR(__xludf.DUMMYFUNCTION("""COMPUTED_VALUE"""),43825.66666666667)</f>
        <v>43825.66667</v>
      </c>
      <c r="B501" s="2">
        <f>IFERROR(__xludf.DUMMYFUNCTION("""COMPUTED_VALUE"""),86.19)</f>
        <v>86.19</v>
      </c>
    </row>
    <row r="502">
      <c r="A502" s="3">
        <f>IFERROR(__xludf.DUMMYFUNCTION("""COMPUTED_VALUE"""),43826.66666666667)</f>
        <v>43826.66667</v>
      </c>
      <c r="B502" s="2">
        <f>IFERROR(__xludf.DUMMYFUNCTION("""COMPUTED_VALUE"""),86.08)</f>
        <v>86.08</v>
      </c>
    </row>
    <row r="503">
      <c r="A503" s="3">
        <f>IFERROR(__xludf.DUMMYFUNCTION("""COMPUTED_VALUE"""),43829.66666666667)</f>
        <v>43829.66667</v>
      </c>
      <c r="B503" s="2">
        <f>IFERROR(__xludf.DUMMYFUNCTION("""COMPUTED_VALUE"""),82.94)</f>
        <v>82.94</v>
      </c>
    </row>
  </sheetData>
  <drawing r:id="rId1"/>
</worksheet>
</file>