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\Music\PARCIAL\"/>
    </mc:Choice>
  </mc:AlternateContent>
  <xr:revisionPtr revIDLastSave="0" documentId="13_ncr:1_{CAD2F44F-4B2A-479F-8B48-AF49215DEFE9}" xr6:coauthVersionLast="47" xr6:coauthVersionMax="47" xr10:uidLastSave="{00000000-0000-0000-0000-000000000000}"/>
  <bookViews>
    <workbookView xWindow="-120" yWindow="-120" windowWidth="20730" windowHeight="11160" tabRatio="698" xr2:uid="{B6CAF533-9EE2-443A-871B-D3975766FAD7}"/>
  </bookViews>
  <sheets>
    <sheet name="DATOS FINALES" sheetId="1" r:id="rId1"/>
    <sheet name="HALLAMOS COTAS" sheetId="2" r:id="rId2"/>
    <sheet name="HALLANDO LONGITUDES" sheetId="4" r:id="rId3"/>
    <sheet name="PERDIDAS LOCALES" sheetId="5" r:id="rId4"/>
    <sheet name="DEMANDA" sheetId="6" r:id="rId5"/>
    <sheet name="Hoja7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O10" i="6"/>
  <c r="O12" i="6"/>
  <c r="O6" i="6"/>
  <c r="O14" i="6"/>
  <c r="O5" i="6"/>
  <c r="O9" i="6"/>
  <c r="O11" i="6"/>
  <c r="O13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3" i="6"/>
  <c r="O74" i="6"/>
  <c r="O75" i="6"/>
  <c r="O76" i="6"/>
  <c r="O77" i="6"/>
  <c r="O78" i="6"/>
  <c r="O81" i="6"/>
  <c r="O82" i="6"/>
  <c r="O83" i="6"/>
  <c r="O84" i="6"/>
  <c r="O85" i="6"/>
  <c r="O86" i="6"/>
  <c r="O87" i="6"/>
  <c r="O89" i="6"/>
  <c r="O90" i="6"/>
  <c r="O91" i="6"/>
  <c r="O92" i="6"/>
  <c r="O93" i="6"/>
  <c r="O94" i="6"/>
  <c r="O95" i="6"/>
  <c r="O96" i="6"/>
  <c r="O97" i="6"/>
  <c r="O98" i="6"/>
  <c r="O99" i="6"/>
  <c r="O101" i="6"/>
  <c r="O102" i="6"/>
  <c r="O103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N4" i="6"/>
  <c r="P4" i="6"/>
  <c r="N5" i="6"/>
  <c r="P5" i="6"/>
  <c r="N6" i="6"/>
  <c r="P6" i="6"/>
  <c r="N7" i="6"/>
  <c r="P7" i="6"/>
  <c r="N8" i="6"/>
  <c r="P8" i="6"/>
  <c r="N9" i="6"/>
  <c r="P9" i="6"/>
  <c r="N10" i="6"/>
  <c r="P10" i="6"/>
  <c r="N11" i="6"/>
  <c r="P11" i="6"/>
  <c r="N12" i="6"/>
  <c r="P12" i="6"/>
  <c r="N13" i="6"/>
  <c r="P13" i="6"/>
  <c r="N14" i="6"/>
  <c r="P14" i="6"/>
  <c r="N15" i="6"/>
  <c r="P15" i="6"/>
  <c r="N16" i="6"/>
  <c r="P16" i="6"/>
  <c r="N17" i="6"/>
  <c r="P17" i="6"/>
  <c r="N18" i="6"/>
  <c r="P18" i="6"/>
  <c r="N19" i="6"/>
  <c r="P19" i="6"/>
  <c r="N20" i="6"/>
  <c r="P20" i="6"/>
  <c r="N21" i="6"/>
  <c r="P21" i="6"/>
  <c r="N22" i="6"/>
  <c r="P22" i="6"/>
  <c r="N23" i="6"/>
  <c r="P23" i="6"/>
  <c r="N24" i="6"/>
  <c r="P24" i="6"/>
  <c r="N25" i="6"/>
  <c r="P25" i="6"/>
  <c r="N26" i="6"/>
  <c r="P26" i="6"/>
  <c r="N27" i="6"/>
  <c r="P27" i="6"/>
  <c r="N28" i="6"/>
  <c r="P28" i="6"/>
  <c r="N29" i="6"/>
  <c r="P29" i="6"/>
  <c r="N30" i="6"/>
  <c r="P30" i="6"/>
  <c r="N31" i="6"/>
  <c r="P31" i="6"/>
  <c r="N32" i="6"/>
  <c r="P32" i="6"/>
  <c r="N33" i="6"/>
  <c r="P33" i="6"/>
  <c r="N34" i="6"/>
  <c r="P34" i="6"/>
  <c r="N35" i="6"/>
  <c r="P35" i="6"/>
  <c r="N36" i="6"/>
  <c r="O36" i="6"/>
  <c r="P36" i="6"/>
  <c r="N37" i="6"/>
  <c r="P37" i="6"/>
  <c r="N38" i="6"/>
  <c r="P38" i="6"/>
  <c r="N39" i="6"/>
  <c r="P39" i="6"/>
  <c r="N40" i="6"/>
  <c r="P40" i="6"/>
  <c r="N41" i="6"/>
  <c r="P41" i="6"/>
  <c r="N42" i="6"/>
  <c r="P42" i="6"/>
  <c r="N43" i="6"/>
  <c r="P43" i="6"/>
  <c r="N44" i="6"/>
  <c r="P44" i="6"/>
  <c r="N45" i="6"/>
  <c r="P45" i="6"/>
  <c r="N46" i="6"/>
  <c r="P46" i="6"/>
  <c r="N47" i="6"/>
  <c r="P47" i="6"/>
  <c r="N48" i="6"/>
  <c r="P48" i="6"/>
  <c r="N49" i="6"/>
  <c r="P49" i="6"/>
  <c r="N50" i="6"/>
  <c r="P50" i="6"/>
  <c r="N51" i="6"/>
  <c r="P51" i="6"/>
  <c r="N52" i="6"/>
  <c r="P52" i="6"/>
  <c r="N53" i="6"/>
  <c r="P53" i="6"/>
  <c r="N54" i="6"/>
  <c r="P54" i="6"/>
  <c r="N55" i="6"/>
  <c r="P55" i="6"/>
  <c r="N56" i="6"/>
  <c r="P56" i="6"/>
  <c r="N57" i="6"/>
  <c r="P57" i="6"/>
  <c r="N58" i="6"/>
  <c r="P58" i="6"/>
  <c r="N59" i="6"/>
  <c r="P59" i="6"/>
  <c r="N60" i="6"/>
  <c r="P60" i="6"/>
  <c r="N61" i="6"/>
  <c r="P61" i="6"/>
  <c r="N62" i="6"/>
  <c r="P62" i="6"/>
  <c r="N63" i="6"/>
  <c r="P63" i="6"/>
  <c r="N64" i="6"/>
  <c r="P64" i="6"/>
  <c r="N65" i="6"/>
  <c r="P65" i="6"/>
  <c r="N66" i="6"/>
  <c r="P66" i="6"/>
  <c r="N67" i="6"/>
  <c r="P67" i="6"/>
  <c r="N68" i="6"/>
  <c r="P68" i="6"/>
  <c r="N69" i="6"/>
  <c r="P69" i="6"/>
  <c r="N70" i="6"/>
  <c r="P70" i="6"/>
  <c r="N71" i="6"/>
  <c r="P71" i="6"/>
  <c r="N72" i="6"/>
  <c r="P72" i="6"/>
  <c r="N73" i="6"/>
  <c r="P73" i="6"/>
  <c r="N74" i="6"/>
  <c r="P74" i="6"/>
  <c r="N75" i="6"/>
  <c r="P75" i="6"/>
  <c r="N76" i="6"/>
  <c r="P76" i="6"/>
  <c r="N77" i="6"/>
  <c r="P77" i="6"/>
  <c r="N78" i="6"/>
  <c r="P78" i="6"/>
  <c r="N79" i="6"/>
  <c r="P79" i="6"/>
  <c r="N80" i="6"/>
  <c r="P80" i="6"/>
  <c r="N81" i="6"/>
  <c r="P81" i="6"/>
  <c r="N82" i="6"/>
  <c r="P82" i="6"/>
  <c r="N83" i="6"/>
  <c r="P83" i="6"/>
  <c r="N84" i="6"/>
  <c r="P84" i="6"/>
  <c r="N85" i="6"/>
  <c r="P85" i="6"/>
  <c r="N86" i="6"/>
  <c r="P86" i="6"/>
  <c r="N87" i="6"/>
  <c r="P87" i="6"/>
  <c r="N88" i="6"/>
  <c r="P88" i="6"/>
  <c r="N89" i="6"/>
  <c r="P89" i="6"/>
  <c r="N90" i="6"/>
  <c r="P90" i="6"/>
  <c r="N91" i="6"/>
  <c r="P91" i="6"/>
  <c r="N92" i="6"/>
  <c r="P92" i="6"/>
  <c r="N93" i="6"/>
  <c r="P93" i="6"/>
  <c r="N94" i="6"/>
  <c r="P94" i="6"/>
  <c r="N95" i="6"/>
  <c r="P95" i="6"/>
  <c r="N96" i="6"/>
  <c r="P96" i="6"/>
  <c r="N97" i="6"/>
  <c r="P97" i="6"/>
  <c r="N98" i="6"/>
  <c r="P98" i="6"/>
  <c r="N99" i="6"/>
  <c r="P99" i="6"/>
  <c r="N100" i="6"/>
  <c r="P100" i="6"/>
  <c r="N101" i="6"/>
  <c r="P101" i="6"/>
  <c r="N102" i="6"/>
  <c r="P102" i="6"/>
  <c r="N103" i="6"/>
  <c r="P103" i="6"/>
  <c r="N104" i="6"/>
  <c r="P104" i="6"/>
  <c r="N105" i="6"/>
  <c r="P105" i="6"/>
  <c r="N106" i="6"/>
  <c r="P106" i="6"/>
  <c r="N107" i="6"/>
  <c r="P107" i="6"/>
  <c r="N108" i="6"/>
  <c r="P108" i="6"/>
  <c r="N109" i="6"/>
  <c r="P109" i="6"/>
  <c r="N110" i="6"/>
  <c r="P110" i="6"/>
  <c r="N111" i="6"/>
  <c r="P111" i="6"/>
  <c r="N112" i="6"/>
  <c r="P112" i="6"/>
  <c r="N113" i="6"/>
  <c r="P113" i="6"/>
  <c r="N114" i="6"/>
  <c r="P114" i="6"/>
  <c r="N115" i="6"/>
  <c r="P115" i="6"/>
  <c r="N116" i="6"/>
  <c r="P116" i="6"/>
  <c r="N117" i="6"/>
  <c r="P117" i="6"/>
  <c r="N118" i="6"/>
  <c r="P118" i="6"/>
  <c r="N119" i="6"/>
  <c r="P119" i="6"/>
  <c r="N120" i="6"/>
  <c r="P120" i="6"/>
  <c r="N121" i="6"/>
  <c r="P121" i="6"/>
  <c r="N122" i="6"/>
  <c r="P122" i="6"/>
  <c r="N123" i="6"/>
  <c r="P123" i="6"/>
  <c r="N124" i="6"/>
  <c r="P124" i="6"/>
  <c r="N125" i="6"/>
  <c r="P125" i="6"/>
  <c r="N126" i="6"/>
  <c r="P126" i="6"/>
  <c r="N127" i="6"/>
  <c r="P127" i="6"/>
  <c r="N128" i="6"/>
  <c r="P128" i="6"/>
  <c r="N129" i="6"/>
  <c r="P129" i="6"/>
  <c r="N130" i="6"/>
  <c r="P130" i="6"/>
  <c r="N131" i="6"/>
  <c r="P131" i="6"/>
  <c r="N132" i="6"/>
  <c r="P132" i="6"/>
  <c r="N133" i="6"/>
  <c r="P133" i="6"/>
  <c r="N134" i="6"/>
  <c r="P134" i="6"/>
  <c r="N135" i="6"/>
  <c r="P135" i="6"/>
  <c r="N136" i="6"/>
  <c r="P136" i="6"/>
  <c r="N137" i="6"/>
  <c r="P137" i="6"/>
  <c r="N138" i="6"/>
  <c r="P138" i="6"/>
  <c r="N139" i="6"/>
  <c r="P139" i="6"/>
  <c r="N140" i="6"/>
  <c r="P140" i="6"/>
  <c r="N141" i="6"/>
  <c r="P141" i="6"/>
  <c r="N142" i="6"/>
  <c r="P142" i="6"/>
  <c r="N143" i="6"/>
  <c r="P143" i="6"/>
  <c r="N144" i="6"/>
  <c r="P144" i="6"/>
  <c r="N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3" i="6"/>
  <c r="J9" i="6"/>
  <c r="K9" i="6" s="1"/>
  <c r="J8" i="6"/>
  <c r="K8" i="6" s="1"/>
  <c r="K7" i="6"/>
  <c r="J7" i="6"/>
  <c r="J6" i="6"/>
  <c r="K6" i="6" s="1"/>
  <c r="J5" i="6"/>
  <c r="K5" i="6" s="1"/>
  <c r="K4" i="6"/>
  <c r="J4" i="6"/>
  <c r="W2" i="6"/>
  <c r="V14" i="6" s="1"/>
  <c r="W14" i="6" s="1"/>
  <c r="X14" i="6" s="1"/>
  <c r="Z14" i="6" s="1"/>
  <c r="V2" i="6"/>
  <c r="O8" i="6" l="1"/>
  <c r="O104" i="6"/>
  <c r="O100" i="6"/>
  <c r="O88" i="6"/>
  <c r="O80" i="6"/>
  <c r="O72" i="6"/>
  <c r="O7" i="6"/>
  <c r="O4" i="6"/>
  <c r="O79" i="6"/>
  <c r="O55" i="6"/>
  <c r="K10" i="6"/>
  <c r="K12" i="6" s="1"/>
  <c r="V13" i="6"/>
  <c r="W13" i="6" s="1"/>
  <c r="X13" i="6" s="1"/>
  <c r="Z13" i="6" s="1"/>
  <c r="V16" i="6"/>
  <c r="W16" i="6" s="1"/>
  <c r="X16" i="6" s="1"/>
  <c r="Z16" i="6" s="1"/>
  <c r="V12" i="6"/>
  <c r="W12" i="6" s="1"/>
  <c r="X12" i="6" s="1"/>
  <c r="Z12" i="6" s="1"/>
  <c r="V10" i="6"/>
  <c r="W10" i="6" s="1"/>
  <c r="X10" i="6" s="1"/>
  <c r="Z10" i="6" s="1"/>
  <c r="V7" i="6"/>
  <c r="W7" i="6" s="1"/>
  <c r="X7" i="6" s="1"/>
  <c r="Z7" i="6" s="1"/>
  <c r="V6" i="6"/>
  <c r="W6" i="6" s="1"/>
  <c r="X6" i="6" s="1"/>
  <c r="Z6" i="6" s="1"/>
  <c r="V9" i="6"/>
  <c r="W9" i="6" s="1"/>
  <c r="X9" i="6" s="1"/>
  <c r="Z9" i="6" s="1"/>
  <c r="V11" i="6"/>
  <c r="W11" i="6" s="1"/>
  <c r="X11" i="6" s="1"/>
  <c r="Z11" i="6" s="1"/>
  <c r="V5" i="6"/>
  <c r="W5" i="6" s="1"/>
  <c r="X5" i="6" s="1"/>
  <c r="V8" i="6"/>
  <c r="W8" i="6" s="1"/>
  <c r="X8" i="6" s="1"/>
  <c r="Z8" i="6" s="1"/>
  <c r="V15" i="6"/>
  <c r="W15" i="6" s="1"/>
  <c r="X15" i="6" s="1"/>
  <c r="Z15" i="6" s="1"/>
  <c r="Y5" i="6" l="1"/>
  <c r="Z5" i="6"/>
  <c r="Y6" i="6" l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l="1"/>
  <c r="C142" i="5"/>
  <c r="C132" i="5"/>
  <c r="C109" i="5"/>
  <c r="C95" i="5"/>
  <c r="C56" i="5"/>
  <c r="C51" i="5"/>
  <c r="C27" i="5"/>
  <c r="C12" i="5"/>
  <c r="C4" i="5"/>
  <c r="G3" i="5"/>
  <c r="F149" i="4"/>
  <c r="F19" i="4"/>
  <c r="F11" i="4"/>
  <c r="F5" i="4"/>
  <c r="F6" i="4"/>
  <c r="F7" i="4"/>
  <c r="F4" i="4"/>
  <c r="F3" i="4"/>
  <c r="F8" i="4" s="1"/>
  <c r="S5" i="1" l="1"/>
  <c r="S6" i="1"/>
  <c r="AC21" i="1" s="1"/>
  <c r="S7" i="1"/>
  <c r="S8" i="1"/>
  <c r="AC23" i="1" s="1"/>
  <c r="S9" i="1"/>
  <c r="AC24" i="1" s="1"/>
  <c r="S10" i="1"/>
  <c r="AC25" i="1" s="1"/>
  <c r="S11" i="1"/>
  <c r="S12" i="1"/>
  <c r="S13" i="1"/>
  <c r="S14" i="1"/>
  <c r="AC29" i="1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4" i="1"/>
  <c r="Y14" i="1"/>
  <c r="X14" i="1"/>
  <c r="E58" i="2"/>
  <c r="E5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5" i="2"/>
  <c r="W13" i="1"/>
  <c r="X13" i="1"/>
  <c r="Y13" i="1"/>
  <c r="Z13" i="1"/>
  <c r="AA13" i="1"/>
  <c r="AB13" i="1"/>
  <c r="AC13" i="1"/>
  <c r="AD13" i="1"/>
  <c r="AE13" i="1"/>
  <c r="AF13" i="1"/>
  <c r="W23" i="1"/>
  <c r="X23" i="1"/>
  <c r="Y23" i="1"/>
  <c r="Z23" i="1"/>
  <c r="AA23" i="1"/>
  <c r="AB23" i="1"/>
  <c r="AD23" i="1"/>
  <c r="AE23" i="1"/>
  <c r="AF23" i="1"/>
  <c r="W24" i="1"/>
  <c r="X24" i="1"/>
  <c r="Y24" i="1"/>
  <c r="Z24" i="1"/>
  <c r="AA24" i="1"/>
  <c r="AB24" i="1"/>
  <c r="AD24" i="1"/>
  <c r="AE24" i="1"/>
  <c r="AF24" i="1"/>
  <c r="W25" i="1"/>
  <c r="X25" i="1"/>
  <c r="Y25" i="1"/>
  <c r="Z25" i="1"/>
  <c r="AA25" i="1"/>
  <c r="AB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D29" i="1"/>
  <c r="AE29" i="1"/>
  <c r="AF29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AF19" i="1"/>
  <c r="AE19" i="1"/>
  <c r="AD19" i="1"/>
  <c r="AC19" i="1"/>
  <c r="AB19" i="1"/>
  <c r="AA19" i="1"/>
  <c r="Z19" i="1"/>
  <c r="Y19" i="1"/>
  <c r="X19" i="1"/>
  <c r="W19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Q13" i="6"/>
  <c r="Q29" i="6"/>
  <c r="Q49" i="6"/>
  <c r="Q65" i="6"/>
  <c r="Q129" i="6"/>
  <c r="Q6" i="6"/>
  <c r="Q14" i="6"/>
  <c r="Q22" i="6"/>
  <c r="Q30" i="6"/>
  <c r="Q38" i="6"/>
  <c r="Q53" i="6"/>
  <c r="Q69" i="6"/>
  <c r="Q85" i="6"/>
  <c r="Q101" i="6"/>
  <c r="Q117" i="6"/>
  <c r="Q133" i="6"/>
  <c r="Q97" i="6"/>
  <c r="Q9" i="6"/>
  <c r="Q17" i="6"/>
  <c r="Q25" i="6"/>
  <c r="Q33" i="6"/>
  <c r="Q41" i="6"/>
  <c r="Q57" i="6"/>
  <c r="Q73" i="6"/>
  <c r="Q89" i="6"/>
  <c r="Q105" i="6"/>
  <c r="Q121" i="6"/>
  <c r="Q137" i="6"/>
  <c r="Q5" i="6"/>
  <c r="Q21" i="6"/>
  <c r="Q37" i="6"/>
  <c r="Q81" i="6"/>
  <c r="Q113" i="6"/>
  <c r="Q10" i="6"/>
  <c r="Q18" i="6"/>
  <c r="Q26" i="6"/>
  <c r="Q34" i="6"/>
  <c r="Q45" i="6"/>
  <c r="Q61" i="6"/>
  <c r="Q77" i="6"/>
  <c r="Q93" i="6"/>
  <c r="Q109" i="6"/>
  <c r="Q125" i="6"/>
  <c r="Q141" i="6"/>
  <c r="Q42" i="6"/>
  <c r="Q50" i="6"/>
  <c r="Q58" i="6"/>
  <c r="Q66" i="6"/>
  <c r="Q74" i="6"/>
  <c r="Q82" i="6"/>
  <c r="Q90" i="6"/>
  <c r="Q98" i="6"/>
  <c r="Q106" i="6"/>
  <c r="Q114" i="6"/>
  <c r="Q122" i="6"/>
  <c r="Q130" i="6"/>
  <c r="Q142" i="6"/>
  <c r="Q7" i="6"/>
  <c r="Q11" i="6"/>
  <c r="Q15" i="6"/>
  <c r="Q19" i="6"/>
  <c r="Q23" i="6"/>
  <c r="Q27" i="6"/>
  <c r="Q31" i="6"/>
  <c r="Q35" i="6"/>
  <c r="Q39" i="6"/>
  <c r="Q43" i="6"/>
  <c r="Q47" i="6"/>
  <c r="Q51" i="6"/>
  <c r="Q55" i="6"/>
  <c r="Q59" i="6"/>
  <c r="Q63" i="6"/>
  <c r="Q67" i="6"/>
  <c r="Q71" i="6"/>
  <c r="Q75" i="6"/>
  <c r="Q79" i="6"/>
  <c r="Q83" i="6"/>
  <c r="Q87" i="6"/>
  <c r="Q91" i="6"/>
  <c r="Q95" i="6"/>
  <c r="Q99" i="6"/>
  <c r="Q103" i="6"/>
  <c r="Q107" i="6"/>
  <c r="Q111" i="6"/>
  <c r="Q115" i="6"/>
  <c r="Q119" i="6"/>
  <c r="Q123" i="6"/>
  <c r="Q127" i="6"/>
  <c r="Q131" i="6"/>
  <c r="Q135" i="6"/>
  <c r="Q139" i="6"/>
  <c r="Q143" i="6"/>
  <c r="Q46" i="6"/>
  <c r="Q54" i="6"/>
  <c r="Q62" i="6"/>
  <c r="Q70" i="6"/>
  <c r="Q78" i="6"/>
  <c r="Q86" i="6"/>
  <c r="Q94" i="6"/>
  <c r="Q102" i="6"/>
  <c r="Q110" i="6"/>
  <c r="Q118" i="6"/>
  <c r="Q126" i="6"/>
  <c r="Q134" i="6"/>
  <c r="Q138" i="6"/>
  <c r="Q4" i="6"/>
  <c r="Q8" i="6"/>
  <c r="Q12" i="6"/>
  <c r="Q16" i="6"/>
  <c r="Q20" i="6"/>
  <c r="Q24" i="6"/>
  <c r="Q28" i="6"/>
  <c r="Q32" i="6"/>
  <c r="Q36" i="6"/>
  <c r="Q40" i="6"/>
  <c r="Q44" i="6"/>
  <c r="Q48" i="6"/>
  <c r="Q52" i="6"/>
  <c r="Q56" i="6"/>
  <c r="Q60" i="6"/>
  <c r="Q64" i="6"/>
  <c r="Q68" i="6"/>
  <c r="Q72" i="6"/>
  <c r="Q76" i="6"/>
  <c r="Q80" i="6"/>
  <c r="Q84" i="6"/>
  <c r="Q88" i="6"/>
  <c r="Q92" i="6"/>
  <c r="Q96" i="6"/>
  <c r="Q100" i="6"/>
  <c r="Q104" i="6"/>
  <c r="Q108" i="6"/>
  <c r="Q112" i="6"/>
  <c r="Q116" i="6"/>
  <c r="Q120" i="6"/>
  <c r="Q124" i="6"/>
  <c r="Q128" i="6"/>
  <c r="Q132" i="6"/>
  <c r="Q136" i="6"/>
  <c r="Q140" i="6"/>
  <c r="Q144" i="6"/>
  <c r="Q146" i="6" l="1"/>
  <c r="O148" i="6" s="1"/>
  <c r="R70" i="6" s="1"/>
  <c r="C71" i="1" s="1"/>
  <c r="R83" i="6" l="1"/>
  <c r="C84" i="1" s="1"/>
  <c r="R80" i="6"/>
  <c r="C81" i="1" s="1"/>
  <c r="R53" i="6"/>
  <c r="C54" i="1" s="1"/>
  <c r="R125" i="6"/>
  <c r="C126" i="1" s="1"/>
  <c r="R129" i="6"/>
  <c r="C130" i="1" s="1"/>
  <c r="R13" i="6"/>
  <c r="C14" i="1" s="1"/>
  <c r="R35" i="6"/>
  <c r="C36" i="1" s="1"/>
  <c r="R99" i="6"/>
  <c r="C100" i="1" s="1"/>
  <c r="R78" i="6"/>
  <c r="C79" i="1" s="1"/>
  <c r="R32" i="6"/>
  <c r="C33" i="1" s="1"/>
  <c r="R96" i="6"/>
  <c r="C97" i="1" s="1"/>
  <c r="R30" i="6"/>
  <c r="C31" i="1" s="1"/>
  <c r="R117" i="6"/>
  <c r="C118" i="1" s="1"/>
  <c r="R37" i="6"/>
  <c r="C38" i="1" s="1"/>
  <c r="R58" i="6"/>
  <c r="C59" i="1" s="1"/>
  <c r="R86" i="6"/>
  <c r="C87" i="1" s="1"/>
  <c r="R72" i="6"/>
  <c r="C73" i="1" s="1"/>
  <c r="R85" i="6"/>
  <c r="C86" i="1" s="1"/>
  <c r="R74" i="6"/>
  <c r="C75" i="1" s="1"/>
  <c r="R27" i="6"/>
  <c r="C28" i="1" s="1"/>
  <c r="R91" i="6"/>
  <c r="C92" i="1" s="1"/>
  <c r="R62" i="6"/>
  <c r="C63" i="1" s="1"/>
  <c r="R56" i="6"/>
  <c r="C57" i="1" s="1"/>
  <c r="R97" i="6"/>
  <c r="C98" i="1" s="1"/>
  <c r="R106" i="6"/>
  <c r="C107" i="1" s="1"/>
  <c r="R19" i="6"/>
  <c r="C20" i="1" s="1"/>
  <c r="R46" i="6"/>
  <c r="C47" i="1" s="1"/>
  <c r="R16" i="6"/>
  <c r="C17" i="1" s="1"/>
  <c r="R144" i="6"/>
  <c r="C145" i="1" s="1"/>
  <c r="R121" i="6"/>
  <c r="C122" i="1" s="1"/>
  <c r="R54" i="6"/>
  <c r="C55" i="1" s="1"/>
  <c r="R40" i="6"/>
  <c r="C41" i="1" s="1"/>
  <c r="R93" i="6"/>
  <c r="C94" i="1" s="1"/>
  <c r="R11" i="6"/>
  <c r="C12" i="1" s="1"/>
  <c r="R75" i="6"/>
  <c r="C76" i="1" s="1"/>
  <c r="R139" i="6"/>
  <c r="C140" i="1" s="1"/>
  <c r="R24" i="6"/>
  <c r="C25" i="1" s="1"/>
  <c r="R42" i="6"/>
  <c r="C43" i="1" s="1"/>
  <c r="R51" i="6"/>
  <c r="C52" i="1" s="1"/>
  <c r="R110" i="6"/>
  <c r="C111" i="1" s="1"/>
  <c r="R112" i="6"/>
  <c r="C113" i="1" s="1"/>
  <c r="R17" i="6"/>
  <c r="C18" i="1" s="1"/>
  <c r="R90" i="6"/>
  <c r="C91" i="1" s="1"/>
  <c r="R104" i="6"/>
  <c r="C105" i="1" s="1"/>
  <c r="R142" i="6"/>
  <c r="C143" i="1" s="1"/>
  <c r="R43" i="6"/>
  <c r="C44" i="1" s="1"/>
  <c r="R94" i="6"/>
  <c r="C95" i="1" s="1"/>
  <c r="R88" i="6"/>
  <c r="C89" i="1" s="1"/>
  <c r="R29" i="6"/>
  <c r="C30" i="1" s="1"/>
  <c r="R65" i="6"/>
  <c r="C66" i="1" s="1"/>
  <c r="R22" i="6"/>
  <c r="C23" i="1" s="1"/>
  <c r="R69" i="6"/>
  <c r="C70" i="1" s="1"/>
  <c r="R133" i="6"/>
  <c r="C134" i="1" s="1"/>
  <c r="R25" i="6"/>
  <c r="C26" i="1" s="1"/>
  <c r="R73" i="6"/>
  <c r="C74" i="1" s="1"/>
  <c r="R137" i="6"/>
  <c r="C138" i="1" s="1"/>
  <c r="R81" i="6"/>
  <c r="C82" i="1" s="1"/>
  <c r="R26" i="6"/>
  <c r="C27" i="1" s="1"/>
  <c r="R77" i="6"/>
  <c r="C78" i="1" s="1"/>
  <c r="R141" i="6"/>
  <c r="C142" i="1" s="1"/>
  <c r="R66" i="6"/>
  <c r="C67" i="1" s="1"/>
  <c r="R98" i="6"/>
  <c r="C99" i="1" s="1"/>
  <c r="R130" i="6"/>
  <c r="C131" i="1" s="1"/>
  <c r="R7" i="6"/>
  <c r="C8" i="1" s="1"/>
  <c r="R23" i="6"/>
  <c r="C24" i="1" s="1"/>
  <c r="R39" i="6"/>
  <c r="C40" i="1" s="1"/>
  <c r="R55" i="6"/>
  <c r="C56" i="1" s="1"/>
  <c r="R71" i="6"/>
  <c r="C72" i="1" s="1"/>
  <c r="R87" i="6"/>
  <c r="C88" i="1" s="1"/>
  <c r="R103" i="6"/>
  <c r="C104" i="1" s="1"/>
  <c r="R119" i="6"/>
  <c r="C120" i="1" s="1"/>
  <c r="R135" i="6"/>
  <c r="C136" i="1" s="1"/>
  <c r="R4" i="6"/>
  <c r="R20" i="6"/>
  <c r="C21" i="1" s="1"/>
  <c r="R36" i="6"/>
  <c r="C37" i="1" s="1"/>
  <c r="R52" i="6"/>
  <c r="C53" i="1" s="1"/>
  <c r="R68" i="6"/>
  <c r="C69" i="1" s="1"/>
  <c r="R84" i="6"/>
  <c r="C85" i="1" s="1"/>
  <c r="R100" i="6"/>
  <c r="C101" i="1" s="1"/>
  <c r="R116" i="6"/>
  <c r="C117" i="1" s="1"/>
  <c r="R132" i="6"/>
  <c r="C133" i="1" s="1"/>
  <c r="R140" i="6"/>
  <c r="C141" i="1" s="1"/>
  <c r="R5" i="6"/>
  <c r="C6" i="1" s="1"/>
  <c r="R6" i="6"/>
  <c r="C7" i="1" s="1"/>
  <c r="R38" i="6"/>
  <c r="C39" i="1" s="1"/>
  <c r="R101" i="6"/>
  <c r="C102" i="1" s="1"/>
  <c r="R9" i="6"/>
  <c r="C10" i="1" s="1"/>
  <c r="R41" i="6"/>
  <c r="C42" i="1" s="1"/>
  <c r="R105" i="6"/>
  <c r="C106" i="1" s="1"/>
  <c r="R21" i="6"/>
  <c r="C22" i="1" s="1"/>
  <c r="R10" i="6"/>
  <c r="C11" i="1" s="1"/>
  <c r="R45" i="6"/>
  <c r="C46" i="1" s="1"/>
  <c r="R109" i="6"/>
  <c r="C110" i="1" s="1"/>
  <c r="R50" i="6"/>
  <c r="C51" i="1" s="1"/>
  <c r="R82" i="6"/>
  <c r="C83" i="1" s="1"/>
  <c r="R114" i="6"/>
  <c r="C115" i="1" s="1"/>
  <c r="R15" i="6"/>
  <c r="C16" i="1" s="1"/>
  <c r="R31" i="6"/>
  <c r="C32" i="1" s="1"/>
  <c r="R47" i="6"/>
  <c r="C48" i="1" s="1"/>
  <c r="R63" i="6"/>
  <c r="C64" i="1" s="1"/>
  <c r="R79" i="6"/>
  <c r="C80" i="1" s="1"/>
  <c r="R95" i="6"/>
  <c r="C96" i="1" s="1"/>
  <c r="R111" i="6"/>
  <c r="C112" i="1" s="1"/>
  <c r="R127" i="6"/>
  <c r="C128" i="1" s="1"/>
  <c r="R143" i="6"/>
  <c r="C144" i="1" s="1"/>
  <c r="R12" i="6"/>
  <c r="C13" i="1" s="1"/>
  <c r="R28" i="6"/>
  <c r="C29" i="1" s="1"/>
  <c r="R44" i="6"/>
  <c r="C45" i="1" s="1"/>
  <c r="R60" i="6"/>
  <c r="C61" i="1" s="1"/>
  <c r="R76" i="6"/>
  <c r="C77" i="1" s="1"/>
  <c r="R92" i="6"/>
  <c r="C93" i="1" s="1"/>
  <c r="R108" i="6"/>
  <c r="C109" i="1" s="1"/>
  <c r="R124" i="6"/>
  <c r="C125" i="1" s="1"/>
  <c r="R115" i="6"/>
  <c r="C116" i="1" s="1"/>
  <c r="R48" i="6"/>
  <c r="C49" i="1" s="1"/>
  <c r="R49" i="6"/>
  <c r="C50" i="1" s="1"/>
  <c r="R18" i="6"/>
  <c r="C19" i="1" s="1"/>
  <c r="R118" i="6"/>
  <c r="C119" i="1" s="1"/>
  <c r="R33" i="6"/>
  <c r="C34" i="1" s="1"/>
  <c r="R107" i="6"/>
  <c r="C108" i="1" s="1"/>
  <c r="R89" i="6"/>
  <c r="C90" i="1" s="1"/>
  <c r="R67" i="6"/>
  <c r="C68" i="1" s="1"/>
  <c r="R131" i="6"/>
  <c r="C132" i="1" s="1"/>
  <c r="R138" i="6"/>
  <c r="C139" i="1" s="1"/>
  <c r="R64" i="6"/>
  <c r="C65" i="1" s="1"/>
  <c r="R128" i="6"/>
  <c r="C129" i="1" s="1"/>
  <c r="R14" i="6"/>
  <c r="C15" i="1" s="1"/>
  <c r="R57" i="6"/>
  <c r="C58" i="1" s="1"/>
  <c r="R61" i="6"/>
  <c r="C62" i="1" s="1"/>
  <c r="R122" i="6"/>
  <c r="C123" i="1" s="1"/>
  <c r="R8" i="6"/>
  <c r="C9" i="1" s="1"/>
  <c r="R136" i="6"/>
  <c r="C137" i="1" s="1"/>
  <c r="R34" i="6"/>
  <c r="C35" i="1" s="1"/>
  <c r="R102" i="6"/>
  <c r="C103" i="1" s="1"/>
  <c r="R59" i="6"/>
  <c r="C60" i="1" s="1"/>
  <c r="R123" i="6"/>
  <c r="C124" i="1" s="1"/>
  <c r="R126" i="6"/>
  <c r="C127" i="1" s="1"/>
  <c r="R120" i="6"/>
  <c r="C121" i="1" s="1"/>
  <c r="R113" i="6"/>
  <c r="C114" i="1" s="1"/>
  <c r="R134" i="6"/>
  <c r="C135" i="1" s="1"/>
  <c r="R146" i="6" l="1"/>
  <c r="C5" i="1"/>
  <c r="C146" i="1" s="1"/>
</calcChain>
</file>

<file path=xl/sharedStrings.xml><?xml version="1.0" encoding="utf-8"?>
<sst xmlns="http://schemas.openxmlformats.org/spreadsheetml/2006/main" count="687" uniqueCount="226">
  <si>
    <t>Tub.</t>
  </si>
  <si>
    <t>Nudo inic.</t>
  </si>
  <si>
    <t>Nudo fin</t>
  </si>
  <si>
    <t>Longitud(mts)</t>
  </si>
  <si>
    <t>Diámetro(mm)</t>
  </si>
  <si>
    <t>Km</t>
  </si>
  <si>
    <t>Ks</t>
  </si>
  <si>
    <t>M</t>
  </si>
  <si>
    <t>C</t>
  </si>
  <si>
    <t>T</t>
  </si>
  <si>
    <t>Nudo</t>
  </si>
  <si>
    <t>Cota (CT) [m.s.m.m]</t>
  </si>
  <si>
    <t>RSV [m]</t>
  </si>
  <si>
    <t>a</t>
  </si>
  <si>
    <t>b</t>
  </si>
  <si>
    <t>c</t>
  </si>
  <si>
    <t>H inferior</t>
  </si>
  <si>
    <t>Linea</t>
  </si>
  <si>
    <t>CODO 90°</t>
  </si>
  <si>
    <t>MATERIAL: PVC</t>
  </si>
  <si>
    <t>VALVULA DE CONTROL+ CODO 90°+CODO 90°+CODO 90°+CODO 45°</t>
  </si>
  <si>
    <t>reducir diamtros a partir</t>
  </si>
  <si>
    <t>VALVULA DE CONTROL</t>
  </si>
  <si>
    <t>(*) VALVULA DE PURGA</t>
  </si>
  <si>
    <t>reducir diametros a partir de nodo 2</t>
  </si>
  <si>
    <t>CODO 22.5°</t>
  </si>
  <si>
    <t>H sup</t>
  </si>
  <si>
    <t>h inf</t>
  </si>
  <si>
    <t>long i</t>
  </si>
  <si>
    <t>Longitud</t>
  </si>
  <si>
    <t>TUBERIA</t>
  </si>
  <si>
    <t>-</t>
  </si>
  <si>
    <t>codo</t>
  </si>
  <si>
    <t>CODO 45°</t>
  </si>
  <si>
    <t>Val.Control</t>
  </si>
  <si>
    <t>Val.Purga</t>
  </si>
  <si>
    <t>23 °C</t>
  </si>
  <si>
    <t>PROMEDIO</t>
  </si>
  <si>
    <t>Tasa de Crecimiento - CUSO ZONA RURAL</t>
  </si>
  <si>
    <t>Diametro</t>
  </si>
  <si>
    <t>Qofert</t>
  </si>
  <si>
    <t>AREA</t>
  </si>
  <si>
    <t>Qmh</t>
  </si>
  <si>
    <t>Vol reser</t>
  </si>
  <si>
    <t>vol ince</t>
  </si>
  <si>
    <t>AÑO</t>
  </si>
  <si>
    <t>Poblacion</t>
  </si>
  <si>
    <t>Tiempo</t>
  </si>
  <si>
    <t>r</t>
  </si>
  <si>
    <t># Nodo</t>
  </si>
  <si>
    <t>Área</t>
  </si>
  <si>
    <t>Peso %</t>
  </si>
  <si>
    <t>A*P</t>
  </si>
  <si>
    <t>Q</t>
  </si>
  <si>
    <t>--</t>
  </si>
  <si>
    <t>H</t>
  </si>
  <si>
    <t>factor</t>
  </si>
  <si>
    <t>f*Qmh</t>
  </si>
  <si>
    <t>-Qofert</t>
  </si>
  <si>
    <t>Vol m3</t>
  </si>
  <si>
    <t>Vol acu m3</t>
  </si>
  <si>
    <t>r Prome i =</t>
  </si>
  <si>
    <t>r a futuro =</t>
  </si>
  <si>
    <t>r =</t>
  </si>
  <si>
    <t>sum =</t>
  </si>
  <si>
    <t>qu</t>
  </si>
  <si>
    <t>Red</t>
  </si>
  <si>
    <t>Peso</t>
  </si>
  <si>
    <t>Material</t>
  </si>
  <si>
    <t>Demanda</t>
  </si>
  <si>
    <t>R</t>
  </si>
  <si>
    <t>N</t>
  </si>
  <si>
    <t>sin demanda</t>
  </si>
  <si>
    <t>D</t>
  </si>
  <si>
    <t>Cota[m.s.m.m]</t>
  </si>
  <si>
    <t>Demanda [L/s]</t>
  </si>
  <si>
    <t xml:space="preserve">    Nodo </t>
  </si>
  <si>
    <t xml:space="preserve">   Cota [m.s.n.m] </t>
  </si>
  <si>
    <t xml:space="preserve"> Linea_Grad [m] </t>
  </si>
  <si>
    <t xml:space="preserve"> Presión [mH2O]</t>
  </si>
  <si>
    <t xml:space="preserve">Tubería </t>
  </si>
  <si>
    <t xml:space="preserve"> Longitud [m] </t>
  </si>
  <si>
    <t xml:space="preserve"> Diámetro [mm] </t>
  </si>
  <si>
    <t xml:space="preserve"> Velocidad [m/s] </t>
  </si>
  <si>
    <t xml:space="preserve"> Caudal [l/s]</t>
  </si>
  <si>
    <t xml:space="preserve">  [1.] </t>
  </si>
  <si>
    <t xml:space="preserve">  [2.] </t>
  </si>
  <si>
    <t xml:space="preserve">  [3.] </t>
  </si>
  <si>
    <t xml:space="preserve">  [4.] </t>
  </si>
  <si>
    <t xml:space="preserve">  [5.] </t>
  </si>
  <si>
    <t xml:space="preserve">  [6.] </t>
  </si>
  <si>
    <t xml:space="preserve">  [7.] </t>
  </si>
  <si>
    <t xml:space="preserve">  [8.] </t>
  </si>
  <si>
    <t xml:space="preserve">  [9.] </t>
  </si>
  <si>
    <t xml:space="preserve">  [10.] </t>
  </si>
  <si>
    <t xml:space="preserve">  [11.] </t>
  </si>
  <si>
    <t xml:space="preserve">  [12.] </t>
  </si>
  <si>
    <t xml:space="preserve">  [13.] </t>
  </si>
  <si>
    <t xml:space="preserve">  [14.] </t>
  </si>
  <si>
    <t xml:space="preserve">  [15.] </t>
  </si>
  <si>
    <t xml:space="preserve">  [16.] </t>
  </si>
  <si>
    <t xml:space="preserve">  [17.] </t>
  </si>
  <si>
    <t xml:space="preserve">  [18.] </t>
  </si>
  <si>
    <t xml:space="preserve">  [19.] </t>
  </si>
  <si>
    <t xml:space="preserve">  [20.] </t>
  </si>
  <si>
    <t xml:space="preserve">  [21.] </t>
  </si>
  <si>
    <t xml:space="preserve">  [22.] </t>
  </si>
  <si>
    <t xml:space="preserve">  [23.] </t>
  </si>
  <si>
    <t xml:space="preserve">  [24.] </t>
  </si>
  <si>
    <t xml:space="preserve">  [25.] </t>
  </si>
  <si>
    <t xml:space="preserve">  [26.] </t>
  </si>
  <si>
    <t xml:space="preserve">  [27.] </t>
  </si>
  <si>
    <t xml:space="preserve">  [28.] </t>
  </si>
  <si>
    <t xml:space="preserve">  [29.] </t>
  </si>
  <si>
    <t xml:space="preserve">  [30.] </t>
  </si>
  <si>
    <t xml:space="preserve">  [31.] </t>
  </si>
  <si>
    <t xml:space="preserve">  [32.] </t>
  </si>
  <si>
    <t xml:space="preserve">  [33.] </t>
  </si>
  <si>
    <t xml:space="preserve">  [34.] </t>
  </si>
  <si>
    <t xml:space="preserve">  [35.] </t>
  </si>
  <si>
    <t xml:space="preserve">  [36.] </t>
  </si>
  <si>
    <t xml:space="preserve">  [37.] </t>
  </si>
  <si>
    <t xml:space="preserve">  [38.] </t>
  </si>
  <si>
    <t xml:space="preserve">  [39.] </t>
  </si>
  <si>
    <t xml:space="preserve">  [40.] </t>
  </si>
  <si>
    <t xml:space="preserve">  [41.] </t>
  </si>
  <si>
    <t xml:space="preserve">  [42.] </t>
  </si>
  <si>
    <t xml:space="preserve">  [43.] </t>
  </si>
  <si>
    <t xml:space="preserve">  [44.] </t>
  </si>
  <si>
    <t xml:space="preserve">  [45.] </t>
  </si>
  <si>
    <t xml:space="preserve">  [46.] </t>
  </si>
  <si>
    <t xml:space="preserve">  [47.] </t>
  </si>
  <si>
    <t xml:space="preserve">  [48.] </t>
  </si>
  <si>
    <t xml:space="preserve">  [49.] </t>
  </si>
  <si>
    <t xml:space="preserve">  [50.] </t>
  </si>
  <si>
    <t xml:space="preserve">  [51.] </t>
  </si>
  <si>
    <t xml:space="preserve">  [52.] </t>
  </si>
  <si>
    <t xml:space="preserve">  [53.] </t>
  </si>
  <si>
    <t xml:space="preserve">  [54.] </t>
  </si>
  <si>
    <t xml:space="preserve">  [55.] </t>
  </si>
  <si>
    <t xml:space="preserve">  [56.] </t>
  </si>
  <si>
    <t xml:space="preserve">  [57.] </t>
  </si>
  <si>
    <t xml:space="preserve">  [58.] </t>
  </si>
  <si>
    <t xml:space="preserve">  [59.] </t>
  </si>
  <si>
    <t xml:space="preserve">  [60.] </t>
  </si>
  <si>
    <t xml:space="preserve">  [61.] </t>
  </si>
  <si>
    <t xml:space="preserve">  [62.] </t>
  </si>
  <si>
    <t xml:space="preserve">  [63.] </t>
  </si>
  <si>
    <t xml:space="preserve">  [64.] </t>
  </si>
  <si>
    <t xml:space="preserve">  [65.] </t>
  </si>
  <si>
    <t xml:space="preserve">  [66.] </t>
  </si>
  <si>
    <t xml:space="preserve">  [67.] </t>
  </si>
  <si>
    <t xml:space="preserve">  [68.] </t>
  </si>
  <si>
    <t xml:space="preserve">  [69.] </t>
  </si>
  <si>
    <t xml:space="preserve">  [70.] </t>
  </si>
  <si>
    <t xml:space="preserve">  [71.] </t>
  </si>
  <si>
    <t xml:space="preserve">  [72.] </t>
  </si>
  <si>
    <t xml:space="preserve">  [73.] </t>
  </si>
  <si>
    <t xml:space="preserve">  [74.] </t>
  </si>
  <si>
    <t xml:space="preserve">  [75.] </t>
  </si>
  <si>
    <t xml:space="preserve">  [76.] </t>
  </si>
  <si>
    <t xml:space="preserve">  [77.] </t>
  </si>
  <si>
    <t xml:space="preserve">  [78.] </t>
  </si>
  <si>
    <t xml:space="preserve">  [79.] </t>
  </si>
  <si>
    <t xml:space="preserve">  [80.] </t>
  </si>
  <si>
    <t xml:space="preserve">  [81.] </t>
  </si>
  <si>
    <t xml:space="preserve">  [82.] </t>
  </si>
  <si>
    <t xml:space="preserve">  [83.] </t>
  </si>
  <si>
    <t xml:space="preserve">  [84.] </t>
  </si>
  <si>
    <t xml:space="preserve">  [85.] </t>
  </si>
  <si>
    <t xml:space="preserve">  [86.] </t>
  </si>
  <si>
    <t xml:space="preserve">  [87.] </t>
  </si>
  <si>
    <t xml:space="preserve">  [88.] </t>
  </si>
  <si>
    <t xml:space="preserve">  [89.] </t>
  </si>
  <si>
    <t xml:space="preserve">  [90.] </t>
  </si>
  <si>
    <t xml:space="preserve">  [91.] </t>
  </si>
  <si>
    <t xml:space="preserve">  [92.] </t>
  </si>
  <si>
    <t xml:space="preserve">  [93.] </t>
  </si>
  <si>
    <t xml:space="preserve">  [94.] </t>
  </si>
  <si>
    <t xml:space="preserve">  [95.] </t>
  </si>
  <si>
    <t xml:space="preserve">  [96.] </t>
  </si>
  <si>
    <t xml:space="preserve">  [97.] </t>
  </si>
  <si>
    <t xml:space="preserve">  [98.] </t>
  </si>
  <si>
    <t xml:space="preserve">  [99.] </t>
  </si>
  <si>
    <t xml:space="preserve">  [100.] </t>
  </si>
  <si>
    <t xml:space="preserve">  [101.] </t>
  </si>
  <si>
    <t xml:space="preserve">  [102.] </t>
  </si>
  <si>
    <t xml:space="preserve">  [103.] </t>
  </si>
  <si>
    <t xml:space="preserve">  [104.] </t>
  </si>
  <si>
    <t xml:space="preserve">  [105.] </t>
  </si>
  <si>
    <t xml:space="preserve">  [106.] </t>
  </si>
  <si>
    <t xml:space="preserve">  [107.] </t>
  </si>
  <si>
    <t xml:space="preserve">  [108.] </t>
  </si>
  <si>
    <t xml:space="preserve">  [109.] </t>
  </si>
  <si>
    <t xml:space="preserve">  [110.] </t>
  </si>
  <si>
    <t xml:space="preserve">  [111.] </t>
  </si>
  <si>
    <t xml:space="preserve">  [112.] </t>
  </si>
  <si>
    <t xml:space="preserve">  [113.] </t>
  </si>
  <si>
    <t xml:space="preserve">  [114.] </t>
  </si>
  <si>
    <t xml:space="preserve">  [115.] </t>
  </si>
  <si>
    <t xml:space="preserve">  [116.] </t>
  </si>
  <si>
    <t xml:space="preserve">  [117.] </t>
  </si>
  <si>
    <t xml:space="preserve">  [118.] </t>
  </si>
  <si>
    <t xml:space="preserve">  [119.] </t>
  </si>
  <si>
    <t xml:space="preserve">  [120.] </t>
  </si>
  <si>
    <t xml:space="preserve">  [121.] </t>
  </si>
  <si>
    <t xml:space="preserve">  [122.] </t>
  </si>
  <si>
    <t xml:space="preserve">  [123.] </t>
  </si>
  <si>
    <t xml:space="preserve">  [124.] </t>
  </si>
  <si>
    <t xml:space="preserve">  [125.] </t>
  </si>
  <si>
    <t xml:space="preserve">  [126.] </t>
  </si>
  <si>
    <t xml:space="preserve">  [127.] </t>
  </si>
  <si>
    <t xml:space="preserve">  [128.] </t>
  </si>
  <si>
    <t xml:space="preserve">  [129.] </t>
  </si>
  <si>
    <t xml:space="preserve">  [130.] </t>
  </si>
  <si>
    <t xml:space="preserve">  [131.] </t>
  </si>
  <si>
    <t xml:space="preserve">  [132.] </t>
  </si>
  <si>
    <t xml:space="preserve">  [133.] </t>
  </si>
  <si>
    <t xml:space="preserve">  [134.] </t>
  </si>
  <si>
    <t xml:space="preserve">  [135.] </t>
  </si>
  <si>
    <t xml:space="preserve">  [136.] </t>
  </si>
  <si>
    <t xml:space="preserve">  [137.] </t>
  </si>
  <si>
    <t xml:space="preserve">  [138.] </t>
  </si>
  <si>
    <t xml:space="preserve">  [139.] </t>
  </si>
  <si>
    <t xml:space="preserve">  [140.] </t>
  </si>
  <si>
    <t xml:space="preserve">  [141.]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</si>
</sst>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E+00"/>
    <numFmt numFmtId="166" formatCode="0.000"/>
    <numFmt numFmtId="167" formatCode="0.0000"/>
    <numFmt numFmtId="168" formatCode="0.00000"/>
    <numFmt numFmtId="174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3C4043"/>
      <name val="Arial"/>
      <family val="2"/>
    </font>
    <font>
      <b/>
      <sz val="12"/>
      <color rgb="FFFF0000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rgb="FFFF0000"/>
      <name val="Arial Narrow"/>
      <family val="2"/>
    </font>
    <font>
      <b/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7" fontId="0" fillId="3" borderId="5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2" fontId="4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0" fillId="4" borderId="0" xfId="0" applyFill="1"/>
    <xf numFmtId="166" fontId="2" fillId="5" borderId="16" xfId="0" applyNumberFormat="1" applyFont="1" applyFill="1" applyBorder="1" applyAlignment="1">
      <alignment horizontal="center" vertical="center"/>
    </xf>
    <xf numFmtId="166" fontId="2" fillId="5" borderId="17" xfId="0" applyNumberFormat="1" applyFont="1" applyFill="1" applyBorder="1" applyAlignment="1">
      <alignment horizontal="center" vertical="center"/>
    </xf>
    <xf numFmtId="166" fontId="2" fillId="5" borderId="18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6" fontId="2" fillId="5" borderId="19" xfId="0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20" xfId="0" quotePrefix="1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 readingOrder="1"/>
    </xf>
    <xf numFmtId="166" fontId="8" fillId="0" borderId="9" xfId="0" applyNumberFormat="1" applyFont="1" applyBorder="1" applyAlignment="1">
      <alignment horizontal="center" vertical="center" readingOrder="1"/>
    </xf>
    <xf numFmtId="1" fontId="0" fillId="0" borderId="20" xfId="0" applyNumberFormat="1" applyBorder="1" applyAlignment="1">
      <alignment horizontal="center" vertical="center"/>
    </xf>
    <xf numFmtId="166" fontId="7" fillId="0" borderId="20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2" fontId="0" fillId="0" borderId="0" xfId="0" applyNumberFormat="1"/>
    <xf numFmtId="2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0" fillId="6" borderId="0" xfId="0" applyFill="1"/>
    <xf numFmtId="164" fontId="9" fillId="0" borderId="16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9" fillId="0" borderId="18" xfId="0" applyNumberFormat="1" applyFont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 readingOrder="1"/>
    </xf>
    <xf numFmtId="166" fontId="8" fillId="3" borderId="0" xfId="0" applyNumberFormat="1" applyFont="1" applyFill="1" applyAlignment="1">
      <alignment horizontal="center" vertical="center" readingOrder="1"/>
    </xf>
    <xf numFmtId="2" fontId="8" fillId="0" borderId="0" xfId="0" applyNumberFormat="1" applyFont="1" applyAlignment="1">
      <alignment horizontal="center" vertical="center" readingOrder="1"/>
    </xf>
    <xf numFmtId="166" fontId="8" fillId="0" borderId="0" xfId="0" applyNumberFormat="1" applyFont="1" applyAlignment="1">
      <alignment horizontal="center" vertical="center" readingOrder="1"/>
    </xf>
    <xf numFmtId="164" fontId="7" fillId="4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67" fontId="0" fillId="0" borderId="0" xfId="0" applyNumberFormat="1"/>
    <xf numFmtId="166" fontId="7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74" fontId="8" fillId="0" borderId="9" xfId="0" applyNumberFormat="1" applyFont="1" applyBorder="1" applyAlignment="1">
      <alignment horizontal="center" vertical="center" readingOrder="1"/>
    </xf>
    <xf numFmtId="17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41FD-43AF-4988-87BA-FDC86AABE83D}">
  <dimension ref="A1:AF146"/>
  <sheetViews>
    <sheetView tabSelected="1" topLeftCell="I116" zoomScale="70" zoomScaleNormal="70" workbookViewId="0">
      <selection activeCell="X131" sqref="X131:X132"/>
    </sheetView>
  </sheetViews>
  <sheetFormatPr baseColWidth="10" defaultRowHeight="15" x14ac:dyDescent="0.25"/>
  <cols>
    <col min="2" max="2" width="13.140625" customWidth="1"/>
    <col min="3" max="3" width="20.28515625" customWidth="1"/>
    <col min="6" max="6" width="8.28515625" customWidth="1"/>
    <col min="10" max="12" width="11.42578125" customWidth="1"/>
    <col min="13" max="13" width="8.7109375" customWidth="1"/>
    <col min="16" max="16" width="14.85546875" customWidth="1"/>
    <col min="17" max="17" width="13.42578125" customWidth="1"/>
    <col min="18" max="18" width="18" customWidth="1"/>
    <col min="19" max="19" width="14.5703125" customWidth="1"/>
  </cols>
  <sheetData>
    <row r="1" spans="1:32" x14ac:dyDescent="0.25">
      <c r="U1" t="s">
        <v>37</v>
      </c>
    </row>
    <row r="2" spans="1:32" ht="15.75" thickBot="1" x14ac:dyDescent="0.3">
      <c r="R2" s="21" t="s">
        <v>19</v>
      </c>
      <c r="U2" s="43" t="s">
        <v>36</v>
      </c>
    </row>
    <row r="3" spans="1:32" ht="17.25" thickBot="1" x14ac:dyDescent="0.3">
      <c r="A3" s="12" t="s">
        <v>10</v>
      </c>
      <c r="B3" s="13" t="s">
        <v>74</v>
      </c>
      <c r="C3" s="13" t="s">
        <v>75</v>
      </c>
      <c r="D3" s="14" t="s">
        <v>12</v>
      </c>
      <c r="F3" s="1" t="s">
        <v>0</v>
      </c>
      <c r="G3" s="2" t="s">
        <v>13</v>
      </c>
      <c r="H3" s="2" t="s">
        <v>14</v>
      </c>
      <c r="I3" s="29" t="s">
        <v>15</v>
      </c>
      <c r="M3" s="1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3" t="s">
        <v>6</v>
      </c>
      <c r="T3" s="3" t="s">
        <v>8</v>
      </c>
      <c r="U3" s="3" t="s">
        <v>9</v>
      </c>
      <c r="W3" s="1" t="s">
        <v>0</v>
      </c>
      <c r="X3" s="2" t="s">
        <v>1</v>
      </c>
      <c r="Y3" s="2" t="s">
        <v>2</v>
      </c>
      <c r="Z3" s="2" t="s">
        <v>3</v>
      </c>
      <c r="AA3" s="2" t="s">
        <v>4</v>
      </c>
      <c r="AB3" s="2" t="s">
        <v>5</v>
      </c>
      <c r="AC3" s="3" t="s">
        <v>6</v>
      </c>
      <c r="AD3" s="3" t="s">
        <v>7</v>
      </c>
      <c r="AE3" s="3" t="s">
        <v>8</v>
      </c>
      <c r="AF3" s="3" t="s">
        <v>9</v>
      </c>
    </row>
    <row r="4" spans="1:32" x14ac:dyDescent="0.25">
      <c r="A4" s="22">
        <v>1</v>
      </c>
      <c r="B4" s="15">
        <v>606.5</v>
      </c>
      <c r="C4" s="28">
        <v>0</v>
      </c>
      <c r="D4" s="16"/>
      <c r="F4" s="30">
        <v>1</v>
      </c>
      <c r="G4" s="31">
        <v>0</v>
      </c>
      <c r="H4" s="31">
        <v>0</v>
      </c>
      <c r="I4" s="31">
        <v>0</v>
      </c>
      <c r="K4" s="35" t="s">
        <v>21</v>
      </c>
      <c r="L4" s="36"/>
      <c r="M4" s="4">
        <v>1</v>
      </c>
      <c r="N4" s="5">
        <v>1</v>
      </c>
      <c r="O4" s="5">
        <v>2</v>
      </c>
      <c r="P4" s="31">
        <v>152.70522159422828</v>
      </c>
      <c r="Q4" s="89">
        <v>380.4</v>
      </c>
      <c r="R4" s="7">
        <v>5.62</v>
      </c>
      <c r="S4" s="6">
        <f>0.0015/1000</f>
        <v>1.5E-6</v>
      </c>
      <c r="T4" s="8">
        <v>0</v>
      </c>
      <c r="U4" s="8">
        <v>23</v>
      </c>
      <c r="W4" s="21" t="e">
        <f>IF(AND(#REF!=1.852,T4&gt;0),M4," ")</f>
        <v>#REF!</v>
      </c>
      <c r="X4" s="21" t="e">
        <f>IF(AND(#REF!=1.852,T4&gt;0),N4," ")</f>
        <v>#REF!</v>
      </c>
      <c r="Y4" s="21" t="e">
        <f>IF(AND(#REF!=1.852,T4&gt;0),O4," ")</f>
        <v>#REF!</v>
      </c>
      <c r="Z4" s="21" t="e">
        <f>IF(AND(#REF!=1.852,T4&gt;0),P4," ")</f>
        <v>#REF!</v>
      </c>
      <c r="AA4" s="21" t="e">
        <f>IF(AND(#REF!=1.852,T4&gt;0),Q4," ")</f>
        <v>#REF!</v>
      </c>
      <c r="AB4" s="21" t="e">
        <f>IF(AND(#REF!=1.852,T4&gt;0),R4," ")</f>
        <v>#REF!</v>
      </c>
      <c r="AC4" s="21" t="e">
        <f>IF(AND(#REF!=1.852,T4&gt;0),S4," ")</f>
        <v>#REF!</v>
      </c>
      <c r="AD4" s="21" t="e">
        <f>IF(AND(#REF!=1.852,T4&gt;0),#REF!," ")</f>
        <v>#REF!</v>
      </c>
      <c r="AE4" s="21" t="e">
        <f>IF(AND(#REF!=1.852,T4&gt;0),T4," ")</f>
        <v>#REF!</v>
      </c>
      <c r="AF4" s="21" t="e">
        <f>IF(AND(#REF!=1.852,T4&gt;0),U4," ")</f>
        <v>#REF!</v>
      </c>
    </row>
    <row r="5" spans="1:32" x14ac:dyDescent="0.25">
      <c r="A5" s="23">
        <v>2</v>
      </c>
      <c r="B5" s="19">
        <v>595.75</v>
      </c>
      <c r="C5" s="94">
        <f>DEMANDA!R4</f>
        <v>1.1488605717059142E-3</v>
      </c>
      <c r="D5" s="20"/>
      <c r="F5" s="27">
        <v>2</v>
      </c>
      <c r="G5" s="19">
        <v>0</v>
      </c>
      <c r="H5" s="19">
        <v>0</v>
      </c>
      <c r="I5" s="19">
        <v>0</v>
      </c>
      <c r="M5" s="9">
        <v>2</v>
      </c>
      <c r="N5" s="10">
        <v>4</v>
      </c>
      <c r="O5" s="10">
        <v>5</v>
      </c>
      <c r="P5" s="19">
        <v>6.9779999999999998</v>
      </c>
      <c r="Q5" s="87">
        <v>237.6</v>
      </c>
      <c r="R5" s="7">
        <v>0</v>
      </c>
      <c r="S5" s="6">
        <f t="shared" ref="S5:S68" si="0">0.0015/1000</f>
        <v>1.5E-6</v>
      </c>
      <c r="T5" s="8">
        <v>0</v>
      </c>
      <c r="U5" s="8">
        <v>23</v>
      </c>
      <c r="W5" s="21" t="e">
        <f>IF(AND(#REF!=1.852,T5&gt;0),M5," ")</f>
        <v>#REF!</v>
      </c>
      <c r="X5" s="21" t="e">
        <f>IF(AND(#REF!=1.852,T5&gt;0),N5," ")</f>
        <v>#REF!</v>
      </c>
      <c r="Y5" s="21" t="e">
        <f>IF(AND(#REF!=1.852,T5&gt;0),O5," ")</f>
        <v>#REF!</v>
      </c>
      <c r="Z5" s="21" t="e">
        <f>IF(AND(#REF!=1.852,T5&gt;0),P5," ")</f>
        <v>#REF!</v>
      </c>
      <c r="AA5" s="21" t="e">
        <f>IF(AND(#REF!=1.852,T5&gt;0),Q5," ")</f>
        <v>#REF!</v>
      </c>
      <c r="AB5" s="21" t="e">
        <f>IF(AND(#REF!=1.852,T5&gt;0),R5," ")</f>
        <v>#REF!</v>
      </c>
      <c r="AC5" s="21" t="e">
        <f>IF(AND(#REF!=1.852,T5&gt;0),S5," ")</f>
        <v>#REF!</v>
      </c>
      <c r="AD5" s="21" t="e">
        <f>IF(AND(#REF!=1.852,T5&gt;0),#REF!," ")</f>
        <v>#REF!</v>
      </c>
      <c r="AE5" s="21" t="e">
        <f>IF(AND(#REF!=1.852,T5&gt;0),T5," ")</f>
        <v>#REF!</v>
      </c>
      <c r="AF5" s="21" t="e">
        <f>IF(AND(#REF!=1.852,T5&gt;0),U5," ")</f>
        <v>#REF!</v>
      </c>
    </row>
    <row r="6" spans="1:32" x14ac:dyDescent="0.25">
      <c r="A6" s="23">
        <v>3</v>
      </c>
      <c r="B6" s="19">
        <v>596</v>
      </c>
      <c r="C6" s="94">
        <f>DEMANDA!R5</f>
        <v>1.1488605717059142E-3</v>
      </c>
      <c r="D6" s="20"/>
      <c r="F6" s="27">
        <v>3</v>
      </c>
      <c r="G6" s="19">
        <v>0</v>
      </c>
      <c r="H6" s="19">
        <v>0</v>
      </c>
      <c r="I6" s="19">
        <v>0</v>
      </c>
      <c r="M6" s="9">
        <v>3</v>
      </c>
      <c r="N6" s="10">
        <v>3</v>
      </c>
      <c r="O6" s="10">
        <v>4</v>
      </c>
      <c r="P6" s="19">
        <v>26.422999999999998</v>
      </c>
      <c r="Q6" s="87">
        <v>237.6</v>
      </c>
      <c r="R6" s="7">
        <v>0</v>
      </c>
      <c r="S6" s="6">
        <f t="shared" si="0"/>
        <v>1.5E-6</v>
      </c>
      <c r="T6" s="8">
        <v>0</v>
      </c>
      <c r="U6" s="8">
        <v>23</v>
      </c>
      <c r="W6" s="21" t="e">
        <f>IF(AND(#REF!=1.852,T6&gt;0),M6," ")</f>
        <v>#REF!</v>
      </c>
      <c r="X6" s="21" t="e">
        <f>IF(AND(#REF!=1.852,T6&gt;0),N6," ")</f>
        <v>#REF!</v>
      </c>
      <c r="Y6" s="21" t="e">
        <f>IF(AND(#REF!=1.852,T6&gt;0),O6," ")</f>
        <v>#REF!</v>
      </c>
      <c r="Z6" s="21" t="e">
        <f>IF(AND(#REF!=1.852,T6&gt;0),P6," ")</f>
        <v>#REF!</v>
      </c>
      <c r="AA6" s="21" t="e">
        <f>IF(AND(#REF!=1.852,T6&gt;0),Q6," ")</f>
        <v>#REF!</v>
      </c>
      <c r="AB6" s="21" t="e">
        <f>IF(AND(#REF!=1.852,T6&gt;0),R6," ")</f>
        <v>#REF!</v>
      </c>
      <c r="AC6" s="21" t="e">
        <f>IF(AND(#REF!=1.852,T6&gt;0),S6," ")</f>
        <v>#REF!</v>
      </c>
      <c r="AD6" s="21" t="e">
        <f>IF(AND(#REF!=1.852,T6&gt;0),#REF!," ")</f>
        <v>#REF!</v>
      </c>
      <c r="AE6" s="21" t="e">
        <f>IF(AND(#REF!=1.852,T6&gt;0),T6," ")</f>
        <v>#REF!</v>
      </c>
      <c r="AF6" s="21" t="e">
        <f>IF(AND(#REF!=1.852,T6&gt;0),U6," ")</f>
        <v>#REF!</v>
      </c>
    </row>
    <row r="7" spans="1:32" x14ac:dyDescent="0.25">
      <c r="A7" s="23">
        <v>4</v>
      </c>
      <c r="B7" s="19">
        <v>596.75</v>
      </c>
      <c r="C7" s="94">
        <f>DEMANDA!R6</f>
        <v>1.1488605717059142E-3</v>
      </c>
      <c r="D7" s="20"/>
      <c r="F7" s="27">
        <v>4</v>
      </c>
      <c r="G7" s="19">
        <v>0</v>
      </c>
      <c r="H7" s="19">
        <v>0</v>
      </c>
      <c r="I7" s="19">
        <v>0</v>
      </c>
      <c r="M7" s="9">
        <v>4</v>
      </c>
      <c r="N7" s="10">
        <v>2</v>
      </c>
      <c r="O7" s="10">
        <v>3</v>
      </c>
      <c r="P7" s="19">
        <v>4</v>
      </c>
      <c r="Q7" s="87">
        <v>237.6</v>
      </c>
      <c r="R7" s="7">
        <v>0</v>
      </c>
      <c r="S7" s="6">
        <f t="shared" si="0"/>
        <v>1.5E-6</v>
      </c>
      <c r="T7" s="8">
        <v>0</v>
      </c>
      <c r="U7" s="8">
        <v>23</v>
      </c>
      <c r="W7" s="21" t="e">
        <f>IF(AND(#REF!=1.852,T7&gt;0),M7," ")</f>
        <v>#REF!</v>
      </c>
      <c r="X7" s="21" t="e">
        <f>IF(AND(#REF!=1.852,T7&gt;0),N7," ")</f>
        <v>#REF!</v>
      </c>
      <c r="Y7" s="21" t="e">
        <f>IF(AND(#REF!=1.852,T7&gt;0),O7," ")</f>
        <v>#REF!</v>
      </c>
      <c r="Z7" s="21" t="e">
        <f>IF(AND(#REF!=1.852,T7&gt;0),P7," ")</f>
        <v>#REF!</v>
      </c>
      <c r="AA7" s="21" t="e">
        <f>IF(AND(#REF!=1.852,T7&gt;0),Q7," ")</f>
        <v>#REF!</v>
      </c>
      <c r="AB7" s="21" t="e">
        <f>IF(AND(#REF!=1.852,T7&gt;0),R7," ")</f>
        <v>#REF!</v>
      </c>
      <c r="AC7" s="21" t="e">
        <f>IF(AND(#REF!=1.852,T7&gt;0),S7," ")</f>
        <v>#REF!</v>
      </c>
      <c r="AD7" s="21" t="e">
        <f>IF(AND(#REF!=1.852,T7&gt;0),#REF!," ")</f>
        <v>#REF!</v>
      </c>
      <c r="AE7" s="21" t="e">
        <f>IF(AND(#REF!=1.852,T7&gt;0),T7," ")</f>
        <v>#REF!</v>
      </c>
      <c r="AF7" s="21" t="e">
        <f>IF(AND(#REF!=1.852,T7&gt;0),U7," ")</f>
        <v>#REF!</v>
      </c>
    </row>
    <row r="8" spans="1:32" x14ac:dyDescent="0.25">
      <c r="A8" s="23">
        <v>5</v>
      </c>
      <c r="B8" s="19">
        <v>597</v>
      </c>
      <c r="C8" s="94">
        <f>DEMANDA!R7</f>
        <v>20.679490290706454</v>
      </c>
      <c r="D8" s="20"/>
      <c r="F8" s="27">
        <v>5</v>
      </c>
      <c r="G8" s="19">
        <v>0</v>
      </c>
      <c r="H8" s="19">
        <v>0</v>
      </c>
      <c r="I8" s="19">
        <v>0</v>
      </c>
      <c r="M8" s="4">
        <v>5</v>
      </c>
      <c r="N8" s="10">
        <v>2</v>
      </c>
      <c r="O8" s="10">
        <v>6</v>
      </c>
      <c r="P8" s="19">
        <v>13.4</v>
      </c>
      <c r="Q8" s="87">
        <v>237.6</v>
      </c>
      <c r="R8" s="7">
        <v>0</v>
      </c>
      <c r="S8" s="6">
        <f t="shared" si="0"/>
        <v>1.5E-6</v>
      </c>
      <c r="T8" s="8">
        <v>0</v>
      </c>
      <c r="U8" s="8">
        <v>23</v>
      </c>
      <c r="W8" s="21" t="e">
        <f>IF(AND(#REF!=1.852,T8&gt;0),M8," ")</f>
        <v>#REF!</v>
      </c>
      <c r="X8" s="21" t="e">
        <f>IF(AND(#REF!=1.852,T8&gt;0),N8," ")</f>
        <v>#REF!</v>
      </c>
      <c r="Y8" s="21" t="e">
        <f>IF(AND(#REF!=1.852,T8&gt;0),O8," ")</f>
        <v>#REF!</v>
      </c>
      <c r="Z8" s="21" t="e">
        <f>IF(AND(#REF!=1.852,T8&gt;0),P8," ")</f>
        <v>#REF!</v>
      </c>
      <c r="AA8" s="21" t="e">
        <f>IF(AND(#REF!=1.852,T8&gt;0),Q8," ")</f>
        <v>#REF!</v>
      </c>
      <c r="AB8" s="21" t="e">
        <f>IF(AND(#REF!=1.852,T8&gt;0),R8," ")</f>
        <v>#REF!</v>
      </c>
      <c r="AC8" s="21" t="e">
        <f>IF(AND(#REF!=1.852,T8&gt;0),S8," ")</f>
        <v>#REF!</v>
      </c>
      <c r="AD8" s="21" t="e">
        <f>IF(AND(#REF!=1.852,T8&gt;0),#REF!," ")</f>
        <v>#REF!</v>
      </c>
      <c r="AE8" s="21" t="e">
        <f>IF(AND(#REF!=1.852,T8&gt;0),T8," ")</f>
        <v>#REF!</v>
      </c>
      <c r="AF8" s="21" t="e">
        <f>IF(AND(#REF!=1.852,T8&gt;0),U8," ")</f>
        <v>#REF!</v>
      </c>
    </row>
    <row r="9" spans="1:32" x14ac:dyDescent="0.25">
      <c r="A9" s="23">
        <v>6</v>
      </c>
      <c r="B9" s="19">
        <v>595</v>
      </c>
      <c r="C9" s="94">
        <f>DEMANDA!R8</f>
        <v>1.1488605717059142E-3</v>
      </c>
      <c r="D9" s="20"/>
      <c r="F9" s="27">
        <v>6</v>
      </c>
      <c r="G9" s="19">
        <v>0</v>
      </c>
      <c r="H9" s="19">
        <v>0</v>
      </c>
      <c r="I9" s="19">
        <v>0</v>
      </c>
      <c r="M9" s="9">
        <v>6</v>
      </c>
      <c r="N9" s="10">
        <v>6</v>
      </c>
      <c r="O9" s="10">
        <v>7</v>
      </c>
      <c r="P9" s="19">
        <v>17.062999999999999</v>
      </c>
      <c r="Q9" s="87">
        <v>237.6</v>
      </c>
      <c r="R9" s="7">
        <v>0</v>
      </c>
      <c r="S9" s="6">
        <f t="shared" si="0"/>
        <v>1.5E-6</v>
      </c>
      <c r="T9" s="8">
        <v>0</v>
      </c>
      <c r="U9" s="8">
        <v>23</v>
      </c>
      <c r="W9" s="21" t="e">
        <f>IF(AND(#REF!=1.852,T9&gt;0),M9," ")</f>
        <v>#REF!</v>
      </c>
      <c r="X9" s="21" t="e">
        <f>IF(AND(#REF!=1.852,T9&gt;0),N9," ")</f>
        <v>#REF!</v>
      </c>
      <c r="Y9" s="21" t="e">
        <f>IF(AND(#REF!=1.852,T9&gt;0),O9," ")</f>
        <v>#REF!</v>
      </c>
      <c r="Z9" s="21" t="e">
        <f>IF(AND(#REF!=1.852,T9&gt;0),P9," ")</f>
        <v>#REF!</v>
      </c>
      <c r="AA9" s="21" t="e">
        <f>IF(AND(#REF!=1.852,T9&gt;0),Q9," ")</f>
        <v>#REF!</v>
      </c>
      <c r="AB9" s="21" t="e">
        <f>IF(AND(#REF!=1.852,T9&gt;0),R9," ")</f>
        <v>#REF!</v>
      </c>
      <c r="AC9" s="21" t="e">
        <f>IF(AND(#REF!=1.852,T9&gt;0),S9," ")</f>
        <v>#REF!</v>
      </c>
      <c r="AD9" s="21" t="e">
        <f>IF(AND(#REF!=1.852,T9&gt;0),#REF!," ")</f>
        <v>#REF!</v>
      </c>
      <c r="AE9" s="21" t="e">
        <f>IF(AND(#REF!=1.852,T9&gt;0),T9," ")</f>
        <v>#REF!</v>
      </c>
      <c r="AF9" s="21" t="e">
        <f>IF(AND(#REF!=1.852,T9&gt;0),U9," ")</f>
        <v>#REF!</v>
      </c>
    </row>
    <row r="10" spans="1:32" x14ac:dyDescent="0.25">
      <c r="A10" s="23">
        <v>7</v>
      </c>
      <c r="B10" s="19">
        <v>594.5</v>
      </c>
      <c r="C10" s="94">
        <f>DEMANDA!R9</f>
        <v>1.1488605717059142E-3</v>
      </c>
      <c r="D10" s="20"/>
      <c r="F10" s="27">
        <v>7</v>
      </c>
      <c r="G10" s="19">
        <v>0</v>
      </c>
      <c r="H10" s="19">
        <v>0</v>
      </c>
      <c r="I10" s="19">
        <v>0</v>
      </c>
      <c r="M10" s="9">
        <v>7</v>
      </c>
      <c r="N10" s="10">
        <v>7</v>
      </c>
      <c r="O10" s="10">
        <v>8</v>
      </c>
      <c r="P10" s="19">
        <v>8.9860000000000007</v>
      </c>
      <c r="Q10" s="87">
        <v>237.6</v>
      </c>
      <c r="R10" s="7">
        <v>0</v>
      </c>
      <c r="S10" s="6">
        <f t="shared" si="0"/>
        <v>1.5E-6</v>
      </c>
      <c r="T10" s="8">
        <v>0</v>
      </c>
      <c r="U10" s="8">
        <v>23</v>
      </c>
      <c r="W10" s="21" t="e">
        <f>IF(AND(#REF!=1.852,T10&gt;0),M10," ")</f>
        <v>#REF!</v>
      </c>
      <c r="X10" s="21" t="e">
        <f>IF(AND(#REF!=1.852,T10&gt;0),N10," ")</f>
        <v>#REF!</v>
      </c>
      <c r="Y10" s="21" t="e">
        <f>IF(AND(#REF!=1.852,T10&gt;0),O10," ")</f>
        <v>#REF!</v>
      </c>
      <c r="Z10" s="21" t="e">
        <f>IF(AND(#REF!=1.852,T10&gt;0),P10," ")</f>
        <v>#REF!</v>
      </c>
      <c r="AA10" s="21" t="e">
        <f>IF(AND(#REF!=1.852,T10&gt;0),Q10," ")</f>
        <v>#REF!</v>
      </c>
      <c r="AB10" s="21" t="e">
        <f>IF(AND(#REF!=1.852,T10&gt;0),R10," ")</f>
        <v>#REF!</v>
      </c>
      <c r="AC10" s="21" t="e">
        <f>IF(AND(#REF!=1.852,T10&gt;0),S10," ")</f>
        <v>#REF!</v>
      </c>
      <c r="AD10" s="21" t="e">
        <f>IF(AND(#REF!=1.852,T10&gt;0),#REF!," ")</f>
        <v>#REF!</v>
      </c>
      <c r="AE10" s="21" t="e">
        <f>IF(AND(#REF!=1.852,T10&gt;0),T10," ")</f>
        <v>#REF!</v>
      </c>
      <c r="AF10" s="21" t="e">
        <f>IF(AND(#REF!=1.852,T10&gt;0),U10," ")</f>
        <v>#REF!</v>
      </c>
    </row>
    <row r="11" spans="1:32" x14ac:dyDescent="0.25">
      <c r="A11" s="23">
        <v>8</v>
      </c>
      <c r="B11" s="19">
        <v>594.25</v>
      </c>
      <c r="C11" s="94">
        <f>DEMANDA!R10</f>
        <v>1.1488605717059142E-4</v>
      </c>
      <c r="D11" s="20"/>
      <c r="F11" s="27">
        <v>8</v>
      </c>
      <c r="G11" s="19">
        <v>0</v>
      </c>
      <c r="H11" s="19">
        <v>0</v>
      </c>
      <c r="I11" s="19">
        <v>0</v>
      </c>
      <c r="M11" s="9">
        <v>8</v>
      </c>
      <c r="N11" s="10">
        <v>8</v>
      </c>
      <c r="O11" s="10">
        <v>142</v>
      </c>
      <c r="P11" s="19">
        <v>1.7270000000000001</v>
      </c>
      <c r="Q11" s="87">
        <v>237.6</v>
      </c>
      <c r="R11" s="7">
        <v>0</v>
      </c>
      <c r="S11" s="6">
        <f t="shared" si="0"/>
        <v>1.5E-6</v>
      </c>
      <c r="T11" s="8">
        <v>0</v>
      </c>
      <c r="U11" s="8">
        <v>23</v>
      </c>
      <c r="W11" s="21" t="e">
        <f>IF(AND(#REF!=1.852,T11&gt;0),M11," ")</f>
        <v>#REF!</v>
      </c>
      <c r="X11" s="21" t="e">
        <f>IF(AND(#REF!=1.852,T11&gt;0),N11," ")</f>
        <v>#REF!</v>
      </c>
      <c r="Y11" s="21" t="e">
        <f>IF(AND(#REF!=1.852,T11&gt;0),O11," ")</f>
        <v>#REF!</v>
      </c>
      <c r="Z11" s="21" t="e">
        <f>IF(AND(#REF!=1.852,T11&gt;0),P11," ")</f>
        <v>#REF!</v>
      </c>
      <c r="AA11" s="21" t="e">
        <f>IF(AND(#REF!=1.852,T11&gt;0),Q11," ")</f>
        <v>#REF!</v>
      </c>
      <c r="AB11" s="21" t="e">
        <f>IF(AND(#REF!=1.852,T11&gt;0),R11," ")</f>
        <v>#REF!</v>
      </c>
      <c r="AC11" s="21" t="e">
        <f>IF(AND(#REF!=1.852,T11&gt;0),S11," ")</f>
        <v>#REF!</v>
      </c>
      <c r="AD11" s="21" t="e">
        <f>IF(AND(#REF!=1.852,T11&gt;0),#REF!," ")</f>
        <v>#REF!</v>
      </c>
      <c r="AE11" s="21" t="e">
        <f>IF(AND(#REF!=1.852,T11&gt;0),T11," ")</f>
        <v>#REF!</v>
      </c>
      <c r="AF11" s="21" t="e">
        <f>IF(AND(#REF!=1.852,T11&gt;0),U11," ")</f>
        <v>#REF!</v>
      </c>
    </row>
    <row r="12" spans="1:32" x14ac:dyDescent="0.25">
      <c r="A12" s="23">
        <v>9</v>
      </c>
      <c r="B12" s="19">
        <v>594.25</v>
      </c>
      <c r="C12" s="94">
        <f>DEMANDA!R11</f>
        <v>1.1488605717059142E-3</v>
      </c>
      <c r="D12" s="20"/>
      <c r="F12" s="27">
        <v>9</v>
      </c>
      <c r="G12" s="19">
        <v>0</v>
      </c>
      <c r="H12" s="19">
        <v>0</v>
      </c>
      <c r="I12" s="19">
        <v>0</v>
      </c>
      <c r="M12" s="4">
        <v>9</v>
      </c>
      <c r="N12" s="10">
        <v>8</v>
      </c>
      <c r="O12" s="10">
        <v>9</v>
      </c>
      <c r="P12" s="19">
        <v>13.596</v>
      </c>
      <c r="Q12" s="87">
        <v>237.6</v>
      </c>
      <c r="R12" s="7">
        <v>0.9</v>
      </c>
      <c r="S12" s="6">
        <f t="shared" si="0"/>
        <v>1.5E-6</v>
      </c>
      <c r="T12" s="8">
        <v>0</v>
      </c>
      <c r="U12" s="8">
        <v>23</v>
      </c>
      <c r="W12" s="21" t="e">
        <f>IF(AND(#REF!=1.852,T12&gt;0),M12," ")</f>
        <v>#REF!</v>
      </c>
      <c r="X12" s="21" t="e">
        <f>IF(AND(#REF!=1.852,T12&gt;0),N12," ")</f>
        <v>#REF!</v>
      </c>
      <c r="Y12" s="21" t="e">
        <f>IF(AND(#REF!=1.852,T12&gt;0),O12," ")</f>
        <v>#REF!</v>
      </c>
      <c r="Z12" s="21" t="e">
        <f>IF(AND(#REF!=1.852,T12&gt;0),P12," ")</f>
        <v>#REF!</v>
      </c>
      <c r="AA12" s="21" t="e">
        <f>IF(AND(#REF!=1.852,T12&gt;0),Q12," ")</f>
        <v>#REF!</v>
      </c>
      <c r="AB12" s="21" t="e">
        <f>IF(AND(#REF!=1.852,T12&gt;0),R12," ")</f>
        <v>#REF!</v>
      </c>
      <c r="AC12" s="21" t="e">
        <f>IF(AND(#REF!=1.852,T12&gt;0),S12," ")</f>
        <v>#REF!</v>
      </c>
      <c r="AD12" s="21" t="e">
        <f>IF(AND(#REF!=1.852,T12&gt;0),#REF!," ")</f>
        <v>#REF!</v>
      </c>
      <c r="AE12" s="21" t="e">
        <f>IF(AND(#REF!=1.852,T12&gt;0),T12," ")</f>
        <v>#REF!</v>
      </c>
      <c r="AF12" s="21" t="e">
        <f>IF(AND(#REF!=1.852,T12&gt;0),U12," ")</f>
        <v>#REF!</v>
      </c>
    </row>
    <row r="13" spans="1:32" x14ac:dyDescent="0.25">
      <c r="A13" s="23">
        <v>10</v>
      </c>
      <c r="B13" s="19">
        <v>594</v>
      </c>
      <c r="C13" s="94">
        <f>DEMANDA!R12</f>
        <v>1.1488605717059142E-3</v>
      </c>
      <c r="D13" s="20"/>
      <c r="F13" s="27">
        <v>10</v>
      </c>
      <c r="G13" s="19">
        <v>0</v>
      </c>
      <c r="H13" s="19">
        <v>0</v>
      </c>
      <c r="I13" s="19">
        <v>0</v>
      </c>
      <c r="M13" s="9">
        <v>10</v>
      </c>
      <c r="N13" s="10">
        <v>9</v>
      </c>
      <c r="O13" s="10">
        <v>10</v>
      </c>
      <c r="P13" s="19">
        <v>5.9</v>
      </c>
      <c r="Q13" s="87">
        <v>237.6</v>
      </c>
      <c r="R13" s="7">
        <v>0</v>
      </c>
      <c r="S13" s="6">
        <f t="shared" si="0"/>
        <v>1.5E-6</v>
      </c>
      <c r="T13" s="8">
        <v>0</v>
      </c>
      <c r="U13" s="8">
        <v>23</v>
      </c>
      <c r="W13" s="21" t="e">
        <f>IF(AND(#REF!=1.852,T13&gt;0),M13," ")</f>
        <v>#REF!</v>
      </c>
      <c r="X13" s="21" t="e">
        <f>IF(AND(#REF!=1.852,T13&gt;0),N13," ")</f>
        <v>#REF!</v>
      </c>
      <c r="Y13" s="21" t="e">
        <f>IF(AND(#REF!=1.852,T13&gt;0),O13," ")</f>
        <v>#REF!</v>
      </c>
      <c r="Z13" s="21" t="e">
        <f>IF(AND(#REF!=1.852,T13&gt;0),P13," ")</f>
        <v>#REF!</v>
      </c>
      <c r="AA13" s="21" t="e">
        <f>IF(AND(#REF!=1.852,T13&gt;0),Q13," ")</f>
        <v>#REF!</v>
      </c>
      <c r="AB13" s="21" t="e">
        <f>IF(AND(#REF!=1.852,T13&gt;0),R13," ")</f>
        <v>#REF!</v>
      </c>
      <c r="AC13" s="21" t="e">
        <f>IF(AND(#REF!=1.852,T13&gt;0),S13," ")</f>
        <v>#REF!</v>
      </c>
      <c r="AD13" s="21" t="e">
        <f>IF(AND(#REF!=1.852,T13&gt;0),#REF!," ")</f>
        <v>#REF!</v>
      </c>
      <c r="AE13" s="21" t="e">
        <f>IF(AND(#REF!=1.852,T13&gt;0),T13," ")</f>
        <v>#REF!</v>
      </c>
      <c r="AF13" s="21" t="e">
        <f>IF(AND(#REF!=1.852,T13&gt;0),U13," ")</f>
        <v>#REF!</v>
      </c>
    </row>
    <row r="14" spans="1:32" x14ac:dyDescent="0.25">
      <c r="A14" s="23">
        <v>11</v>
      </c>
      <c r="B14" s="19">
        <v>593.5</v>
      </c>
      <c r="C14" s="94">
        <f>DEMANDA!R13</f>
        <v>1.1488605717059142E-3</v>
      </c>
      <c r="D14" s="20"/>
      <c r="F14" s="27">
        <v>11</v>
      </c>
      <c r="G14" s="19">
        <v>0</v>
      </c>
      <c r="H14" s="19">
        <v>0</v>
      </c>
      <c r="I14" s="19">
        <v>0</v>
      </c>
      <c r="M14" s="4">
        <v>11</v>
      </c>
      <c r="N14" s="10">
        <v>10</v>
      </c>
      <c r="O14" s="10">
        <v>11</v>
      </c>
      <c r="P14" s="19">
        <v>6.2210000000000001</v>
      </c>
      <c r="Q14" s="87">
        <v>237.6</v>
      </c>
      <c r="R14" s="7">
        <v>0</v>
      </c>
      <c r="S14" s="6">
        <f t="shared" si="0"/>
        <v>1.5E-6</v>
      </c>
      <c r="T14" s="8">
        <v>0</v>
      </c>
      <c r="U14" s="8">
        <v>23</v>
      </c>
      <c r="X14" s="21" t="e">
        <f>IF(AND(#REF!=1.852,T14&gt;0),N14," ")</f>
        <v>#REF!</v>
      </c>
      <c r="Y14" s="21" t="e">
        <f>IF(AND(#REF!=1.852,T14&gt;0),O14," ")</f>
        <v>#REF!</v>
      </c>
    </row>
    <row r="15" spans="1:32" x14ac:dyDescent="0.25">
      <c r="A15" s="23">
        <v>12</v>
      </c>
      <c r="B15" s="19">
        <v>593</v>
      </c>
      <c r="C15" s="94">
        <f>DEMANDA!R14</f>
        <v>1.1488605717059142E-3</v>
      </c>
      <c r="D15" s="20"/>
      <c r="F15" s="27">
        <v>12</v>
      </c>
      <c r="G15" s="19">
        <v>0</v>
      </c>
      <c r="H15" s="19">
        <v>0</v>
      </c>
      <c r="I15" s="19">
        <v>0</v>
      </c>
      <c r="M15" s="9">
        <v>12</v>
      </c>
      <c r="N15" s="10">
        <v>11</v>
      </c>
      <c r="O15" s="10">
        <v>12</v>
      </c>
      <c r="P15" s="19">
        <v>6.9009999999999998</v>
      </c>
      <c r="Q15" s="87">
        <v>237.6</v>
      </c>
      <c r="R15" s="7">
        <v>0</v>
      </c>
      <c r="S15" s="6">
        <f t="shared" si="0"/>
        <v>1.5E-6</v>
      </c>
      <c r="T15" s="8">
        <v>0</v>
      </c>
      <c r="U15" s="8">
        <v>23</v>
      </c>
    </row>
    <row r="16" spans="1:32" x14ac:dyDescent="0.25">
      <c r="A16" s="23">
        <v>13</v>
      </c>
      <c r="B16" s="19">
        <v>593</v>
      </c>
      <c r="C16" s="94">
        <f>DEMANDA!R15</f>
        <v>1.1488605717059142E-3</v>
      </c>
      <c r="D16" s="20"/>
      <c r="F16" s="27">
        <v>13</v>
      </c>
      <c r="G16" s="19">
        <v>0</v>
      </c>
      <c r="H16" s="19">
        <v>0</v>
      </c>
      <c r="I16" s="19">
        <v>0</v>
      </c>
      <c r="M16" s="4">
        <v>13</v>
      </c>
      <c r="N16" s="10">
        <v>12</v>
      </c>
      <c r="O16" s="10">
        <v>13</v>
      </c>
      <c r="P16" s="19">
        <v>6.6529999999999996</v>
      </c>
      <c r="Q16" s="87">
        <v>237.6</v>
      </c>
      <c r="R16" s="7">
        <v>0</v>
      </c>
      <c r="S16" s="6">
        <f t="shared" si="0"/>
        <v>1.5E-6</v>
      </c>
      <c r="T16" s="8">
        <v>0</v>
      </c>
      <c r="U16" s="8">
        <v>23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ht="15.75" thickBot="1" x14ac:dyDescent="0.3">
      <c r="A17" s="23">
        <v>14</v>
      </c>
      <c r="B17" s="19">
        <v>592.5</v>
      </c>
      <c r="C17" s="94">
        <f>DEMANDA!R16</f>
        <v>1.1488605717059142E-3</v>
      </c>
      <c r="D17" s="20"/>
      <c r="F17" s="27">
        <v>14</v>
      </c>
      <c r="G17" s="19">
        <v>0</v>
      </c>
      <c r="H17" s="19">
        <v>0</v>
      </c>
      <c r="I17" s="19">
        <v>0</v>
      </c>
      <c r="M17" s="9">
        <v>14</v>
      </c>
      <c r="N17" s="10">
        <v>13</v>
      </c>
      <c r="O17" s="10">
        <v>14</v>
      </c>
      <c r="P17" s="19">
        <v>5.7249999999999996</v>
      </c>
      <c r="Q17" s="87">
        <v>237.6</v>
      </c>
      <c r="R17" s="7">
        <v>0</v>
      </c>
      <c r="S17" s="6">
        <f t="shared" si="0"/>
        <v>1.5E-6</v>
      </c>
      <c r="T17" s="8">
        <v>0</v>
      </c>
      <c r="U17" s="8">
        <v>23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ht="17.25" thickBot="1" x14ac:dyDescent="0.3">
      <c r="A18" s="23">
        <v>15</v>
      </c>
      <c r="B18" s="19">
        <v>592.25</v>
      </c>
      <c r="C18" s="94">
        <f>DEMANDA!R17</f>
        <v>1.1488605717059142E-3</v>
      </c>
      <c r="D18" s="20"/>
      <c r="F18" s="27">
        <v>15</v>
      </c>
      <c r="G18" s="19">
        <v>0</v>
      </c>
      <c r="H18" s="19">
        <v>0</v>
      </c>
      <c r="I18" s="19">
        <v>0</v>
      </c>
      <c r="M18" s="4">
        <v>15</v>
      </c>
      <c r="N18" s="10">
        <v>14</v>
      </c>
      <c r="O18" s="10">
        <v>15</v>
      </c>
      <c r="P18" s="19">
        <v>6.11</v>
      </c>
      <c r="Q18" s="87">
        <v>237.6</v>
      </c>
      <c r="R18" s="7">
        <v>0</v>
      </c>
      <c r="S18" s="6">
        <f t="shared" si="0"/>
        <v>1.5E-6</v>
      </c>
      <c r="T18" s="8">
        <v>0</v>
      </c>
      <c r="U18" s="8">
        <v>23</v>
      </c>
      <c r="W18" s="1" t="s">
        <v>0</v>
      </c>
      <c r="X18" s="2" t="s">
        <v>1</v>
      </c>
      <c r="Y18" s="2" t="s">
        <v>2</v>
      </c>
      <c r="Z18" s="2" t="s">
        <v>3</v>
      </c>
      <c r="AA18" s="2" t="s">
        <v>4</v>
      </c>
      <c r="AB18" s="2" t="s">
        <v>5</v>
      </c>
      <c r="AC18" s="3" t="s">
        <v>6</v>
      </c>
      <c r="AD18" s="3" t="s">
        <v>7</v>
      </c>
      <c r="AE18" s="3" t="s">
        <v>8</v>
      </c>
      <c r="AF18" s="3" t="s">
        <v>9</v>
      </c>
    </row>
    <row r="19" spans="1:32" x14ac:dyDescent="0.25">
      <c r="A19" s="23">
        <v>16</v>
      </c>
      <c r="B19" s="19">
        <v>592</v>
      </c>
      <c r="C19" s="94">
        <f>DEMANDA!R18</f>
        <v>1.1488605717059142E-3</v>
      </c>
      <c r="D19" s="20"/>
      <c r="F19" s="27">
        <v>16</v>
      </c>
      <c r="G19" s="19">
        <v>0</v>
      </c>
      <c r="H19" s="19">
        <v>0</v>
      </c>
      <c r="I19" s="19">
        <v>0</v>
      </c>
      <c r="M19" s="9">
        <v>16</v>
      </c>
      <c r="N19" s="10">
        <v>15</v>
      </c>
      <c r="O19" s="10">
        <v>16</v>
      </c>
      <c r="P19" s="19">
        <v>4.3719999999999999</v>
      </c>
      <c r="Q19" s="87">
        <v>237.6</v>
      </c>
      <c r="R19" s="7">
        <v>0</v>
      </c>
      <c r="S19" s="6">
        <f t="shared" si="0"/>
        <v>1.5E-6</v>
      </c>
      <c r="T19" s="8">
        <v>0</v>
      </c>
      <c r="U19" s="8">
        <v>23</v>
      </c>
      <c r="W19" s="21" t="e">
        <f>IF(AND(#REF!=2,T4=0),M4," ")</f>
        <v>#REF!</v>
      </c>
      <c r="X19" s="21" t="e">
        <f>IF(AND(#REF!=2,T4=0),N4," ")</f>
        <v>#REF!</v>
      </c>
      <c r="Y19" s="21" t="e">
        <f>IF(AND(#REF!=2,T4=0),O4," ")</f>
        <v>#REF!</v>
      </c>
      <c r="Z19" s="21" t="e">
        <f>IF(AND(#REF!=2,T4=0),P4," ")</f>
        <v>#REF!</v>
      </c>
      <c r="AA19" s="21" t="e">
        <f>IF(AND(#REF!=2,T4=0),Q4," ")</f>
        <v>#REF!</v>
      </c>
      <c r="AB19" s="21" t="e">
        <f>IF(AND(#REF!=2,T4=0),R4," ")</f>
        <v>#REF!</v>
      </c>
      <c r="AC19" s="21" t="e">
        <f>IF(AND(#REF!=2,T4=0),S4," ")</f>
        <v>#REF!</v>
      </c>
      <c r="AD19" s="21" t="e">
        <f>IF(AND(#REF!=2,T4=0),#REF!," ")</f>
        <v>#REF!</v>
      </c>
      <c r="AE19" s="21" t="e">
        <f>IF(AND(#REF!=2,T4=0),T4," ")</f>
        <v>#REF!</v>
      </c>
      <c r="AF19" s="21" t="e">
        <f>IF(AND(#REF!=2,T4=0),U4," ")</f>
        <v>#REF!</v>
      </c>
    </row>
    <row r="20" spans="1:32" x14ac:dyDescent="0.25">
      <c r="A20" s="23">
        <v>17</v>
      </c>
      <c r="B20" s="19">
        <v>592</v>
      </c>
      <c r="C20" s="94">
        <f>DEMANDA!R19</f>
        <v>1.1488605717059142E-3</v>
      </c>
      <c r="D20" s="20"/>
      <c r="F20" s="27">
        <v>17</v>
      </c>
      <c r="G20" s="19">
        <v>0</v>
      </c>
      <c r="H20" s="19">
        <v>0</v>
      </c>
      <c r="I20" s="19">
        <v>0</v>
      </c>
      <c r="M20" s="4">
        <v>17</v>
      </c>
      <c r="N20" s="10">
        <v>16</v>
      </c>
      <c r="O20" s="10">
        <v>17</v>
      </c>
      <c r="P20" s="19">
        <v>4.4939999999999998</v>
      </c>
      <c r="Q20" s="87">
        <v>237.6</v>
      </c>
      <c r="R20" s="7">
        <v>0</v>
      </c>
      <c r="S20" s="6">
        <f t="shared" si="0"/>
        <v>1.5E-6</v>
      </c>
      <c r="T20" s="8">
        <v>0</v>
      </c>
      <c r="U20" s="8">
        <v>23</v>
      </c>
      <c r="W20" s="21" t="e">
        <f>IF(AND(#REF!=2,T5=0),M5," ")</f>
        <v>#REF!</v>
      </c>
      <c r="X20" s="21" t="e">
        <f>IF(AND(#REF!=2,T5=0),N5," ")</f>
        <v>#REF!</v>
      </c>
      <c r="Y20" s="21" t="e">
        <f>IF(AND(#REF!=2,T5=0),O5," ")</f>
        <v>#REF!</v>
      </c>
      <c r="Z20" s="21" t="e">
        <f>IF(AND(#REF!=2,T5=0),P5," ")</f>
        <v>#REF!</v>
      </c>
      <c r="AA20" s="21" t="e">
        <f>IF(AND(#REF!=2,T5=0),Q5," ")</f>
        <v>#REF!</v>
      </c>
      <c r="AB20" s="21" t="e">
        <f>IF(AND(#REF!=2,T5=0),R5," ")</f>
        <v>#REF!</v>
      </c>
      <c r="AC20" s="21" t="e">
        <f>IF(AND(#REF!=2,T5=0),S5," ")</f>
        <v>#REF!</v>
      </c>
      <c r="AD20" s="21" t="e">
        <f>IF(AND(#REF!=2,T5=0),#REF!," ")</f>
        <v>#REF!</v>
      </c>
      <c r="AE20" s="21" t="e">
        <f>IF(AND(#REF!=2,T5=0),T5," ")</f>
        <v>#REF!</v>
      </c>
      <c r="AF20" s="21" t="e">
        <f>IF(AND(#REF!=2,T5=0),U5," ")</f>
        <v>#REF!</v>
      </c>
    </row>
    <row r="21" spans="1:32" x14ac:dyDescent="0.25">
      <c r="A21" s="23">
        <v>18</v>
      </c>
      <c r="B21" s="19">
        <v>591.75</v>
      </c>
      <c r="C21" s="94">
        <f>DEMANDA!R20</f>
        <v>1.1488605717059142E-3</v>
      </c>
      <c r="D21" s="20"/>
      <c r="F21" s="27">
        <v>18</v>
      </c>
      <c r="G21" s="19">
        <v>0</v>
      </c>
      <c r="H21" s="19">
        <v>0</v>
      </c>
      <c r="I21" s="19">
        <v>0</v>
      </c>
      <c r="M21" s="9">
        <v>18</v>
      </c>
      <c r="N21" s="10">
        <v>17</v>
      </c>
      <c r="O21" s="10">
        <v>18</v>
      </c>
      <c r="P21" s="19">
        <v>7.0039999999999996</v>
      </c>
      <c r="Q21" s="87">
        <v>237.6</v>
      </c>
      <c r="R21" s="7">
        <v>0</v>
      </c>
      <c r="S21" s="6">
        <f t="shared" si="0"/>
        <v>1.5E-6</v>
      </c>
      <c r="T21" s="8">
        <v>0</v>
      </c>
      <c r="U21" s="8">
        <v>23</v>
      </c>
      <c r="W21" s="21" t="e">
        <f>IF(AND(#REF!=2,T6=0),M6," ")</f>
        <v>#REF!</v>
      </c>
      <c r="X21" s="21" t="e">
        <f>IF(AND(#REF!=2,T6=0),N6," ")</f>
        <v>#REF!</v>
      </c>
      <c r="Y21" s="21" t="e">
        <f>IF(AND(#REF!=2,T6=0),O6," ")</f>
        <v>#REF!</v>
      </c>
      <c r="Z21" s="21" t="e">
        <f>IF(AND(#REF!=2,T6=0),P6," ")</f>
        <v>#REF!</v>
      </c>
      <c r="AA21" s="21" t="e">
        <f>IF(AND(#REF!=2,T6=0),Q6," ")</f>
        <v>#REF!</v>
      </c>
      <c r="AB21" s="21" t="e">
        <f>IF(AND(#REF!=2,T6=0),R6," ")</f>
        <v>#REF!</v>
      </c>
      <c r="AC21" s="21" t="e">
        <f>IF(AND(#REF!=2,T6=0),S6," ")</f>
        <v>#REF!</v>
      </c>
      <c r="AD21" s="21" t="e">
        <f>IF(AND(#REF!=2,T6=0),#REF!," ")</f>
        <v>#REF!</v>
      </c>
      <c r="AE21" s="21" t="e">
        <f>IF(AND(#REF!=2,T6=0),T6," ")</f>
        <v>#REF!</v>
      </c>
      <c r="AF21" s="21" t="e">
        <f>IF(AND(#REF!=2,T6=0),U6," ")</f>
        <v>#REF!</v>
      </c>
    </row>
    <row r="22" spans="1:32" x14ac:dyDescent="0.25">
      <c r="A22" s="23">
        <v>19</v>
      </c>
      <c r="B22" s="19">
        <v>591.5</v>
      </c>
      <c r="C22" s="94">
        <f>DEMANDA!R21</f>
        <v>1.1488605717059142E-3</v>
      </c>
      <c r="D22" s="20"/>
      <c r="F22" s="27">
        <v>19</v>
      </c>
      <c r="G22" s="19">
        <v>0</v>
      </c>
      <c r="H22" s="19">
        <v>0</v>
      </c>
      <c r="I22" s="19">
        <v>0</v>
      </c>
      <c r="M22" s="4">
        <v>19</v>
      </c>
      <c r="N22" s="10">
        <v>18</v>
      </c>
      <c r="O22" s="10">
        <v>19</v>
      </c>
      <c r="P22" s="19">
        <v>4.4050000000000002</v>
      </c>
      <c r="Q22" s="87">
        <v>237.6</v>
      </c>
      <c r="R22" s="7">
        <v>0</v>
      </c>
      <c r="S22" s="6">
        <f t="shared" si="0"/>
        <v>1.5E-6</v>
      </c>
      <c r="T22" s="8">
        <v>0</v>
      </c>
      <c r="U22" s="8">
        <v>23</v>
      </c>
      <c r="W22" s="21" t="e">
        <f>IF(AND(#REF!=2,T7=0),M7," ")</f>
        <v>#REF!</v>
      </c>
      <c r="X22" s="21" t="e">
        <f>IF(AND(#REF!=2,T7=0),N7," ")</f>
        <v>#REF!</v>
      </c>
      <c r="Y22" s="21" t="e">
        <f>IF(AND(#REF!=2,T7=0),O7," ")</f>
        <v>#REF!</v>
      </c>
      <c r="Z22" s="21" t="e">
        <f>IF(AND(#REF!=2,T7=0),P7," ")</f>
        <v>#REF!</v>
      </c>
      <c r="AA22" s="21" t="e">
        <f>IF(AND(#REF!=2,T7=0),Q7," ")</f>
        <v>#REF!</v>
      </c>
      <c r="AB22" s="21" t="e">
        <f>IF(AND(#REF!=2,T7=0),R7," ")</f>
        <v>#REF!</v>
      </c>
      <c r="AC22" s="21" t="e">
        <f>IF(AND(#REF!=2,T7=0),S7," ")</f>
        <v>#REF!</v>
      </c>
      <c r="AD22" s="21" t="e">
        <f>IF(AND(#REF!=2,T7=0),#REF!," ")</f>
        <v>#REF!</v>
      </c>
      <c r="AE22" s="21" t="e">
        <f>IF(AND(#REF!=2,T7=0),T7," ")</f>
        <v>#REF!</v>
      </c>
      <c r="AF22" s="21" t="e">
        <f>IF(AND(#REF!=2,T7=0),U7," ")</f>
        <v>#REF!</v>
      </c>
    </row>
    <row r="23" spans="1:32" x14ac:dyDescent="0.25">
      <c r="A23" s="23">
        <v>20</v>
      </c>
      <c r="B23" s="19">
        <v>591.25</v>
      </c>
      <c r="C23" s="94">
        <f>DEMANDA!R22</f>
        <v>1.1488605717059142E-3</v>
      </c>
      <c r="D23" s="20"/>
      <c r="F23" s="27">
        <v>20</v>
      </c>
      <c r="G23" s="19">
        <v>0</v>
      </c>
      <c r="H23" s="19">
        <v>0</v>
      </c>
      <c r="I23" s="19">
        <v>0</v>
      </c>
      <c r="M23" s="9">
        <v>20</v>
      </c>
      <c r="N23" s="10">
        <v>19</v>
      </c>
      <c r="O23" s="10">
        <v>20</v>
      </c>
      <c r="P23" s="19">
        <v>6.9139999999999997</v>
      </c>
      <c r="Q23" s="87">
        <v>237.6</v>
      </c>
      <c r="R23" s="7">
        <v>0</v>
      </c>
      <c r="S23" s="6">
        <f t="shared" si="0"/>
        <v>1.5E-6</v>
      </c>
      <c r="T23" s="8">
        <v>0</v>
      </c>
      <c r="U23" s="8">
        <v>23</v>
      </c>
      <c r="W23" s="21" t="e">
        <f>IF(AND(#REF!=2,T8=0),M8," ")</f>
        <v>#REF!</v>
      </c>
      <c r="X23" s="21" t="e">
        <f>IF(AND(#REF!=2,T8=0),N8," ")</f>
        <v>#REF!</v>
      </c>
      <c r="Y23" s="21" t="e">
        <f>IF(AND(#REF!=2,T8=0),O8," ")</f>
        <v>#REF!</v>
      </c>
      <c r="Z23" s="21" t="e">
        <f>IF(AND(#REF!=2,T8=0),P8," ")</f>
        <v>#REF!</v>
      </c>
      <c r="AA23" s="21" t="e">
        <f>IF(AND(#REF!=2,T8=0),Q8," ")</f>
        <v>#REF!</v>
      </c>
      <c r="AB23" s="21" t="e">
        <f>IF(AND(#REF!=2,T8=0),R8," ")</f>
        <v>#REF!</v>
      </c>
      <c r="AC23" s="21" t="e">
        <f>IF(AND(#REF!=2,T8=0),S8," ")</f>
        <v>#REF!</v>
      </c>
      <c r="AD23" s="21" t="e">
        <f>IF(AND(#REF!=2,T8=0),#REF!," ")</f>
        <v>#REF!</v>
      </c>
      <c r="AE23" s="21" t="e">
        <f>IF(AND(#REF!=2,T8=0),T8," ")</f>
        <v>#REF!</v>
      </c>
      <c r="AF23" s="21" t="e">
        <f>IF(AND(#REF!=2,T8=0),U8," ")</f>
        <v>#REF!</v>
      </c>
    </row>
    <row r="24" spans="1:32" x14ac:dyDescent="0.25">
      <c r="A24" s="23">
        <v>21</v>
      </c>
      <c r="B24" s="19">
        <v>591</v>
      </c>
      <c r="C24" s="94">
        <f>DEMANDA!R23</f>
        <v>1.1488605717059142E-3</v>
      </c>
      <c r="D24" s="20"/>
      <c r="F24" s="27">
        <v>21</v>
      </c>
      <c r="G24" s="19">
        <v>0</v>
      </c>
      <c r="H24" s="19">
        <v>0</v>
      </c>
      <c r="I24" s="19">
        <v>0</v>
      </c>
      <c r="M24" s="4">
        <v>21</v>
      </c>
      <c r="N24" s="10">
        <v>20</v>
      </c>
      <c r="O24" s="10">
        <v>21</v>
      </c>
      <c r="P24" s="19">
        <v>7.375</v>
      </c>
      <c r="Q24" s="87">
        <v>237.6</v>
      </c>
      <c r="R24" s="7">
        <v>0</v>
      </c>
      <c r="S24" s="6">
        <f t="shared" si="0"/>
        <v>1.5E-6</v>
      </c>
      <c r="T24" s="8">
        <v>0</v>
      </c>
      <c r="U24" s="8">
        <v>23</v>
      </c>
      <c r="W24" s="21" t="e">
        <f>IF(AND(#REF!=2,T9=0),M9," ")</f>
        <v>#REF!</v>
      </c>
      <c r="X24" s="21" t="e">
        <f>IF(AND(#REF!=2,T9=0),N9," ")</f>
        <v>#REF!</v>
      </c>
      <c r="Y24" s="21" t="e">
        <f>IF(AND(#REF!=2,T9=0),O9," ")</f>
        <v>#REF!</v>
      </c>
      <c r="Z24" s="21" t="e">
        <f>IF(AND(#REF!=2,T9=0),P9," ")</f>
        <v>#REF!</v>
      </c>
      <c r="AA24" s="21" t="e">
        <f>IF(AND(#REF!=2,T9=0),Q9," ")</f>
        <v>#REF!</v>
      </c>
      <c r="AB24" s="21" t="e">
        <f>IF(AND(#REF!=2,T9=0),R9," ")</f>
        <v>#REF!</v>
      </c>
      <c r="AC24" s="21" t="e">
        <f>IF(AND(#REF!=2,T9=0),S9," ")</f>
        <v>#REF!</v>
      </c>
      <c r="AD24" s="21" t="e">
        <f>IF(AND(#REF!=2,T9=0),#REF!," ")</f>
        <v>#REF!</v>
      </c>
      <c r="AE24" s="21" t="e">
        <f>IF(AND(#REF!=2,T9=0),T9," ")</f>
        <v>#REF!</v>
      </c>
      <c r="AF24" s="21" t="e">
        <f>IF(AND(#REF!=2,T9=0),U9," ")</f>
        <v>#REF!</v>
      </c>
    </row>
    <row r="25" spans="1:32" x14ac:dyDescent="0.25">
      <c r="A25" s="23">
        <v>22</v>
      </c>
      <c r="B25" s="19">
        <v>590.75</v>
      </c>
      <c r="C25" s="94">
        <f>DEMANDA!R24</f>
        <v>1.1488605717059142E-3</v>
      </c>
      <c r="D25" s="20"/>
      <c r="F25" s="27">
        <v>22</v>
      </c>
      <c r="G25" s="19">
        <v>0</v>
      </c>
      <c r="H25" s="19">
        <v>0</v>
      </c>
      <c r="I25" s="19">
        <v>0</v>
      </c>
      <c r="M25" s="9">
        <v>22</v>
      </c>
      <c r="N25" s="10">
        <v>21</v>
      </c>
      <c r="O25" s="10">
        <v>22</v>
      </c>
      <c r="P25" s="19">
        <v>6.8470000000000004</v>
      </c>
      <c r="Q25" s="87">
        <v>237.6</v>
      </c>
      <c r="R25" s="7">
        <v>0</v>
      </c>
      <c r="S25" s="6">
        <f t="shared" si="0"/>
        <v>1.5E-6</v>
      </c>
      <c r="T25" s="8">
        <v>0</v>
      </c>
      <c r="U25" s="8">
        <v>23</v>
      </c>
      <c r="W25" s="21" t="e">
        <f>IF(AND(#REF!=2,T10=0),M10," ")</f>
        <v>#REF!</v>
      </c>
      <c r="X25" s="21" t="e">
        <f>IF(AND(#REF!=2,T10=0),N10," ")</f>
        <v>#REF!</v>
      </c>
      <c r="Y25" s="21" t="e">
        <f>IF(AND(#REF!=2,T10=0),O10," ")</f>
        <v>#REF!</v>
      </c>
      <c r="Z25" s="21" t="e">
        <f>IF(AND(#REF!=2,T10=0),P10," ")</f>
        <v>#REF!</v>
      </c>
      <c r="AA25" s="21" t="e">
        <f>IF(AND(#REF!=2,T10=0),Q10," ")</f>
        <v>#REF!</v>
      </c>
      <c r="AB25" s="21" t="e">
        <f>IF(AND(#REF!=2,T10=0),R10," ")</f>
        <v>#REF!</v>
      </c>
      <c r="AC25" s="21" t="e">
        <f>IF(AND(#REF!=2,T10=0),S10," ")</f>
        <v>#REF!</v>
      </c>
      <c r="AD25" s="21" t="e">
        <f>IF(AND(#REF!=2,T10=0),#REF!," ")</f>
        <v>#REF!</v>
      </c>
      <c r="AE25" s="21" t="e">
        <f>IF(AND(#REF!=2,T10=0),T10," ")</f>
        <v>#REF!</v>
      </c>
      <c r="AF25" s="21" t="e">
        <f>IF(AND(#REF!=2,T10=0),U10," ")</f>
        <v>#REF!</v>
      </c>
    </row>
    <row r="26" spans="1:32" x14ac:dyDescent="0.25">
      <c r="A26" s="23">
        <v>23</v>
      </c>
      <c r="B26" s="19">
        <v>590.5</v>
      </c>
      <c r="C26" s="94">
        <f>DEMANDA!R25</f>
        <v>1.1488605717059142E-3</v>
      </c>
      <c r="D26" s="20"/>
      <c r="F26" s="27">
        <v>23</v>
      </c>
      <c r="G26" s="19">
        <v>0</v>
      </c>
      <c r="H26" s="19">
        <v>0</v>
      </c>
      <c r="I26" s="19">
        <v>0</v>
      </c>
      <c r="M26" s="4">
        <v>23</v>
      </c>
      <c r="N26" s="10">
        <v>22</v>
      </c>
      <c r="O26" s="10">
        <v>23</v>
      </c>
      <c r="P26" s="19">
        <v>6.5670000000000002</v>
      </c>
      <c r="Q26" s="87">
        <v>237.6</v>
      </c>
      <c r="R26" s="7">
        <v>0</v>
      </c>
      <c r="S26" s="6">
        <f t="shared" si="0"/>
        <v>1.5E-6</v>
      </c>
      <c r="T26" s="8">
        <v>0</v>
      </c>
      <c r="U26" s="8">
        <v>23</v>
      </c>
      <c r="W26" s="21" t="e">
        <f>IF(AND(#REF!=2,T11=0),M11," ")</f>
        <v>#REF!</v>
      </c>
      <c r="X26" s="21" t="e">
        <f>IF(AND(#REF!=2,T11=0),N11," ")</f>
        <v>#REF!</v>
      </c>
      <c r="Y26" s="21" t="e">
        <f>IF(AND(#REF!=2,T11=0),O11," ")</f>
        <v>#REF!</v>
      </c>
      <c r="Z26" s="21" t="e">
        <f>IF(AND(#REF!=2,T11=0),P11," ")</f>
        <v>#REF!</v>
      </c>
      <c r="AA26" s="21" t="e">
        <f>IF(AND(#REF!=2,T11=0),Q11," ")</f>
        <v>#REF!</v>
      </c>
      <c r="AB26" s="21" t="e">
        <f>IF(AND(#REF!=2,T11=0),R11," ")</f>
        <v>#REF!</v>
      </c>
      <c r="AC26" s="21" t="e">
        <f>IF(AND(#REF!=2,T11=0),S11," ")</f>
        <v>#REF!</v>
      </c>
      <c r="AD26" s="21" t="e">
        <f>IF(AND(#REF!=2,T11=0),#REF!," ")</f>
        <v>#REF!</v>
      </c>
      <c r="AE26" s="21" t="e">
        <f>IF(AND(#REF!=2,T11=0),T11," ")</f>
        <v>#REF!</v>
      </c>
      <c r="AF26" s="21" t="e">
        <f>IF(AND(#REF!=2,T11=0),U11," ")</f>
        <v>#REF!</v>
      </c>
    </row>
    <row r="27" spans="1:32" x14ac:dyDescent="0.25">
      <c r="A27" s="23">
        <v>24</v>
      </c>
      <c r="B27" s="19">
        <v>590.5</v>
      </c>
      <c r="C27" s="94">
        <f>DEMANDA!R26</f>
        <v>1.1488605717059142E-3</v>
      </c>
      <c r="D27" s="20"/>
      <c r="F27" s="27">
        <v>24</v>
      </c>
      <c r="G27" s="19">
        <v>0</v>
      </c>
      <c r="H27" s="19">
        <v>0</v>
      </c>
      <c r="I27" s="19">
        <v>0</v>
      </c>
      <c r="M27" s="9">
        <v>24</v>
      </c>
      <c r="N27" s="10">
        <v>23</v>
      </c>
      <c r="O27" s="10">
        <v>24</v>
      </c>
      <c r="P27" s="19">
        <v>9.8780000000000001</v>
      </c>
      <c r="Q27" s="87">
        <v>237.6</v>
      </c>
      <c r="R27" s="7">
        <v>2.5</v>
      </c>
      <c r="S27" s="6">
        <f t="shared" si="0"/>
        <v>1.5E-6</v>
      </c>
      <c r="T27" s="8">
        <v>0</v>
      </c>
      <c r="U27" s="8">
        <v>23</v>
      </c>
      <c r="W27" s="21" t="e">
        <f>IF(AND(#REF!=2,T12=0),M12," ")</f>
        <v>#REF!</v>
      </c>
      <c r="X27" s="21" t="e">
        <f>IF(AND(#REF!=2,T12=0),N12," ")</f>
        <v>#REF!</v>
      </c>
      <c r="Y27" s="21" t="e">
        <f>IF(AND(#REF!=2,T12=0),O12," ")</f>
        <v>#REF!</v>
      </c>
      <c r="Z27" s="21" t="e">
        <f>IF(AND(#REF!=2,T12=0),P12," ")</f>
        <v>#REF!</v>
      </c>
      <c r="AA27" s="21" t="e">
        <f>IF(AND(#REF!=2,T12=0),Q12," ")</f>
        <v>#REF!</v>
      </c>
      <c r="AB27" s="21" t="e">
        <f>IF(AND(#REF!=2,T12=0),R12," ")</f>
        <v>#REF!</v>
      </c>
      <c r="AC27" s="21" t="e">
        <f>IF(AND(#REF!=2,T12=0),S12," ")</f>
        <v>#REF!</v>
      </c>
      <c r="AD27" s="21" t="e">
        <f>IF(AND(#REF!=2,T12=0),#REF!," ")</f>
        <v>#REF!</v>
      </c>
      <c r="AE27" s="21" t="e">
        <f>IF(AND(#REF!=2,T12=0),T12," ")</f>
        <v>#REF!</v>
      </c>
      <c r="AF27" s="21" t="e">
        <f>IF(AND(#REF!=2,T12=0),U12," ")</f>
        <v>#REF!</v>
      </c>
    </row>
    <row r="28" spans="1:32" x14ac:dyDescent="0.25">
      <c r="A28" s="23">
        <v>25</v>
      </c>
      <c r="B28" s="19">
        <v>590.25</v>
      </c>
      <c r="C28" s="94">
        <f>DEMANDA!R27</f>
        <v>1.1488605717059142E-3</v>
      </c>
      <c r="D28" s="20"/>
      <c r="F28" s="27">
        <v>25</v>
      </c>
      <c r="G28" s="19">
        <v>0</v>
      </c>
      <c r="H28" s="19">
        <v>0</v>
      </c>
      <c r="I28" s="19">
        <v>0</v>
      </c>
      <c r="M28" s="4">
        <v>25</v>
      </c>
      <c r="N28" s="10">
        <v>24</v>
      </c>
      <c r="O28" s="10">
        <v>25</v>
      </c>
      <c r="P28" s="19">
        <v>5.617</v>
      </c>
      <c r="Q28" s="87">
        <v>237.6</v>
      </c>
      <c r="R28" s="7">
        <v>0</v>
      </c>
      <c r="S28" s="6">
        <f t="shared" si="0"/>
        <v>1.5E-6</v>
      </c>
      <c r="T28" s="8">
        <v>0</v>
      </c>
      <c r="U28" s="8">
        <v>23</v>
      </c>
      <c r="W28" s="21" t="e">
        <f>IF(AND(#REF!=2,T13=0),M13," ")</f>
        <v>#REF!</v>
      </c>
      <c r="X28" s="21" t="e">
        <f>IF(AND(#REF!=2,T13=0),N13," ")</f>
        <v>#REF!</v>
      </c>
      <c r="Y28" s="21" t="e">
        <f>IF(AND(#REF!=2,T13=0),O13," ")</f>
        <v>#REF!</v>
      </c>
      <c r="Z28" s="21" t="e">
        <f>IF(AND(#REF!=2,T13=0),P13," ")</f>
        <v>#REF!</v>
      </c>
      <c r="AA28" s="21" t="e">
        <f>IF(AND(#REF!=2,T13=0),Q13," ")</f>
        <v>#REF!</v>
      </c>
      <c r="AB28" s="21" t="e">
        <f>IF(AND(#REF!=2,T13=0),R13," ")</f>
        <v>#REF!</v>
      </c>
      <c r="AC28" s="21" t="e">
        <f>IF(AND(#REF!=2,T13=0),S13," ")</f>
        <v>#REF!</v>
      </c>
      <c r="AD28" s="21" t="e">
        <f>IF(AND(#REF!=2,T13=0),#REF!," ")</f>
        <v>#REF!</v>
      </c>
      <c r="AE28" s="21" t="e">
        <f>IF(AND(#REF!=2,T13=0),T13," ")</f>
        <v>#REF!</v>
      </c>
      <c r="AF28" s="21" t="e">
        <f>IF(AND(#REF!=2,T13=0),U13," ")</f>
        <v>#REF!</v>
      </c>
    </row>
    <row r="29" spans="1:32" x14ac:dyDescent="0.25">
      <c r="A29" s="23">
        <v>26</v>
      </c>
      <c r="B29" s="19">
        <v>590</v>
      </c>
      <c r="C29" s="94">
        <f>DEMANDA!R28</f>
        <v>1.1488605717059142E-3</v>
      </c>
      <c r="D29" s="20"/>
      <c r="F29" s="27">
        <v>26</v>
      </c>
      <c r="G29" s="19">
        <v>0</v>
      </c>
      <c r="H29" s="19">
        <v>0</v>
      </c>
      <c r="I29" s="19">
        <v>0</v>
      </c>
      <c r="M29" s="9">
        <v>26</v>
      </c>
      <c r="N29" s="10">
        <v>25</v>
      </c>
      <c r="O29" s="10">
        <v>26</v>
      </c>
      <c r="P29" s="19">
        <v>5.1740000000000004</v>
      </c>
      <c r="Q29" s="87">
        <v>237.6</v>
      </c>
      <c r="R29" s="7">
        <v>0</v>
      </c>
      <c r="S29" s="6">
        <f t="shared" si="0"/>
        <v>1.5E-6</v>
      </c>
      <c r="T29" s="8">
        <v>0</v>
      </c>
      <c r="U29" s="8">
        <v>23</v>
      </c>
      <c r="W29" s="21" t="e">
        <f>IF(AND(#REF!=2,T14=0),M14," ")</f>
        <v>#REF!</v>
      </c>
      <c r="X29" s="21" t="e">
        <f>IF(AND(#REF!=2,T14=0),N14," ")</f>
        <v>#REF!</v>
      </c>
      <c r="Y29" s="21" t="e">
        <f>IF(AND(#REF!=2,T14=0),O14," ")</f>
        <v>#REF!</v>
      </c>
      <c r="Z29" s="21" t="e">
        <f>IF(AND(#REF!=2,T14=0),P14," ")</f>
        <v>#REF!</v>
      </c>
      <c r="AA29" s="21" t="e">
        <f>IF(AND(#REF!=2,T14=0),Q14," ")</f>
        <v>#REF!</v>
      </c>
      <c r="AB29" s="21" t="e">
        <f>IF(AND(#REF!=2,T14=0),R14," ")</f>
        <v>#REF!</v>
      </c>
      <c r="AC29" s="21" t="e">
        <f>IF(AND(#REF!=2,T14=0),S14," ")</f>
        <v>#REF!</v>
      </c>
      <c r="AD29" s="21" t="e">
        <f>IF(AND(#REF!=2,T14=0),#REF!," ")</f>
        <v>#REF!</v>
      </c>
      <c r="AE29" s="21" t="e">
        <f>IF(AND(#REF!=2,T14=0),T14," ")</f>
        <v>#REF!</v>
      </c>
      <c r="AF29" s="21" t="e">
        <f>IF(AND(#REF!=2,T14=0),U14," ")</f>
        <v>#REF!</v>
      </c>
    </row>
    <row r="30" spans="1:32" x14ac:dyDescent="0.25">
      <c r="A30" s="23">
        <v>27</v>
      </c>
      <c r="B30" s="19">
        <v>589.75</v>
      </c>
      <c r="C30" s="94">
        <f>DEMANDA!R29</f>
        <v>1.1488605717059142E-3</v>
      </c>
      <c r="D30" s="20"/>
      <c r="F30" s="27">
        <v>27</v>
      </c>
      <c r="G30" s="19">
        <v>0</v>
      </c>
      <c r="H30" s="19">
        <v>0</v>
      </c>
      <c r="I30" s="19">
        <v>0</v>
      </c>
      <c r="M30" s="4">
        <v>27</v>
      </c>
      <c r="N30" s="10">
        <v>26</v>
      </c>
      <c r="O30" s="10">
        <v>27</v>
      </c>
      <c r="P30" s="19">
        <v>6.2610000000000001</v>
      </c>
      <c r="Q30" s="87">
        <v>237.6</v>
      </c>
      <c r="R30" s="7">
        <v>0</v>
      </c>
      <c r="S30" s="6">
        <f t="shared" si="0"/>
        <v>1.5E-6</v>
      </c>
      <c r="T30" s="8">
        <v>0</v>
      </c>
      <c r="U30" s="8">
        <v>23</v>
      </c>
    </row>
    <row r="31" spans="1:32" x14ac:dyDescent="0.25">
      <c r="A31" s="23">
        <v>28</v>
      </c>
      <c r="B31" s="19">
        <v>589.75</v>
      </c>
      <c r="C31" s="94">
        <f>DEMANDA!R30</f>
        <v>1.1488605717059142E-3</v>
      </c>
      <c r="D31" s="20"/>
      <c r="F31" s="27">
        <v>28</v>
      </c>
      <c r="G31" s="19">
        <v>0</v>
      </c>
      <c r="H31" s="19">
        <v>0</v>
      </c>
      <c r="I31" s="19">
        <v>0</v>
      </c>
      <c r="M31" s="9">
        <v>28</v>
      </c>
      <c r="N31" s="10">
        <v>27</v>
      </c>
      <c r="O31" s="10">
        <v>28</v>
      </c>
      <c r="P31" s="19">
        <v>4.2699999999999996</v>
      </c>
      <c r="Q31" s="87">
        <v>237.6</v>
      </c>
      <c r="R31" s="7">
        <v>0</v>
      </c>
      <c r="S31" s="6">
        <f t="shared" si="0"/>
        <v>1.5E-6</v>
      </c>
      <c r="T31" s="8">
        <v>0</v>
      </c>
      <c r="U31" s="8">
        <v>23</v>
      </c>
    </row>
    <row r="32" spans="1:32" x14ac:dyDescent="0.25">
      <c r="A32" s="23">
        <v>29</v>
      </c>
      <c r="B32" s="19">
        <v>589.5</v>
      </c>
      <c r="C32" s="94">
        <f>DEMANDA!R31</f>
        <v>1.1488605717059142E-3</v>
      </c>
      <c r="D32" s="20"/>
      <c r="F32" s="27">
        <v>29</v>
      </c>
      <c r="G32" s="19">
        <v>0</v>
      </c>
      <c r="H32" s="19">
        <v>0</v>
      </c>
      <c r="I32" s="19">
        <v>0</v>
      </c>
      <c r="M32" s="4">
        <v>29</v>
      </c>
      <c r="N32" s="10">
        <v>28</v>
      </c>
      <c r="O32" s="10">
        <v>29</v>
      </c>
      <c r="P32" s="19">
        <v>5.2960000000000003</v>
      </c>
      <c r="Q32" s="87">
        <v>237.6</v>
      </c>
      <c r="R32" s="7">
        <v>0</v>
      </c>
      <c r="S32" s="6">
        <f t="shared" si="0"/>
        <v>1.5E-6</v>
      </c>
      <c r="T32" s="8">
        <v>0</v>
      </c>
      <c r="U32" s="8">
        <v>23</v>
      </c>
    </row>
    <row r="33" spans="1:21" x14ac:dyDescent="0.25">
      <c r="A33" s="23">
        <v>30</v>
      </c>
      <c r="B33" s="19">
        <v>589.5</v>
      </c>
      <c r="C33" s="94">
        <f>DEMANDA!R32</f>
        <v>1.1488605717059142E-3</v>
      </c>
      <c r="D33" s="20"/>
      <c r="F33" s="27">
        <v>30</v>
      </c>
      <c r="G33" s="19">
        <v>0</v>
      </c>
      <c r="H33" s="19">
        <v>0</v>
      </c>
      <c r="I33" s="19">
        <v>0</v>
      </c>
      <c r="M33" s="9">
        <v>30</v>
      </c>
      <c r="N33" s="10">
        <v>29</v>
      </c>
      <c r="O33" s="10">
        <v>30</v>
      </c>
      <c r="P33" s="19">
        <v>4.9980000000000002</v>
      </c>
      <c r="Q33" s="87">
        <v>237.6</v>
      </c>
      <c r="R33" s="7">
        <v>0</v>
      </c>
      <c r="S33" s="6">
        <f t="shared" si="0"/>
        <v>1.5E-6</v>
      </c>
      <c r="T33" s="8">
        <v>0</v>
      </c>
      <c r="U33" s="8">
        <v>23</v>
      </c>
    </row>
    <row r="34" spans="1:21" x14ac:dyDescent="0.25">
      <c r="A34" s="23">
        <v>31</v>
      </c>
      <c r="B34" s="19">
        <v>589.25</v>
      </c>
      <c r="C34" s="94">
        <f>DEMANDA!R33</f>
        <v>1.1488605717059142E-3</v>
      </c>
      <c r="D34" s="20"/>
      <c r="F34" s="27">
        <v>31</v>
      </c>
      <c r="G34" s="19">
        <v>0</v>
      </c>
      <c r="H34" s="19">
        <v>0</v>
      </c>
      <c r="I34" s="19">
        <v>0</v>
      </c>
      <c r="M34" s="4">
        <v>31</v>
      </c>
      <c r="N34" s="10">
        <v>30</v>
      </c>
      <c r="O34" s="10">
        <v>31</v>
      </c>
      <c r="P34" s="19">
        <v>4.7679999999999998</v>
      </c>
      <c r="Q34" s="87">
        <v>237.6</v>
      </c>
      <c r="R34" s="7">
        <v>0</v>
      </c>
      <c r="S34" s="6">
        <f t="shared" si="0"/>
        <v>1.5E-6</v>
      </c>
      <c r="T34" s="8">
        <v>0</v>
      </c>
      <c r="U34" s="8">
        <v>23</v>
      </c>
    </row>
    <row r="35" spans="1:21" x14ac:dyDescent="0.25">
      <c r="A35" s="23">
        <v>32</v>
      </c>
      <c r="B35" s="19">
        <v>589.25</v>
      </c>
      <c r="C35" s="94">
        <f>DEMANDA!R34</f>
        <v>1.1488605717059142E-3</v>
      </c>
      <c r="D35" s="20"/>
      <c r="F35" s="27">
        <v>32</v>
      </c>
      <c r="G35" s="19">
        <v>0</v>
      </c>
      <c r="H35" s="19">
        <v>0</v>
      </c>
      <c r="I35" s="19">
        <v>0</v>
      </c>
      <c r="M35" s="9">
        <v>32</v>
      </c>
      <c r="N35" s="10">
        <v>31</v>
      </c>
      <c r="O35" s="10">
        <v>32</v>
      </c>
      <c r="P35" s="19">
        <v>4.1230000000000002</v>
      </c>
      <c r="Q35" s="87">
        <v>237.6</v>
      </c>
      <c r="R35" s="7">
        <v>0</v>
      </c>
      <c r="S35" s="6">
        <f t="shared" si="0"/>
        <v>1.5E-6</v>
      </c>
      <c r="T35" s="8">
        <v>0</v>
      </c>
      <c r="U35" s="8">
        <v>23</v>
      </c>
    </row>
    <row r="36" spans="1:21" x14ac:dyDescent="0.25">
      <c r="A36" s="23">
        <v>33</v>
      </c>
      <c r="B36" s="19">
        <v>589</v>
      </c>
      <c r="C36" s="94">
        <f>DEMANDA!R35</f>
        <v>1.1488605717059142E-3</v>
      </c>
      <c r="D36" s="20"/>
      <c r="F36" s="27">
        <v>33</v>
      </c>
      <c r="G36" s="19">
        <v>0</v>
      </c>
      <c r="H36" s="19">
        <v>0</v>
      </c>
      <c r="I36" s="19">
        <v>0</v>
      </c>
      <c r="M36" s="4">
        <v>33</v>
      </c>
      <c r="N36" s="10">
        <v>32</v>
      </c>
      <c r="O36" s="10">
        <v>33</v>
      </c>
      <c r="P36" s="19">
        <v>4.8170000000000002</v>
      </c>
      <c r="Q36" s="87">
        <v>237.6</v>
      </c>
      <c r="R36" s="7">
        <v>0</v>
      </c>
      <c r="S36" s="6">
        <f t="shared" si="0"/>
        <v>1.5E-6</v>
      </c>
      <c r="T36" s="8">
        <v>0</v>
      </c>
      <c r="U36" s="8">
        <v>23</v>
      </c>
    </row>
    <row r="37" spans="1:21" x14ac:dyDescent="0.25">
      <c r="A37" s="23">
        <v>34</v>
      </c>
      <c r="B37" s="19">
        <v>588.5</v>
      </c>
      <c r="C37" s="94">
        <f>DEMANDA!R36</f>
        <v>1.1488605717059142E-3</v>
      </c>
      <c r="D37" s="20"/>
      <c r="F37" s="27">
        <v>34</v>
      </c>
      <c r="G37" s="19">
        <v>0</v>
      </c>
      <c r="H37" s="19">
        <v>0</v>
      </c>
      <c r="I37" s="19">
        <v>0</v>
      </c>
      <c r="M37" s="9">
        <v>34</v>
      </c>
      <c r="N37" s="10">
        <v>33</v>
      </c>
      <c r="O37" s="10">
        <v>34</v>
      </c>
      <c r="P37" s="19">
        <v>14.78</v>
      </c>
      <c r="Q37" s="87">
        <v>237.6</v>
      </c>
      <c r="R37" s="7">
        <v>0</v>
      </c>
      <c r="S37" s="6">
        <f t="shared" si="0"/>
        <v>1.5E-6</v>
      </c>
      <c r="T37" s="8">
        <v>0</v>
      </c>
      <c r="U37" s="8">
        <v>23</v>
      </c>
    </row>
    <row r="38" spans="1:21" x14ac:dyDescent="0.25">
      <c r="A38" s="23">
        <v>35</v>
      </c>
      <c r="B38" s="19">
        <v>588.25</v>
      </c>
      <c r="C38" s="94">
        <f>DEMANDA!R37</f>
        <v>1.1488605717059142E-3</v>
      </c>
      <c r="D38" s="20"/>
      <c r="F38" s="27">
        <v>35</v>
      </c>
      <c r="G38" s="19">
        <v>0</v>
      </c>
      <c r="H38" s="19">
        <v>0</v>
      </c>
      <c r="I38" s="19">
        <v>0</v>
      </c>
      <c r="M38" s="4">
        <v>35</v>
      </c>
      <c r="N38" s="10">
        <v>34</v>
      </c>
      <c r="O38" s="10">
        <v>35</v>
      </c>
      <c r="P38" s="19">
        <v>6.1189999999999998</v>
      </c>
      <c r="Q38" s="87">
        <v>237.6</v>
      </c>
      <c r="R38" s="7">
        <v>0</v>
      </c>
      <c r="S38" s="6">
        <f t="shared" si="0"/>
        <v>1.5E-6</v>
      </c>
      <c r="T38" s="8">
        <v>0</v>
      </c>
      <c r="U38" s="8">
        <v>23</v>
      </c>
    </row>
    <row r="39" spans="1:21" x14ac:dyDescent="0.25">
      <c r="A39" s="23">
        <v>36</v>
      </c>
      <c r="B39" s="19">
        <v>588</v>
      </c>
      <c r="C39" s="94">
        <f>DEMANDA!R38</f>
        <v>1.1488605717059142E-3</v>
      </c>
      <c r="D39" s="20"/>
      <c r="F39" s="27">
        <v>36</v>
      </c>
      <c r="G39" s="19">
        <v>0</v>
      </c>
      <c r="H39" s="19">
        <v>0</v>
      </c>
      <c r="I39" s="19">
        <v>0</v>
      </c>
      <c r="M39" s="9">
        <v>36</v>
      </c>
      <c r="N39" s="10">
        <v>35</v>
      </c>
      <c r="O39" s="10">
        <v>36</v>
      </c>
      <c r="P39" s="19">
        <v>5.7430000000000003</v>
      </c>
      <c r="Q39" s="87">
        <v>237.6</v>
      </c>
      <c r="R39" s="7">
        <v>0</v>
      </c>
      <c r="S39" s="6">
        <f t="shared" si="0"/>
        <v>1.5E-6</v>
      </c>
      <c r="T39" s="8">
        <v>0</v>
      </c>
      <c r="U39" s="8">
        <v>23</v>
      </c>
    </row>
    <row r="40" spans="1:21" x14ac:dyDescent="0.25">
      <c r="A40" s="23">
        <v>37</v>
      </c>
      <c r="B40" s="19">
        <v>588</v>
      </c>
      <c r="C40" s="94">
        <f>DEMANDA!R39</f>
        <v>1.1488605717059142E-3</v>
      </c>
      <c r="D40" s="20"/>
      <c r="F40" s="27">
        <v>37</v>
      </c>
      <c r="G40" s="19">
        <v>0</v>
      </c>
      <c r="H40" s="19">
        <v>0</v>
      </c>
      <c r="I40" s="19">
        <v>0</v>
      </c>
      <c r="M40" s="4">
        <v>37</v>
      </c>
      <c r="N40" s="10">
        <v>36</v>
      </c>
      <c r="O40" s="10">
        <v>37</v>
      </c>
      <c r="P40" s="19">
        <v>4.7869999999999999</v>
      </c>
      <c r="Q40" s="87">
        <v>237.6</v>
      </c>
      <c r="R40" s="7">
        <v>0</v>
      </c>
      <c r="S40" s="6">
        <f t="shared" si="0"/>
        <v>1.5E-6</v>
      </c>
      <c r="T40" s="8">
        <v>0</v>
      </c>
      <c r="U40" s="8">
        <v>23</v>
      </c>
    </row>
    <row r="41" spans="1:21" x14ac:dyDescent="0.25">
      <c r="A41" s="23">
        <v>38</v>
      </c>
      <c r="B41" s="19">
        <v>587.75</v>
      </c>
      <c r="C41" s="94">
        <f>DEMANDA!R40</f>
        <v>1.1488605717059142E-3</v>
      </c>
      <c r="D41" s="20"/>
      <c r="F41" s="27">
        <v>38</v>
      </c>
      <c r="G41" s="19">
        <v>0</v>
      </c>
      <c r="H41" s="19">
        <v>0</v>
      </c>
      <c r="I41" s="19">
        <v>0</v>
      </c>
      <c r="M41" s="9">
        <v>38</v>
      </c>
      <c r="N41" s="10">
        <v>37</v>
      </c>
      <c r="O41" s="10">
        <v>38</v>
      </c>
      <c r="P41" s="19">
        <v>4.484</v>
      </c>
      <c r="Q41" s="87">
        <v>237.6</v>
      </c>
      <c r="R41" s="7">
        <v>0</v>
      </c>
      <c r="S41" s="6">
        <f t="shared" si="0"/>
        <v>1.5E-6</v>
      </c>
      <c r="T41" s="8">
        <v>0</v>
      </c>
      <c r="U41" s="8">
        <v>23</v>
      </c>
    </row>
    <row r="42" spans="1:21" x14ac:dyDescent="0.25">
      <c r="A42" s="23">
        <v>39</v>
      </c>
      <c r="B42" s="19">
        <v>587.5</v>
      </c>
      <c r="C42" s="94">
        <f>DEMANDA!R41</f>
        <v>1.1488605717059142E-3</v>
      </c>
      <c r="D42" s="20"/>
      <c r="F42" s="27">
        <v>39</v>
      </c>
      <c r="G42" s="19">
        <v>0</v>
      </c>
      <c r="H42" s="19">
        <v>0</v>
      </c>
      <c r="I42" s="19">
        <v>0</v>
      </c>
      <c r="M42" s="4">
        <v>39</v>
      </c>
      <c r="N42" s="10">
        <v>38</v>
      </c>
      <c r="O42" s="10">
        <v>39</v>
      </c>
      <c r="P42" s="19">
        <v>5.2629999999999999</v>
      </c>
      <c r="Q42" s="87">
        <v>237.6</v>
      </c>
      <c r="R42" s="7">
        <v>0</v>
      </c>
      <c r="S42" s="6">
        <f t="shared" si="0"/>
        <v>1.5E-6</v>
      </c>
      <c r="T42" s="8">
        <v>0</v>
      </c>
      <c r="U42" s="8">
        <v>23</v>
      </c>
    </row>
    <row r="43" spans="1:21" x14ac:dyDescent="0.25">
      <c r="A43" s="23">
        <v>40</v>
      </c>
      <c r="B43" s="19">
        <v>587.25</v>
      </c>
      <c r="C43" s="94">
        <f>DEMANDA!R42</f>
        <v>1.1488605717059142E-3</v>
      </c>
      <c r="D43" s="20"/>
      <c r="F43" s="27">
        <v>40</v>
      </c>
      <c r="G43" s="19">
        <v>0</v>
      </c>
      <c r="H43" s="19">
        <v>0</v>
      </c>
      <c r="I43" s="19">
        <v>0</v>
      </c>
      <c r="M43" s="9">
        <v>40</v>
      </c>
      <c r="N43" s="10">
        <v>39</v>
      </c>
      <c r="O43" s="10">
        <v>40</v>
      </c>
      <c r="P43" s="19">
        <v>4.7560000000000002</v>
      </c>
      <c r="Q43" s="87">
        <v>237.6</v>
      </c>
      <c r="R43" s="7">
        <v>0</v>
      </c>
      <c r="S43" s="6">
        <f t="shared" si="0"/>
        <v>1.5E-6</v>
      </c>
      <c r="T43" s="8">
        <v>0</v>
      </c>
      <c r="U43" s="8">
        <v>23</v>
      </c>
    </row>
    <row r="44" spans="1:21" x14ac:dyDescent="0.25">
      <c r="A44" s="23">
        <v>41</v>
      </c>
      <c r="B44" s="19">
        <v>587.25</v>
      </c>
      <c r="C44" s="94">
        <f>DEMANDA!R43</f>
        <v>1.1488605717059142E-3</v>
      </c>
      <c r="D44" s="20"/>
      <c r="F44" s="27">
        <v>41</v>
      </c>
      <c r="G44" s="19">
        <v>0</v>
      </c>
      <c r="H44" s="19">
        <v>0</v>
      </c>
      <c r="I44" s="19">
        <v>0</v>
      </c>
      <c r="M44" s="4">
        <v>41</v>
      </c>
      <c r="N44" s="10">
        <v>40</v>
      </c>
      <c r="O44" s="10">
        <v>41</v>
      </c>
      <c r="P44" s="19">
        <v>4.9459999999999997</v>
      </c>
      <c r="Q44" s="87">
        <v>237.6</v>
      </c>
      <c r="R44" s="7">
        <v>0</v>
      </c>
      <c r="S44" s="6">
        <f t="shared" si="0"/>
        <v>1.5E-6</v>
      </c>
      <c r="T44" s="8">
        <v>0</v>
      </c>
      <c r="U44" s="8">
        <v>23</v>
      </c>
    </row>
    <row r="45" spans="1:21" x14ac:dyDescent="0.25">
      <c r="A45" s="23">
        <v>42</v>
      </c>
      <c r="B45" s="19">
        <v>587</v>
      </c>
      <c r="C45" s="94">
        <f>DEMANDA!R44</f>
        <v>1.1488605717059142E-3</v>
      </c>
      <c r="D45" s="20"/>
      <c r="F45" s="27">
        <v>42</v>
      </c>
      <c r="G45" s="19">
        <v>0</v>
      </c>
      <c r="H45" s="19">
        <v>0</v>
      </c>
      <c r="I45" s="19">
        <v>0</v>
      </c>
      <c r="M45" s="9">
        <v>42</v>
      </c>
      <c r="N45" s="10">
        <v>41</v>
      </c>
      <c r="O45" s="10">
        <v>42</v>
      </c>
      <c r="P45" s="19">
        <v>4.2770000000000001</v>
      </c>
      <c r="Q45" s="87">
        <v>237.6</v>
      </c>
      <c r="R45" s="7">
        <v>0</v>
      </c>
      <c r="S45" s="6">
        <f t="shared" si="0"/>
        <v>1.5E-6</v>
      </c>
      <c r="T45" s="8">
        <v>0</v>
      </c>
      <c r="U45" s="8">
        <v>23</v>
      </c>
    </row>
    <row r="46" spans="1:21" x14ac:dyDescent="0.25">
      <c r="A46" s="23">
        <v>43</v>
      </c>
      <c r="B46" s="19">
        <v>586.75</v>
      </c>
      <c r="C46" s="94">
        <f>DEMANDA!R45</f>
        <v>1.1488605717059142E-3</v>
      </c>
      <c r="D46" s="20"/>
      <c r="F46" s="27">
        <v>43</v>
      </c>
      <c r="G46" s="19">
        <v>0</v>
      </c>
      <c r="H46" s="19">
        <v>0</v>
      </c>
      <c r="I46" s="19">
        <v>0</v>
      </c>
      <c r="M46" s="4">
        <v>43</v>
      </c>
      <c r="N46" s="10">
        <v>42</v>
      </c>
      <c r="O46" s="10">
        <v>43</v>
      </c>
      <c r="P46" s="19">
        <v>5.4180000000000001</v>
      </c>
      <c r="Q46" s="87">
        <v>237.6</v>
      </c>
      <c r="R46" s="7">
        <v>0</v>
      </c>
      <c r="S46" s="6">
        <f t="shared" si="0"/>
        <v>1.5E-6</v>
      </c>
      <c r="T46" s="8">
        <v>0</v>
      </c>
      <c r="U46" s="8">
        <v>23</v>
      </c>
    </row>
    <row r="47" spans="1:21" x14ac:dyDescent="0.25">
      <c r="A47" s="23">
        <v>44</v>
      </c>
      <c r="B47" s="19">
        <v>586.75</v>
      </c>
      <c r="C47" s="94">
        <f>DEMANDA!R46</f>
        <v>1.1488605717059142E-3</v>
      </c>
      <c r="D47" s="20"/>
      <c r="F47" s="27">
        <v>44</v>
      </c>
      <c r="G47" s="19">
        <v>0</v>
      </c>
      <c r="H47" s="19">
        <v>0</v>
      </c>
      <c r="I47" s="19">
        <v>0</v>
      </c>
      <c r="M47" s="9">
        <v>44</v>
      </c>
      <c r="N47" s="10">
        <v>43</v>
      </c>
      <c r="O47" s="10">
        <v>44</v>
      </c>
      <c r="P47" s="19">
        <v>7.0659999999999998</v>
      </c>
      <c r="Q47" s="87">
        <v>237.6</v>
      </c>
      <c r="R47" s="7">
        <v>0</v>
      </c>
      <c r="S47" s="6">
        <f t="shared" si="0"/>
        <v>1.5E-6</v>
      </c>
      <c r="T47" s="8">
        <v>0</v>
      </c>
      <c r="U47" s="8">
        <v>23</v>
      </c>
    </row>
    <row r="48" spans="1:21" x14ac:dyDescent="0.25">
      <c r="A48" s="23">
        <v>45</v>
      </c>
      <c r="B48" s="19">
        <v>586.5</v>
      </c>
      <c r="C48" s="94">
        <f>DEMANDA!R47</f>
        <v>1.1488605717059142E-3</v>
      </c>
      <c r="D48" s="20"/>
      <c r="F48" s="27">
        <v>45</v>
      </c>
      <c r="G48" s="19">
        <v>0</v>
      </c>
      <c r="H48" s="19">
        <v>0</v>
      </c>
      <c r="I48" s="19">
        <v>0</v>
      </c>
      <c r="M48" s="4">
        <v>45</v>
      </c>
      <c r="N48" s="10">
        <v>44</v>
      </c>
      <c r="O48" s="10">
        <v>45</v>
      </c>
      <c r="P48" s="19">
        <v>5.6890000000000001</v>
      </c>
      <c r="Q48" s="87">
        <v>237.6</v>
      </c>
      <c r="R48" s="7">
        <v>0</v>
      </c>
      <c r="S48" s="6">
        <f t="shared" si="0"/>
        <v>1.5E-6</v>
      </c>
      <c r="T48" s="8">
        <v>0</v>
      </c>
      <c r="U48" s="8">
        <v>23</v>
      </c>
    </row>
    <row r="49" spans="1:21" x14ac:dyDescent="0.25">
      <c r="A49" s="23">
        <v>46</v>
      </c>
      <c r="B49" s="19">
        <v>586.25</v>
      </c>
      <c r="C49" s="94">
        <f>DEMANDA!R48</f>
        <v>1.1488605717059142E-3</v>
      </c>
      <c r="D49" s="20"/>
      <c r="F49" s="27">
        <v>46</v>
      </c>
      <c r="G49" s="19">
        <v>0</v>
      </c>
      <c r="H49" s="19">
        <v>0</v>
      </c>
      <c r="I49" s="19">
        <v>0</v>
      </c>
      <c r="M49" s="9">
        <v>46</v>
      </c>
      <c r="N49" s="10">
        <v>45</v>
      </c>
      <c r="O49" s="10">
        <v>46</v>
      </c>
      <c r="P49" s="19">
        <v>9.8330000000000002</v>
      </c>
      <c r="Q49" s="87">
        <v>237.6</v>
      </c>
      <c r="R49" s="7">
        <v>0</v>
      </c>
      <c r="S49" s="6">
        <f t="shared" si="0"/>
        <v>1.5E-6</v>
      </c>
      <c r="T49" s="8">
        <v>0</v>
      </c>
      <c r="U49" s="8">
        <v>23</v>
      </c>
    </row>
    <row r="50" spans="1:21" x14ac:dyDescent="0.25">
      <c r="A50" s="23">
        <v>47</v>
      </c>
      <c r="B50" s="19">
        <v>586.25</v>
      </c>
      <c r="C50" s="94">
        <f>DEMANDA!R49</f>
        <v>1.1488605717059142E-3</v>
      </c>
      <c r="D50" s="20"/>
      <c r="F50" s="27">
        <v>47</v>
      </c>
      <c r="G50" s="19">
        <v>0</v>
      </c>
      <c r="H50" s="19">
        <v>0</v>
      </c>
      <c r="I50" s="19">
        <v>0</v>
      </c>
      <c r="M50" s="4">
        <v>47</v>
      </c>
      <c r="N50" s="10">
        <v>46</v>
      </c>
      <c r="O50" s="10">
        <v>47</v>
      </c>
      <c r="P50" s="19">
        <v>5.9329999999999998</v>
      </c>
      <c r="Q50" s="87">
        <v>237.6</v>
      </c>
      <c r="R50" s="7">
        <v>0</v>
      </c>
      <c r="S50" s="6">
        <f t="shared" si="0"/>
        <v>1.5E-6</v>
      </c>
      <c r="T50" s="8">
        <v>0</v>
      </c>
      <c r="U50" s="8">
        <v>23</v>
      </c>
    </row>
    <row r="51" spans="1:21" x14ac:dyDescent="0.25">
      <c r="A51" s="23">
        <v>48</v>
      </c>
      <c r="B51" s="19">
        <v>586.25</v>
      </c>
      <c r="C51" s="94">
        <f>DEMANDA!R50</f>
        <v>1.1488605717059142E-3</v>
      </c>
      <c r="D51" s="20"/>
      <c r="F51" s="27">
        <v>48</v>
      </c>
      <c r="G51" s="19">
        <v>0</v>
      </c>
      <c r="H51" s="19">
        <v>0</v>
      </c>
      <c r="I51" s="19">
        <v>0</v>
      </c>
      <c r="M51" s="9">
        <v>48</v>
      </c>
      <c r="N51" s="10">
        <v>47</v>
      </c>
      <c r="O51" s="10">
        <v>48</v>
      </c>
      <c r="P51" s="19">
        <v>6.3780000000000001</v>
      </c>
      <c r="Q51" s="87">
        <v>237.6</v>
      </c>
      <c r="R51" s="7">
        <v>2.5</v>
      </c>
      <c r="S51" s="6">
        <f t="shared" si="0"/>
        <v>1.5E-6</v>
      </c>
      <c r="T51" s="8">
        <v>0</v>
      </c>
      <c r="U51" s="8">
        <v>23</v>
      </c>
    </row>
    <row r="52" spans="1:21" x14ac:dyDescent="0.25">
      <c r="A52" s="23">
        <v>49</v>
      </c>
      <c r="B52" s="19">
        <v>586.25</v>
      </c>
      <c r="C52" s="94">
        <f>DEMANDA!R51</f>
        <v>1.1488605717059142E-3</v>
      </c>
      <c r="D52" s="20"/>
      <c r="F52" s="27">
        <v>49</v>
      </c>
      <c r="G52" s="19">
        <v>0</v>
      </c>
      <c r="H52" s="19">
        <v>0</v>
      </c>
      <c r="I52" s="19">
        <v>0</v>
      </c>
      <c r="M52" s="4">
        <v>49</v>
      </c>
      <c r="N52" s="10">
        <v>48</v>
      </c>
      <c r="O52" s="10">
        <v>49</v>
      </c>
      <c r="P52" s="19">
        <v>7.0060000000000002</v>
      </c>
      <c r="Q52" s="87">
        <v>237.6</v>
      </c>
      <c r="R52" s="7">
        <v>0</v>
      </c>
      <c r="S52" s="6">
        <f t="shared" si="0"/>
        <v>1.5E-6</v>
      </c>
      <c r="T52" s="8">
        <v>0</v>
      </c>
      <c r="U52" s="8">
        <v>23</v>
      </c>
    </row>
    <row r="53" spans="1:21" x14ac:dyDescent="0.25">
      <c r="A53" s="23">
        <v>50</v>
      </c>
      <c r="B53" s="19">
        <v>586.25</v>
      </c>
      <c r="C53" s="94">
        <f>DEMANDA!R52</f>
        <v>1.1488605717059142E-3</v>
      </c>
      <c r="D53" s="20"/>
      <c r="F53" s="27">
        <v>50</v>
      </c>
      <c r="G53" s="19">
        <v>0</v>
      </c>
      <c r="H53" s="19">
        <v>0</v>
      </c>
      <c r="I53" s="19">
        <v>0</v>
      </c>
      <c r="M53" s="9">
        <v>50</v>
      </c>
      <c r="N53" s="10">
        <v>49</v>
      </c>
      <c r="O53" s="10">
        <v>50</v>
      </c>
      <c r="P53" s="19">
        <v>7.282</v>
      </c>
      <c r="Q53" s="87">
        <v>237.6</v>
      </c>
      <c r="R53" s="7">
        <v>0</v>
      </c>
      <c r="S53" s="6">
        <f t="shared" si="0"/>
        <v>1.5E-6</v>
      </c>
      <c r="T53" s="8">
        <v>0</v>
      </c>
      <c r="U53" s="8">
        <v>23</v>
      </c>
    </row>
    <row r="54" spans="1:21" x14ac:dyDescent="0.25">
      <c r="A54" s="23">
        <v>51</v>
      </c>
      <c r="B54" s="19">
        <v>586</v>
      </c>
      <c r="C54" s="94">
        <f>DEMANDA!R53</f>
        <v>1.1488605717059142E-3</v>
      </c>
      <c r="D54" s="20"/>
      <c r="F54" s="27">
        <v>51</v>
      </c>
      <c r="G54" s="19">
        <v>0</v>
      </c>
      <c r="H54" s="19">
        <v>0</v>
      </c>
      <c r="I54" s="19">
        <v>0</v>
      </c>
      <c r="M54" s="4">
        <v>51</v>
      </c>
      <c r="N54" s="10">
        <v>50</v>
      </c>
      <c r="O54" s="10">
        <v>51</v>
      </c>
      <c r="P54" s="19">
        <v>5.0990000000000002</v>
      </c>
      <c r="Q54" s="87">
        <v>237.6</v>
      </c>
      <c r="R54" s="7">
        <v>0</v>
      </c>
      <c r="S54" s="6">
        <f t="shared" si="0"/>
        <v>1.5E-6</v>
      </c>
      <c r="T54" s="8">
        <v>0</v>
      </c>
      <c r="U54" s="8">
        <v>23</v>
      </c>
    </row>
    <row r="55" spans="1:21" x14ac:dyDescent="0.25">
      <c r="A55" s="23">
        <v>52</v>
      </c>
      <c r="B55" s="19">
        <v>585.75</v>
      </c>
      <c r="C55" s="94">
        <f>DEMANDA!R54</f>
        <v>1.1488605717059142E-3</v>
      </c>
      <c r="D55" s="20"/>
      <c r="F55" s="27">
        <v>52</v>
      </c>
      <c r="G55" s="19">
        <v>0</v>
      </c>
      <c r="H55" s="19">
        <v>0</v>
      </c>
      <c r="I55" s="19">
        <v>0</v>
      </c>
      <c r="M55" s="9">
        <v>52</v>
      </c>
      <c r="N55" s="10">
        <v>51</v>
      </c>
      <c r="O55" s="10">
        <v>52</v>
      </c>
      <c r="P55" s="19">
        <v>4.71</v>
      </c>
      <c r="Q55" s="87">
        <v>237.6</v>
      </c>
      <c r="R55" s="7">
        <v>0</v>
      </c>
      <c r="S55" s="6">
        <f t="shared" si="0"/>
        <v>1.5E-6</v>
      </c>
      <c r="T55" s="8">
        <v>0</v>
      </c>
      <c r="U55" s="8">
        <v>23</v>
      </c>
    </row>
    <row r="56" spans="1:21" x14ac:dyDescent="0.25">
      <c r="A56" s="23">
        <v>53</v>
      </c>
      <c r="B56" s="19">
        <v>585.5</v>
      </c>
      <c r="C56" s="94">
        <f>DEMANDA!R55</f>
        <v>20.679490290706454</v>
      </c>
      <c r="D56" s="20"/>
      <c r="F56" s="27">
        <v>53</v>
      </c>
      <c r="G56" s="19">
        <v>0</v>
      </c>
      <c r="H56" s="19">
        <v>0</v>
      </c>
      <c r="I56" s="19">
        <v>0</v>
      </c>
      <c r="M56" s="4">
        <v>53</v>
      </c>
      <c r="N56" s="10">
        <v>52</v>
      </c>
      <c r="O56" s="10">
        <v>53</v>
      </c>
      <c r="P56" s="19">
        <v>1.6859999999999999</v>
      </c>
      <c r="Q56" s="87">
        <v>237.6</v>
      </c>
      <c r="R56" s="7">
        <v>0.1</v>
      </c>
      <c r="S56" s="6">
        <f t="shared" si="0"/>
        <v>1.5E-6</v>
      </c>
      <c r="T56" s="8">
        <v>0</v>
      </c>
      <c r="U56" s="8">
        <v>23</v>
      </c>
    </row>
    <row r="57" spans="1:21" x14ac:dyDescent="0.25">
      <c r="A57" s="23">
        <v>54</v>
      </c>
      <c r="B57" s="19">
        <v>586</v>
      </c>
      <c r="C57" s="94">
        <f>DEMANDA!R56</f>
        <v>20.679490290706454</v>
      </c>
      <c r="D57" s="20"/>
      <c r="F57" s="27">
        <v>54</v>
      </c>
      <c r="G57" s="19">
        <v>0</v>
      </c>
      <c r="H57" s="19">
        <v>0</v>
      </c>
      <c r="I57" s="19">
        <v>0</v>
      </c>
      <c r="J57" s="33"/>
      <c r="K57" s="33"/>
      <c r="L57" s="33"/>
      <c r="M57" s="9">
        <v>54</v>
      </c>
      <c r="N57" s="10">
        <v>55</v>
      </c>
      <c r="O57" s="10">
        <v>54</v>
      </c>
      <c r="P57" s="19">
        <v>4.7679999999999998</v>
      </c>
      <c r="Q57" s="87">
        <v>237.6</v>
      </c>
      <c r="R57" s="7">
        <v>0</v>
      </c>
      <c r="S57" s="6">
        <f t="shared" si="0"/>
        <v>1.5E-6</v>
      </c>
      <c r="T57" s="8">
        <v>0</v>
      </c>
      <c r="U57" s="8">
        <v>23</v>
      </c>
    </row>
    <row r="58" spans="1:21" x14ac:dyDescent="0.25">
      <c r="A58" s="23">
        <v>55</v>
      </c>
      <c r="B58" s="19">
        <v>586.25</v>
      </c>
      <c r="C58" s="94">
        <f>DEMANDA!R57</f>
        <v>1.1488605717059142E-3</v>
      </c>
      <c r="D58" s="20"/>
      <c r="F58" s="27">
        <v>55</v>
      </c>
      <c r="G58" s="19">
        <v>0</v>
      </c>
      <c r="H58" s="19">
        <v>0</v>
      </c>
      <c r="I58" s="19">
        <v>0</v>
      </c>
      <c r="M58" s="4">
        <v>55</v>
      </c>
      <c r="N58" s="10">
        <v>56</v>
      </c>
      <c r="O58" s="10">
        <v>55</v>
      </c>
      <c r="P58" s="19">
        <v>5.077</v>
      </c>
      <c r="Q58" s="87">
        <v>237.6</v>
      </c>
      <c r="R58" s="7">
        <v>0</v>
      </c>
      <c r="S58" s="6">
        <f t="shared" si="0"/>
        <v>1.5E-6</v>
      </c>
      <c r="T58" s="8">
        <v>0</v>
      </c>
      <c r="U58" s="8">
        <v>23</v>
      </c>
    </row>
    <row r="59" spans="1:21" x14ac:dyDescent="0.25">
      <c r="A59" s="23">
        <v>56</v>
      </c>
      <c r="B59" s="19">
        <v>586.25</v>
      </c>
      <c r="C59" s="94">
        <f>DEMANDA!R58</f>
        <v>1.1488605717059142E-3</v>
      </c>
      <c r="D59" s="20"/>
      <c r="F59" s="27">
        <v>56</v>
      </c>
      <c r="G59" s="19">
        <v>0</v>
      </c>
      <c r="H59" s="19">
        <v>0</v>
      </c>
      <c r="I59" s="19">
        <v>0</v>
      </c>
      <c r="M59" s="9">
        <v>56</v>
      </c>
      <c r="N59" s="10">
        <v>57</v>
      </c>
      <c r="O59" s="10">
        <v>56</v>
      </c>
      <c r="P59" s="19">
        <v>5.1959999999999997</v>
      </c>
      <c r="Q59" s="87">
        <v>237.6</v>
      </c>
      <c r="R59" s="7">
        <v>0</v>
      </c>
      <c r="S59" s="6">
        <f t="shared" si="0"/>
        <v>1.5E-6</v>
      </c>
      <c r="T59" s="8">
        <v>0</v>
      </c>
      <c r="U59" s="8">
        <v>23</v>
      </c>
    </row>
    <row r="60" spans="1:21" x14ac:dyDescent="0.25">
      <c r="A60" s="23">
        <v>57</v>
      </c>
      <c r="B60" s="19">
        <v>586.25</v>
      </c>
      <c r="C60" s="94">
        <f>DEMANDA!R59</f>
        <v>1.1488605717059142E-3</v>
      </c>
      <c r="D60" s="20"/>
      <c r="F60" s="27">
        <v>57</v>
      </c>
      <c r="G60" s="19">
        <v>0</v>
      </c>
      <c r="H60" s="19">
        <v>0</v>
      </c>
      <c r="I60" s="19">
        <v>0</v>
      </c>
      <c r="M60" s="4">
        <v>57</v>
      </c>
      <c r="N60" s="10">
        <v>58</v>
      </c>
      <c r="O60" s="10">
        <v>57</v>
      </c>
      <c r="P60" s="19">
        <v>4.093</v>
      </c>
      <c r="Q60" s="87">
        <v>237.6</v>
      </c>
      <c r="R60" s="7">
        <v>0</v>
      </c>
      <c r="S60" s="6">
        <f t="shared" si="0"/>
        <v>1.5E-6</v>
      </c>
      <c r="T60" s="8">
        <v>0</v>
      </c>
      <c r="U60" s="8">
        <v>23</v>
      </c>
    </row>
    <row r="61" spans="1:21" x14ac:dyDescent="0.25">
      <c r="A61" s="23">
        <v>58</v>
      </c>
      <c r="B61" s="19">
        <v>586.25</v>
      </c>
      <c r="C61" s="94">
        <f>DEMANDA!R60</f>
        <v>1.1488605717059142E-3</v>
      </c>
      <c r="D61" s="20"/>
      <c r="F61" s="27">
        <v>58</v>
      </c>
      <c r="G61" s="19">
        <v>0</v>
      </c>
      <c r="H61" s="19">
        <v>0</v>
      </c>
      <c r="I61" s="19">
        <v>0</v>
      </c>
      <c r="M61" s="9">
        <v>58</v>
      </c>
      <c r="N61" s="10">
        <v>59</v>
      </c>
      <c r="O61" s="10">
        <v>58</v>
      </c>
      <c r="P61" s="19">
        <v>5.67</v>
      </c>
      <c r="Q61" s="87">
        <v>237.6</v>
      </c>
      <c r="R61" s="7">
        <v>0</v>
      </c>
      <c r="S61" s="6">
        <f t="shared" si="0"/>
        <v>1.5E-6</v>
      </c>
      <c r="T61" s="8">
        <v>0</v>
      </c>
      <c r="U61" s="8">
        <v>23</v>
      </c>
    </row>
    <row r="62" spans="1:21" x14ac:dyDescent="0.25">
      <c r="A62" s="23">
        <v>59</v>
      </c>
      <c r="B62" s="19">
        <v>586.5</v>
      </c>
      <c r="C62" s="94">
        <f>DEMANDA!R61</f>
        <v>1.1488605717059142E-3</v>
      </c>
      <c r="D62" s="20"/>
      <c r="F62" s="27">
        <v>59</v>
      </c>
      <c r="G62" s="19">
        <v>0</v>
      </c>
      <c r="H62" s="19">
        <v>0</v>
      </c>
      <c r="I62" s="19">
        <v>0</v>
      </c>
      <c r="M62" s="4">
        <v>59</v>
      </c>
      <c r="N62" s="10">
        <v>60</v>
      </c>
      <c r="O62" s="10">
        <v>59</v>
      </c>
      <c r="P62" s="19">
        <v>4.8339999999999996</v>
      </c>
      <c r="Q62" s="87">
        <v>237.6</v>
      </c>
      <c r="R62" s="7">
        <v>0</v>
      </c>
      <c r="S62" s="6">
        <f t="shared" si="0"/>
        <v>1.5E-6</v>
      </c>
      <c r="T62" s="8">
        <v>0</v>
      </c>
      <c r="U62" s="8">
        <v>23</v>
      </c>
    </row>
    <row r="63" spans="1:21" x14ac:dyDescent="0.25">
      <c r="A63" s="23">
        <v>60</v>
      </c>
      <c r="B63" s="19">
        <v>586.5</v>
      </c>
      <c r="C63" s="94">
        <f>DEMANDA!R62</f>
        <v>1.1488605717059142E-3</v>
      </c>
      <c r="D63" s="20"/>
      <c r="F63" s="27">
        <v>60</v>
      </c>
      <c r="G63" s="19">
        <v>0</v>
      </c>
      <c r="H63" s="19">
        <v>0</v>
      </c>
      <c r="I63" s="19">
        <v>0</v>
      </c>
      <c r="M63" s="9">
        <v>60</v>
      </c>
      <c r="N63" s="10">
        <v>61</v>
      </c>
      <c r="O63" s="10">
        <v>60</v>
      </c>
      <c r="P63" s="19">
        <v>6.1779999999999999</v>
      </c>
      <c r="Q63" s="87">
        <v>237.6</v>
      </c>
      <c r="R63" s="7">
        <v>0</v>
      </c>
      <c r="S63" s="6">
        <f t="shared" si="0"/>
        <v>1.5E-6</v>
      </c>
      <c r="T63" s="8">
        <v>0</v>
      </c>
      <c r="U63" s="8">
        <v>23</v>
      </c>
    </row>
    <row r="64" spans="1:21" x14ac:dyDescent="0.25">
      <c r="A64" s="23">
        <v>61</v>
      </c>
      <c r="B64" s="19">
        <v>586.75</v>
      </c>
      <c r="C64" s="94">
        <f>DEMANDA!R63</f>
        <v>1.1488605717059142E-3</v>
      </c>
      <c r="D64" s="20"/>
      <c r="F64" s="27">
        <v>61</v>
      </c>
      <c r="G64" s="19">
        <v>0</v>
      </c>
      <c r="H64" s="19">
        <v>0</v>
      </c>
      <c r="I64" s="19">
        <v>0</v>
      </c>
      <c r="M64" s="4">
        <v>61</v>
      </c>
      <c r="N64" s="10">
        <v>62</v>
      </c>
      <c r="O64" s="10">
        <v>61</v>
      </c>
      <c r="P64" s="19">
        <v>4.6150000000000002</v>
      </c>
      <c r="Q64" s="87">
        <v>237.6</v>
      </c>
      <c r="R64" s="7">
        <v>0</v>
      </c>
      <c r="S64" s="6">
        <f t="shared" si="0"/>
        <v>1.5E-6</v>
      </c>
      <c r="T64" s="8">
        <v>0</v>
      </c>
      <c r="U64" s="8">
        <v>23</v>
      </c>
    </row>
    <row r="65" spans="1:21" x14ac:dyDescent="0.25">
      <c r="A65" s="23">
        <v>62</v>
      </c>
      <c r="B65" s="19">
        <v>586.75</v>
      </c>
      <c r="C65" s="94">
        <f>DEMANDA!R64</f>
        <v>1.1488605717059142E-3</v>
      </c>
      <c r="D65" s="20"/>
      <c r="F65" s="27">
        <v>62</v>
      </c>
      <c r="G65" s="19">
        <v>0</v>
      </c>
      <c r="H65" s="19">
        <v>0</v>
      </c>
      <c r="I65" s="19">
        <v>0</v>
      </c>
      <c r="M65" s="9">
        <v>62</v>
      </c>
      <c r="N65" s="10">
        <v>63</v>
      </c>
      <c r="O65" s="10">
        <v>62</v>
      </c>
      <c r="P65" s="19">
        <v>7.55</v>
      </c>
      <c r="Q65" s="87">
        <v>237.6</v>
      </c>
      <c r="R65" s="7">
        <v>0</v>
      </c>
      <c r="S65" s="6">
        <f t="shared" si="0"/>
        <v>1.5E-6</v>
      </c>
      <c r="T65" s="8">
        <v>0</v>
      </c>
      <c r="U65" s="8">
        <v>23</v>
      </c>
    </row>
    <row r="66" spans="1:21" x14ac:dyDescent="0.25">
      <c r="A66" s="23">
        <v>63</v>
      </c>
      <c r="B66" s="19">
        <v>587</v>
      </c>
      <c r="C66" s="94">
        <f>DEMANDA!R65</f>
        <v>1.1488605717059142E-3</v>
      </c>
      <c r="D66" s="20"/>
      <c r="F66" s="27">
        <v>63</v>
      </c>
      <c r="G66" s="19">
        <v>0</v>
      </c>
      <c r="H66" s="19">
        <v>0</v>
      </c>
      <c r="I66" s="19">
        <v>0</v>
      </c>
      <c r="M66" s="4">
        <v>63</v>
      </c>
      <c r="N66" s="10">
        <v>64</v>
      </c>
      <c r="O66" s="10">
        <v>63</v>
      </c>
      <c r="P66" s="19">
        <v>5.4210000000000003</v>
      </c>
      <c r="Q66" s="87">
        <v>237.6</v>
      </c>
      <c r="R66" s="7">
        <v>0</v>
      </c>
      <c r="S66" s="6">
        <f t="shared" si="0"/>
        <v>1.5E-6</v>
      </c>
      <c r="T66" s="8">
        <v>0</v>
      </c>
      <c r="U66" s="8">
        <v>23</v>
      </c>
    </row>
    <row r="67" spans="1:21" x14ac:dyDescent="0.25">
      <c r="A67" s="23">
        <v>64</v>
      </c>
      <c r="B67" s="19">
        <v>587.25</v>
      </c>
      <c r="C67" s="94">
        <f>DEMANDA!R66</f>
        <v>1.1488605717059142E-3</v>
      </c>
      <c r="D67" s="20"/>
      <c r="F67" s="27">
        <v>64</v>
      </c>
      <c r="G67" s="19">
        <v>0</v>
      </c>
      <c r="H67" s="19">
        <v>0</v>
      </c>
      <c r="I67" s="19">
        <v>0</v>
      </c>
      <c r="M67" s="9">
        <v>64</v>
      </c>
      <c r="N67" s="10">
        <v>65</v>
      </c>
      <c r="O67" s="10">
        <v>64</v>
      </c>
      <c r="P67" s="19">
        <v>4.8570000000000002</v>
      </c>
      <c r="Q67" s="87">
        <v>237.6</v>
      </c>
      <c r="R67" s="7">
        <v>0</v>
      </c>
      <c r="S67" s="6">
        <f t="shared" si="0"/>
        <v>1.5E-6</v>
      </c>
      <c r="T67" s="8">
        <v>0</v>
      </c>
      <c r="U67" s="8">
        <v>23</v>
      </c>
    </row>
    <row r="68" spans="1:21" x14ac:dyDescent="0.25">
      <c r="A68" s="23">
        <v>65</v>
      </c>
      <c r="B68" s="19">
        <v>587.5</v>
      </c>
      <c r="C68" s="94">
        <f>DEMANDA!R67</f>
        <v>1.1488605717059142E-3</v>
      </c>
      <c r="D68" s="20"/>
      <c r="F68" s="27">
        <v>65</v>
      </c>
      <c r="G68" s="19">
        <v>0</v>
      </c>
      <c r="H68" s="19">
        <v>0</v>
      </c>
      <c r="I68" s="19">
        <v>0</v>
      </c>
      <c r="M68" s="4">
        <v>65</v>
      </c>
      <c r="N68" s="10">
        <v>66</v>
      </c>
      <c r="O68" s="10">
        <v>65</v>
      </c>
      <c r="P68" s="19">
        <v>4.8929999999999998</v>
      </c>
      <c r="Q68" s="87">
        <v>237.6</v>
      </c>
      <c r="R68" s="7">
        <v>0</v>
      </c>
      <c r="S68" s="6">
        <f t="shared" si="0"/>
        <v>1.5E-6</v>
      </c>
      <c r="T68" s="8">
        <v>0</v>
      </c>
      <c r="U68" s="8">
        <v>23</v>
      </c>
    </row>
    <row r="69" spans="1:21" x14ac:dyDescent="0.25">
      <c r="A69" s="23">
        <v>66</v>
      </c>
      <c r="B69" s="19">
        <v>587.75</v>
      </c>
      <c r="C69" s="94">
        <f>DEMANDA!R68</f>
        <v>1.1488605717059142E-3</v>
      </c>
      <c r="D69" s="20"/>
      <c r="F69" s="27">
        <v>66</v>
      </c>
      <c r="G69" s="19">
        <v>0</v>
      </c>
      <c r="H69" s="19">
        <v>0</v>
      </c>
      <c r="I69" s="19">
        <v>0</v>
      </c>
      <c r="M69" s="9">
        <v>66</v>
      </c>
      <c r="N69" s="10">
        <v>67</v>
      </c>
      <c r="O69" s="10">
        <v>66</v>
      </c>
      <c r="P69" s="19">
        <v>6.2290000000000001</v>
      </c>
      <c r="Q69" s="87">
        <v>237.6</v>
      </c>
      <c r="R69" s="7">
        <v>0</v>
      </c>
      <c r="S69" s="6">
        <f t="shared" ref="S69:S132" si="1">0.0015/1000</f>
        <v>1.5E-6</v>
      </c>
      <c r="T69" s="8">
        <v>0</v>
      </c>
      <c r="U69" s="8">
        <v>23</v>
      </c>
    </row>
    <row r="70" spans="1:21" x14ac:dyDescent="0.25">
      <c r="A70" s="23">
        <v>67</v>
      </c>
      <c r="B70" s="19">
        <v>588</v>
      </c>
      <c r="C70" s="94">
        <f>DEMANDA!R69</f>
        <v>1.1488605717059142E-3</v>
      </c>
      <c r="D70" s="20"/>
      <c r="F70" s="27">
        <v>67</v>
      </c>
      <c r="G70" s="19">
        <v>0</v>
      </c>
      <c r="H70" s="19">
        <v>0</v>
      </c>
      <c r="I70" s="19">
        <v>0</v>
      </c>
      <c r="M70" s="4">
        <v>67</v>
      </c>
      <c r="N70" s="10">
        <v>68</v>
      </c>
      <c r="O70" s="10">
        <v>67</v>
      </c>
      <c r="P70" s="19">
        <v>5.2130000000000001</v>
      </c>
      <c r="Q70" s="87">
        <v>237.6</v>
      </c>
      <c r="R70" s="7">
        <v>0</v>
      </c>
      <c r="S70" s="6">
        <f t="shared" si="1"/>
        <v>1.5E-6</v>
      </c>
      <c r="T70" s="8">
        <v>0</v>
      </c>
      <c r="U70" s="8">
        <v>23</v>
      </c>
    </row>
    <row r="71" spans="1:21" x14ac:dyDescent="0.25">
      <c r="A71" s="23">
        <v>68</v>
      </c>
      <c r="B71" s="19">
        <v>588.25</v>
      </c>
      <c r="C71" s="94">
        <f>DEMANDA!R70</f>
        <v>1.1488605717059142E-3</v>
      </c>
      <c r="D71" s="20"/>
      <c r="F71" s="27">
        <v>68</v>
      </c>
      <c r="G71" s="19">
        <v>0</v>
      </c>
      <c r="H71" s="19">
        <v>0</v>
      </c>
      <c r="I71" s="19">
        <v>0</v>
      </c>
      <c r="M71" s="9">
        <v>68</v>
      </c>
      <c r="N71" s="10">
        <v>69</v>
      </c>
      <c r="O71" s="10">
        <v>68</v>
      </c>
      <c r="P71" s="19">
        <v>4.827</v>
      </c>
      <c r="Q71" s="87">
        <v>237.6</v>
      </c>
      <c r="R71" s="7">
        <v>0</v>
      </c>
      <c r="S71" s="6">
        <f t="shared" si="1"/>
        <v>1.5E-6</v>
      </c>
      <c r="T71" s="8">
        <v>0</v>
      </c>
      <c r="U71" s="8">
        <v>23</v>
      </c>
    </row>
    <row r="72" spans="1:21" x14ac:dyDescent="0.25">
      <c r="A72" s="23">
        <v>69</v>
      </c>
      <c r="B72" s="19">
        <v>588.25</v>
      </c>
      <c r="C72" s="94">
        <f>DEMANDA!R71</f>
        <v>1.1488605717059142E-3</v>
      </c>
      <c r="D72" s="20"/>
      <c r="F72" s="27">
        <v>69</v>
      </c>
      <c r="G72" s="19">
        <v>0</v>
      </c>
      <c r="H72" s="19">
        <v>0</v>
      </c>
      <c r="I72" s="19">
        <v>0</v>
      </c>
      <c r="M72" s="4">
        <v>69</v>
      </c>
      <c r="N72" s="10">
        <v>70</v>
      </c>
      <c r="O72" s="10">
        <v>69</v>
      </c>
      <c r="P72" s="19">
        <v>5.1909999999999998</v>
      </c>
      <c r="Q72" s="87">
        <v>237.6</v>
      </c>
      <c r="R72" s="7">
        <v>0</v>
      </c>
      <c r="S72" s="6">
        <f t="shared" si="1"/>
        <v>1.5E-6</v>
      </c>
      <c r="T72" s="8">
        <v>0</v>
      </c>
      <c r="U72" s="8">
        <v>23</v>
      </c>
    </row>
    <row r="73" spans="1:21" x14ac:dyDescent="0.25">
      <c r="A73" s="23">
        <v>70</v>
      </c>
      <c r="B73" s="19">
        <v>588.5</v>
      </c>
      <c r="C73" s="94">
        <f>DEMANDA!R72</f>
        <v>1.1488605717059142E-3</v>
      </c>
      <c r="D73" s="20"/>
      <c r="F73" s="27">
        <v>70</v>
      </c>
      <c r="G73" s="19">
        <v>0</v>
      </c>
      <c r="H73" s="19">
        <v>0</v>
      </c>
      <c r="I73" s="19">
        <v>0</v>
      </c>
      <c r="M73" s="9">
        <v>70</v>
      </c>
      <c r="N73" s="10">
        <v>70</v>
      </c>
      <c r="O73" s="10">
        <v>71</v>
      </c>
      <c r="P73" s="19">
        <v>18.954999999999998</v>
      </c>
      <c r="Q73" s="87">
        <v>237.6</v>
      </c>
      <c r="R73" s="7">
        <v>0</v>
      </c>
      <c r="S73" s="6">
        <f t="shared" si="1"/>
        <v>1.5E-6</v>
      </c>
      <c r="T73" s="8">
        <v>0</v>
      </c>
      <c r="U73" s="8">
        <v>23</v>
      </c>
    </row>
    <row r="74" spans="1:21" x14ac:dyDescent="0.25">
      <c r="A74" s="23">
        <v>71</v>
      </c>
      <c r="B74" s="19">
        <v>588.75</v>
      </c>
      <c r="C74" s="94">
        <f>DEMANDA!R73</f>
        <v>1.1488605717059142E-3</v>
      </c>
      <c r="D74" s="20"/>
      <c r="F74" s="27">
        <v>71</v>
      </c>
      <c r="G74" s="19">
        <v>0</v>
      </c>
      <c r="H74" s="19">
        <v>0</v>
      </c>
      <c r="I74" s="19">
        <v>0</v>
      </c>
      <c r="M74" s="4">
        <v>71</v>
      </c>
      <c r="N74" s="10">
        <v>71</v>
      </c>
      <c r="O74" s="10">
        <v>72</v>
      </c>
      <c r="P74" s="19">
        <v>13.217000000000001</v>
      </c>
      <c r="Q74" s="87">
        <v>237.6</v>
      </c>
      <c r="R74" s="7">
        <v>0</v>
      </c>
      <c r="S74" s="6">
        <f t="shared" si="1"/>
        <v>1.5E-6</v>
      </c>
      <c r="T74" s="8">
        <v>0</v>
      </c>
      <c r="U74" s="8">
        <v>23</v>
      </c>
    </row>
    <row r="75" spans="1:21" x14ac:dyDescent="0.25">
      <c r="A75" s="23">
        <v>72</v>
      </c>
      <c r="B75" s="19">
        <v>589</v>
      </c>
      <c r="C75" s="94">
        <f>DEMANDA!R74</f>
        <v>1.1488605717059142E-3</v>
      </c>
      <c r="D75" s="20"/>
      <c r="F75" s="27">
        <v>72</v>
      </c>
      <c r="G75" s="19">
        <v>0</v>
      </c>
      <c r="H75" s="19">
        <v>0</v>
      </c>
      <c r="I75" s="19">
        <v>0</v>
      </c>
      <c r="M75" s="9">
        <v>72</v>
      </c>
      <c r="N75" s="10">
        <v>72</v>
      </c>
      <c r="O75" s="10">
        <v>73</v>
      </c>
      <c r="P75" s="19">
        <v>5.1779999999999999</v>
      </c>
      <c r="Q75" s="87">
        <v>237.6</v>
      </c>
      <c r="R75" s="7">
        <v>0</v>
      </c>
      <c r="S75" s="6">
        <f t="shared" si="1"/>
        <v>1.5E-6</v>
      </c>
      <c r="T75" s="8">
        <v>0</v>
      </c>
      <c r="U75" s="8">
        <v>23</v>
      </c>
    </row>
    <row r="76" spans="1:21" x14ac:dyDescent="0.25">
      <c r="A76" s="23">
        <v>73</v>
      </c>
      <c r="B76" s="19">
        <v>589</v>
      </c>
      <c r="C76" s="94">
        <f>DEMANDA!R75</f>
        <v>1.1488605717059142E-3</v>
      </c>
      <c r="D76" s="20"/>
      <c r="F76" s="27">
        <v>73</v>
      </c>
      <c r="G76" s="19">
        <v>0</v>
      </c>
      <c r="H76" s="19">
        <v>0</v>
      </c>
      <c r="I76" s="19">
        <v>0</v>
      </c>
      <c r="M76" s="4">
        <v>73</v>
      </c>
      <c r="N76" s="10">
        <v>73</v>
      </c>
      <c r="O76" s="10">
        <v>74</v>
      </c>
      <c r="P76" s="19">
        <v>3.617</v>
      </c>
      <c r="Q76" s="87">
        <v>237.6</v>
      </c>
      <c r="R76" s="7">
        <v>0</v>
      </c>
      <c r="S76" s="6">
        <f t="shared" si="1"/>
        <v>1.5E-6</v>
      </c>
      <c r="T76" s="8">
        <v>0</v>
      </c>
      <c r="U76" s="8">
        <v>23</v>
      </c>
    </row>
    <row r="77" spans="1:21" x14ac:dyDescent="0.25">
      <c r="A77" s="23">
        <v>74</v>
      </c>
      <c r="B77" s="19">
        <v>588.75</v>
      </c>
      <c r="C77" s="94">
        <f>DEMANDA!R76</f>
        <v>1.1488605717059142E-3</v>
      </c>
      <c r="D77" s="20"/>
      <c r="F77" s="27">
        <v>74</v>
      </c>
      <c r="G77" s="19">
        <v>0</v>
      </c>
      <c r="H77" s="19">
        <v>0</v>
      </c>
      <c r="I77" s="19">
        <v>0</v>
      </c>
      <c r="M77" s="9">
        <v>74</v>
      </c>
      <c r="N77" s="10">
        <v>74</v>
      </c>
      <c r="O77" s="10">
        <v>75</v>
      </c>
      <c r="P77" s="19">
        <v>5.4569999999999999</v>
      </c>
      <c r="Q77" s="87">
        <v>237.6</v>
      </c>
      <c r="R77" s="7">
        <v>0</v>
      </c>
      <c r="S77" s="6">
        <f t="shared" si="1"/>
        <v>1.5E-6</v>
      </c>
      <c r="T77" s="8">
        <v>0</v>
      </c>
      <c r="U77" s="8">
        <v>23</v>
      </c>
    </row>
    <row r="78" spans="1:21" x14ac:dyDescent="0.25">
      <c r="A78" s="23">
        <v>75</v>
      </c>
      <c r="B78" s="19">
        <v>588.75</v>
      </c>
      <c r="C78" s="94">
        <f>DEMANDA!R77</f>
        <v>1.1488605717059142E-3</v>
      </c>
      <c r="D78" s="20"/>
      <c r="F78" s="27">
        <v>75</v>
      </c>
      <c r="G78" s="19">
        <v>0</v>
      </c>
      <c r="H78" s="19">
        <v>0</v>
      </c>
      <c r="I78" s="19">
        <v>0</v>
      </c>
      <c r="M78" s="4">
        <v>75</v>
      </c>
      <c r="N78" s="10">
        <v>75</v>
      </c>
      <c r="O78" s="10">
        <v>76</v>
      </c>
      <c r="P78" s="19">
        <v>2.2879999999999998</v>
      </c>
      <c r="Q78" s="87">
        <v>237.6</v>
      </c>
      <c r="R78" s="7">
        <v>0</v>
      </c>
      <c r="S78" s="6">
        <f t="shared" si="1"/>
        <v>1.5E-6</v>
      </c>
      <c r="T78" s="8">
        <v>0</v>
      </c>
      <c r="U78" s="8">
        <v>23</v>
      </c>
    </row>
    <row r="79" spans="1:21" x14ac:dyDescent="0.25">
      <c r="A79" s="23">
        <v>76</v>
      </c>
      <c r="B79" s="19">
        <v>588.5</v>
      </c>
      <c r="C79" s="94">
        <f>DEMANDA!R78</f>
        <v>1.1488605717059142E-3</v>
      </c>
      <c r="D79" s="20"/>
      <c r="F79" s="27">
        <v>76</v>
      </c>
      <c r="G79" s="19">
        <v>0</v>
      </c>
      <c r="H79" s="19">
        <v>0</v>
      </c>
      <c r="I79" s="19">
        <v>0</v>
      </c>
      <c r="M79" s="9">
        <v>76</v>
      </c>
      <c r="N79" s="10">
        <v>76</v>
      </c>
      <c r="O79" s="10">
        <v>77</v>
      </c>
      <c r="P79" s="19">
        <v>11.34</v>
      </c>
      <c r="Q79" s="87">
        <v>237.6</v>
      </c>
      <c r="R79" s="7">
        <v>0</v>
      </c>
      <c r="S79" s="6">
        <f t="shared" si="1"/>
        <v>1.5E-6</v>
      </c>
      <c r="T79" s="8">
        <v>0</v>
      </c>
      <c r="U79" s="8">
        <v>23</v>
      </c>
    </row>
    <row r="80" spans="1:21" x14ac:dyDescent="0.25">
      <c r="A80" s="23">
        <v>77</v>
      </c>
      <c r="B80" s="19">
        <v>588.5</v>
      </c>
      <c r="C80" s="94">
        <f>DEMANDA!R79</f>
        <v>20.105060004853499</v>
      </c>
      <c r="D80" s="20"/>
      <c r="F80" s="27">
        <v>77</v>
      </c>
      <c r="G80" s="19">
        <v>0</v>
      </c>
      <c r="H80" s="19">
        <v>0</v>
      </c>
      <c r="I80" s="19">
        <v>0</v>
      </c>
      <c r="M80" s="4">
        <v>77</v>
      </c>
      <c r="N80" s="10">
        <v>79</v>
      </c>
      <c r="O80" s="10">
        <v>78</v>
      </c>
      <c r="P80" s="19">
        <v>10.832000000000001</v>
      </c>
      <c r="Q80" s="87">
        <v>237.6</v>
      </c>
      <c r="R80" s="7">
        <v>0</v>
      </c>
      <c r="S80" s="6">
        <f t="shared" si="1"/>
        <v>1.5E-6</v>
      </c>
      <c r="T80" s="8">
        <v>0</v>
      </c>
      <c r="U80" s="8">
        <v>23</v>
      </c>
    </row>
    <row r="81" spans="1:21" x14ac:dyDescent="0.25">
      <c r="A81" s="23">
        <v>78</v>
      </c>
      <c r="B81" s="19">
        <v>588.75</v>
      </c>
      <c r="C81" s="94">
        <f>DEMANDA!R80</f>
        <v>20.105060004853499</v>
      </c>
      <c r="D81" s="20"/>
      <c r="F81" s="27">
        <v>78</v>
      </c>
      <c r="G81" s="19">
        <v>0</v>
      </c>
      <c r="H81" s="19">
        <v>0</v>
      </c>
      <c r="I81" s="19">
        <v>0</v>
      </c>
      <c r="M81" s="9">
        <v>78</v>
      </c>
      <c r="N81" s="10">
        <v>80</v>
      </c>
      <c r="O81" s="10">
        <v>79</v>
      </c>
      <c r="P81" s="19">
        <v>3.4849999999999999</v>
      </c>
      <c r="Q81" s="87">
        <v>237.6</v>
      </c>
      <c r="R81" s="7">
        <v>0</v>
      </c>
      <c r="S81" s="6">
        <f t="shared" si="1"/>
        <v>1.5E-6</v>
      </c>
      <c r="T81" s="8">
        <v>0</v>
      </c>
      <c r="U81" s="8">
        <v>23</v>
      </c>
    </row>
    <row r="82" spans="1:21" x14ac:dyDescent="0.25">
      <c r="A82" s="23">
        <v>79</v>
      </c>
      <c r="B82" s="19">
        <v>588.75</v>
      </c>
      <c r="C82" s="94">
        <f>DEMANDA!R81</f>
        <v>1.1488605717059142E-3</v>
      </c>
      <c r="D82" s="20"/>
      <c r="F82" s="27">
        <v>79</v>
      </c>
      <c r="G82" s="19">
        <v>0</v>
      </c>
      <c r="H82" s="19">
        <v>0</v>
      </c>
      <c r="I82" s="19">
        <v>0</v>
      </c>
      <c r="M82" s="4">
        <v>79</v>
      </c>
      <c r="N82" s="10">
        <v>81</v>
      </c>
      <c r="O82" s="10">
        <v>80</v>
      </c>
      <c r="P82" s="19">
        <v>3.62</v>
      </c>
      <c r="Q82" s="87">
        <v>237.6</v>
      </c>
      <c r="R82" s="7">
        <v>0</v>
      </c>
      <c r="S82" s="6">
        <f t="shared" si="1"/>
        <v>1.5E-6</v>
      </c>
      <c r="T82" s="8">
        <v>0</v>
      </c>
      <c r="U82" s="8">
        <v>23</v>
      </c>
    </row>
    <row r="83" spans="1:21" x14ac:dyDescent="0.25">
      <c r="A83" s="23">
        <v>80</v>
      </c>
      <c r="B83" s="19">
        <v>588.75</v>
      </c>
      <c r="C83" s="94">
        <f>DEMANDA!R82</f>
        <v>1.1488605717059142E-3</v>
      </c>
      <c r="D83" s="20"/>
      <c r="F83" s="27">
        <v>80</v>
      </c>
      <c r="G83" s="19">
        <v>0</v>
      </c>
      <c r="H83" s="19">
        <v>0</v>
      </c>
      <c r="I83" s="19">
        <v>0</v>
      </c>
      <c r="M83" s="9">
        <v>80</v>
      </c>
      <c r="N83" s="10">
        <v>82</v>
      </c>
      <c r="O83" s="10">
        <v>81</v>
      </c>
      <c r="P83" s="19">
        <v>5.5170000000000003</v>
      </c>
      <c r="Q83" s="87">
        <v>237.6</v>
      </c>
      <c r="R83" s="7">
        <v>0</v>
      </c>
      <c r="S83" s="6">
        <f t="shared" si="1"/>
        <v>1.5E-6</v>
      </c>
      <c r="T83" s="8">
        <v>0</v>
      </c>
      <c r="U83" s="8">
        <v>23</v>
      </c>
    </row>
    <row r="84" spans="1:21" x14ac:dyDescent="0.25">
      <c r="A84" s="23">
        <v>81</v>
      </c>
      <c r="B84" s="19">
        <v>588.75</v>
      </c>
      <c r="C84" s="94">
        <f>DEMANDA!R83</f>
        <v>1.1488605717059142E-3</v>
      </c>
      <c r="D84" s="20"/>
      <c r="F84" s="27">
        <v>81</v>
      </c>
      <c r="G84" s="19">
        <v>0</v>
      </c>
      <c r="H84" s="19">
        <v>0</v>
      </c>
      <c r="I84" s="19">
        <v>0</v>
      </c>
      <c r="M84" s="4">
        <v>81</v>
      </c>
      <c r="N84" s="10">
        <v>83</v>
      </c>
      <c r="O84" s="10">
        <v>82</v>
      </c>
      <c r="P84" s="19">
        <v>6.7450000000000001</v>
      </c>
      <c r="Q84" s="87">
        <v>237.6</v>
      </c>
      <c r="R84" s="7">
        <v>0</v>
      </c>
      <c r="S84" s="6">
        <f t="shared" si="1"/>
        <v>1.5E-6</v>
      </c>
      <c r="T84" s="8">
        <v>0</v>
      </c>
      <c r="U84" s="8">
        <v>23</v>
      </c>
    </row>
    <row r="85" spans="1:21" x14ac:dyDescent="0.25">
      <c r="A85" s="23">
        <v>82</v>
      </c>
      <c r="B85" s="19">
        <v>589</v>
      </c>
      <c r="C85" s="94">
        <f>DEMANDA!R84</f>
        <v>1.1488605717059142E-3</v>
      </c>
      <c r="D85" s="20"/>
      <c r="F85" s="27">
        <v>82</v>
      </c>
      <c r="G85" s="19">
        <v>0</v>
      </c>
      <c r="H85" s="19">
        <v>0</v>
      </c>
      <c r="I85" s="19">
        <v>0</v>
      </c>
      <c r="M85" s="9">
        <v>82</v>
      </c>
      <c r="N85" s="10">
        <v>84</v>
      </c>
      <c r="O85" s="10">
        <v>83</v>
      </c>
      <c r="P85" s="19">
        <v>9.4410000000000007</v>
      </c>
      <c r="Q85" s="87">
        <v>237.6</v>
      </c>
      <c r="R85" s="7">
        <v>0</v>
      </c>
      <c r="S85" s="6">
        <f t="shared" si="1"/>
        <v>1.5E-6</v>
      </c>
      <c r="T85" s="8">
        <v>0</v>
      </c>
      <c r="U85" s="8">
        <v>23</v>
      </c>
    </row>
    <row r="86" spans="1:21" x14ac:dyDescent="0.25">
      <c r="A86" s="23">
        <v>83</v>
      </c>
      <c r="B86" s="19">
        <v>589</v>
      </c>
      <c r="C86" s="94">
        <f>DEMANDA!R85</f>
        <v>1.1488605717059142E-3</v>
      </c>
      <c r="D86" s="20"/>
      <c r="F86" s="27">
        <v>83</v>
      </c>
      <c r="G86" s="19">
        <v>0</v>
      </c>
      <c r="H86" s="19">
        <v>0</v>
      </c>
      <c r="I86" s="19">
        <v>0</v>
      </c>
      <c r="M86" s="4">
        <v>83</v>
      </c>
      <c r="N86" s="10">
        <v>85</v>
      </c>
      <c r="O86" s="10">
        <v>84</v>
      </c>
      <c r="P86" s="19">
        <v>8.798</v>
      </c>
      <c r="Q86" s="87">
        <v>237.6</v>
      </c>
      <c r="R86" s="7">
        <v>0</v>
      </c>
      <c r="S86" s="6">
        <f t="shared" si="1"/>
        <v>1.5E-6</v>
      </c>
      <c r="T86" s="8">
        <v>0</v>
      </c>
      <c r="U86" s="8">
        <v>23</v>
      </c>
    </row>
    <row r="87" spans="1:21" x14ac:dyDescent="0.25">
      <c r="A87" s="23">
        <v>84</v>
      </c>
      <c r="B87" s="19">
        <v>589</v>
      </c>
      <c r="C87" s="94">
        <f>DEMANDA!R86</f>
        <v>1.1488605717059142E-3</v>
      </c>
      <c r="D87" s="20"/>
      <c r="F87" s="27">
        <v>84</v>
      </c>
      <c r="G87" s="19">
        <v>0</v>
      </c>
      <c r="H87" s="19">
        <v>0</v>
      </c>
      <c r="I87" s="19">
        <v>0</v>
      </c>
      <c r="M87" s="9">
        <v>84</v>
      </c>
      <c r="N87" s="10">
        <v>86</v>
      </c>
      <c r="O87" s="10">
        <v>85</v>
      </c>
      <c r="P87" s="19">
        <v>10.750999999999999</v>
      </c>
      <c r="Q87" s="87">
        <v>237.6</v>
      </c>
      <c r="R87" s="7">
        <v>0</v>
      </c>
      <c r="S87" s="6">
        <f t="shared" si="1"/>
        <v>1.5E-6</v>
      </c>
      <c r="T87" s="8">
        <v>0</v>
      </c>
      <c r="U87" s="8">
        <v>23</v>
      </c>
    </row>
    <row r="88" spans="1:21" x14ac:dyDescent="0.25">
      <c r="A88" s="23">
        <v>85</v>
      </c>
      <c r="B88" s="19">
        <v>588.75</v>
      </c>
      <c r="C88" s="94">
        <f>DEMANDA!R87</f>
        <v>1.1488605717059142E-3</v>
      </c>
      <c r="D88" s="20"/>
      <c r="F88" s="27">
        <v>85</v>
      </c>
      <c r="G88" s="19">
        <v>0</v>
      </c>
      <c r="H88" s="19">
        <v>0</v>
      </c>
      <c r="I88" s="19">
        <v>0</v>
      </c>
      <c r="M88" s="4">
        <v>85</v>
      </c>
      <c r="N88" s="10">
        <v>86</v>
      </c>
      <c r="O88" s="10">
        <v>70</v>
      </c>
      <c r="P88" s="19">
        <v>5.9130000000000003</v>
      </c>
      <c r="Q88" s="87">
        <v>237.6</v>
      </c>
      <c r="R88" s="7">
        <v>0</v>
      </c>
      <c r="S88" s="6">
        <f t="shared" si="1"/>
        <v>1.5E-6</v>
      </c>
      <c r="T88" s="8">
        <v>0</v>
      </c>
      <c r="U88" s="8">
        <v>23</v>
      </c>
    </row>
    <row r="89" spans="1:21" x14ac:dyDescent="0.25">
      <c r="A89" s="23">
        <v>86</v>
      </c>
      <c r="B89" s="19">
        <v>588.75</v>
      </c>
      <c r="C89" s="94">
        <f>DEMANDA!R88</f>
        <v>1.1488605717059142E-3</v>
      </c>
      <c r="D89" s="20"/>
      <c r="F89" s="27">
        <v>86</v>
      </c>
      <c r="G89" s="19">
        <v>0</v>
      </c>
      <c r="H89" s="19">
        <v>0</v>
      </c>
      <c r="I89" s="19">
        <v>0</v>
      </c>
      <c r="M89" s="9">
        <v>86</v>
      </c>
      <c r="N89" s="10">
        <v>87</v>
      </c>
      <c r="O89" s="10">
        <v>86</v>
      </c>
      <c r="P89" s="19">
        <v>2.9510000000000001</v>
      </c>
      <c r="Q89" s="87">
        <v>237.6</v>
      </c>
      <c r="R89" s="7">
        <v>0</v>
      </c>
      <c r="S89" s="6">
        <f t="shared" si="1"/>
        <v>1.5E-6</v>
      </c>
      <c r="T89" s="8">
        <v>0</v>
      </c>
      <c r="U89" s="8">
        <v>23</v>
      </c>
    </row>
    <row r="90" spans="1:21" x14ac:dyDescent="0.25">
      <c r="A90" s="23">
        <v>87</v>
      </c>
      <c r="B90" s="19">
        <v>588.75</v>
      </c>
      <c r="C90" s="94">
        <f>DEMANDA!R89</f>
        <v>1.1488605717059142E-3</v>
      </c>
      <c r="D90" s="20"/>
      <c r="F90" s="27">
        <v>87</v>
      </c>
      <c r="G90" s="19">
        <v>0</v>
      </c>
      <c r="H90" s="19">
        <v>0</v>
      </c>
      <c r="I90" s="19">
        <v>0</v>
      </c>
      <c r="M90" s="4">
        <v>87</v>
      </c>
      <c r="N90" s="10">
        <v>88</v>
      </c>
      <c r="O90" s="10">
        <v>87</v>
      </c>
      <c r="P90" s="19">
        <v>4.6139999999999999</v>
      </c>
      <c r="Q90" s="87">
        <v>237.6</v>
      </c>
      <c r="R90" s="7">
        <v>0</v>
      </c>
      <c r="S90" s="6">
        <f t="shared" si="1"/>
        <v>1.5E-6</v>
      </c>
      <c r="T90" s="8">
        <v>0</v>
      </c>
      <c r="U90" s="8">
        <v>23</v>
      </c>
    </row>
    <row r="91" spans="1:21" x14ac:dyDescent="0.25">
      <c r="A91" s="23">
        <v>88</v>
      </c>
      <c r="B91" s="19">
        <v>589</v>
      </c>
      <c r="C91" s="94">
        <f>DEMANDA!R90</f>
        <v>1.1488605717059142E-3</v>
      </c>
      <c r="D91" s="20"/>
      <c r="F91" s="27">
        <v>88</v>
      </c>
      <c r="G91" s="19">
        <v>0</v>
      </c>
      <c r="H91" s="19">
        <v>0</v>
      </c>
      <c r="I91" s="19">
        <v>0</v>
      </c>
      <c r="M91" s="9">
        <v>88</v>
      </c>
      <c r="N91" s="10">
        <v>89</v>
      </c>
      <c r="O91" s="10">
        <v>88</v>
      </c>
      <c r="P91" s="19">
        <v>7.3769999999999998</v>
      </c>
      <c r="Q91" s="87">
        <v>237.6</v>
      </c>
      <c r="R91" s="7">
        <v>0</v>
      </c>
      <c r="S91" s="6">
        <f t="shared" si="1"/>
        <v>1.5E-6</v>
      </c>
      <c r="T91" s="8">
        <v>0</v>
      </c>
      <c r="U91" s="8">
        <v>23</v>
      </c>
    </row>
    <row r="92" spans="1:21" x14ac:dyDescent="0.25">
      <c r="A92" s="23">
        <v>89</v>
      </c>
      <c r="B92" s="19">
        <v>589.25</v>
      </c>
      <c r="C92" s="94">
        <f>DEMANDA!R91</f>
        <v>1.1488605717059142E-3</v>
      </c>
      <c r="D92" s="20"/>
      <c r="F92" s="27">
        <v>89</v>
      </c>
      <c r="G92" s="19">
        <v>0</v>
      </c>
      <c r="H92" s="19">
        <v>0</v>
      </c>
      <c r="I92" s="19">
        <v>0</v>
      </c>
      <c r="M92" s="4">
        <v>89</v>
      </c>
      <c r="N92" s="10">
        <v>90</v>
      </c>
      <c r="O92" s="10">
        <v>89</v>
      </c>
      <c r="P92" s="19">
        <v>10.028</v>
      </c>
      <c r="Q92" s="87">
        <v>237.6</v>
      </c>
      <c r="R92" s="7">
        <v>0</v>
      </c>
      <c r="S92" s="6">
        <f t="shared" si="1"/>
        <v>1.5E-6</v>
      </c>
      <c r="T92" s="8">
        <v>0</v>
      </c>
      <c r="U92" s="8">
        <v>23</v>
      </c>
    </row>
    <row r="93" spans="1:21" x14ac:dyDescent="0.25">
      <c r="A93" s="23">
        <v>90</v>
      </c>
      <c r="B93" s="19">
        <v>589.5</v>
      </c>
      <c r="C93" s="94">
        <f>DEMANDA!R92</f>
        <v>1.1488605717059142E-3</v>
      </c>
      <c r="D93" s="20"/>
      <c r="F93" s="27">
        <v>90</v>
      </c>
      <c r="G93" s="19">
        <v>0</v>
      </c>
      <c r="H93" s="19">
        <v>0</v>
      </c>
      <c r="I93" s="19">
        <v>0</v>
      </c>
      <c r="M93" s="9">
        <v>90</v>
      </c>
      <c r="N93" s="10">
        <v>91</v>
      </c>
      <c r="O93" s="10">
        <v>90</v>
      </c>
      <c r="P93" s="19">
        <v>9.8699999999999992</v>
      </c>
      <c r="Q93" s="87">
        <v>237.6</v>
      </c>
      <c r="R93" s="7">
        <v>0</v>
      </c>
      <c r="S93" s="6">
        <f t="shared" si="1"/>
        <v>1.5E-6</v>
      </c>
      <c r="T93" s="8">
        <v>0</v>
      </c>
      <c r="U93" s="8">
        <v>23</v>
      </c>
    </row>
    <row r="94" spans="1:21" x14ac:dyDescent="0.25">
      <c r="A94" s="23">
        <v>91</v>
      </c>
      <c r="B94" s="19">
        <v>589.75</v>
      </c>
      <c r="C94" s="94">
        <f>DEMANDA!R93</f>
        <v>1.1488605717059142E-3</v>
      </c>
      <c r="D94" s="20"/>
      <c r="F94" s="27">
        <v>91</v>
      </c>
      <c r="G94" s="19">
        <v>0</v>
      </c>
      <c r="H94" s="19">
        <v>0</v>
      </c>
      <c r="I94" s="19">
        <v>0</v>
      </c>
      <c r="M94" s="4">
        <v>91</v>
      </c>
      <c r="N94" s="10">
        <v>92</v>
      </c>
      <c r="O94" s="10">
        <v>91</v>
      </c>
      <c r="P94" s="19">
        <v>10.212999999999999</v>
      </c>
      <c r="Q94" s="87">
        <v>237.6</v>
      </c>
      <c r="R94" s="7">
        <v>0</v>
      </c>
      <c r="S94" s="6">
        <f t="shared" si="1"/>
        <v>1.5E-6</v>
      </c>
      <c r="T94" s="8">
        <v>0</v>
      </c>
      <c r="U94" s="8">
        <v>23</v>
      </c>
    </row>
    <row r="95" spans="1:21" x14ac:dyDescent="0.25">
      <c r="A95" s="23">
        <v>92</v>
      </c>
      <c r="B95" s="19">
        <v>590</v>
      </c>
      <c r="C95" s="94">
        <f>DEMANDA!R94</f>
        <v>1.1488605717059142E-3</v>
      </c>
      <c r="D95" s="20"/>
      <c r="F95" s="27">
        <v>92</v>
      </c>
      <c r="G95" s="19">
        <v>0</v>
      </c>
      <c r="H95" s="19">
        <v>0</v>
      </c>
      <c r="I95" s="19">
        <v>0</v>
      </c>
      <c r="M95" s="9">
        <v>92</v>
      </c>
      <c r="N95" s="10">
        <v>93</v>
      </c>
      <c r="O95" s="10">
        <v>92</v>
      </c>
      <c r="P95" s="19">
        <v>7.2869999999999999</v>
      </c>
      <c r="Q95" s="87">
        <v>237.6</v>
      </c>
      <c r="R95" s="7">
        <v>2.5</v>
      </c>
      <c r="S95" s="6">
        <f t="shared" si="1"/>
        <v>1.5E-6</v>
      </c>
      <c r="T95" s="8">
        <v>0</v>
      </c>
      <c r="U95" s="8">
        <v>23</v>
      </c>
    </row>
    <row r="96" spans="1:21" x14ac:dyDescent="0.25">
      <c r="A96" s="23">
        <v>93</v>
      </c>
      <c r="B96" s="19">
        <v>590.25</v>
      </c>
      <c r="C96" s="94">
        <f>DEMANDA!R95</f>
        <v>1.1488605717059142E-4</v>
      </c>
      <c r="D96" s="20"/>
      <c r="F96" s="27">
        <v>93</v>
      </c>
      <c r="G96" s="19">
        <v>0</v>
      </c>
      <c r="H96" s="19">
        <v>0</v>
      </c>
      <c r="I96" s="19">
        <v>0</v>
      </c>
      <c r="M96" s="4">
        <v>93</v>
      </c>
      <c r="N96" s="10">
        <v>93</v>
      </c>
      <c r="O96" s="10">
        <v>94</v>
      </c>
      <c r="P96" s="19">
        <v>24.134</v>
      </c>
      <c r="Q96" s="87">
        <v>237.6</v>
      </c>
      <c r="R96" s="7">
        <v>0</v>
      </c>
      <c r="S96" s="6">
        <f t="shared" si="1"/>
        <v>1.5E-6</v>
      </c>
      <c r="T96" s="8">
        <v>0</v>
      </c>
      <c r="U96" s="8">
        <v>23</v>
      </c>
    </row>
    <row r="97" spans="1:21" x14ac:dyDescent="0.25">
      <c r="A97" s="23">
        <v>94</v>
      </c>
      <c r="B97" s="19">
        <v>590.5</v>
      </c>
      <c r="C97" s="94">
        <f>DEMANDA!R96</f>
        <v>1.1488605717059142E-3</v>
      </c>
      <c r="D97" s="20"/>
      <c r="F97" s="27">
        <v>94</v>
      </c>
      <c r="G97" s="19">
        <v>0</v>
      </c>
      <c r="H97" s="19">
        <v>0</v>
      </c>
      <c r="I97" s="19">
        <v>0</v>
      </c>
      <c r="M97" s="9">
        <v>94</v>
      </c>
      <c r="N97" s="10">
        <v>94</v>
      </c>
      <c r="O97" s="10">
        <v>95</v>
      </c>
      <c r="P97" s="19">
        <v>12.041</v>
      </c>
      <c r="Q97" s="87">
        <v>237.6</v>
      </c>
      <c r="R97" s="7">
        <v>0</v>
      </c>
      <c r="S97" s="6">
        <f t="shared" si="1"/>
        <v>1.5E-6</v>
      </c>
      <c r="T97" s="8">
        <v>0</v>
      </c>
      <c r="U97" s="8">
        <v>23</v>
      </c>
    </row>
    <row r="98" spans="1:21" x14ac:dyDescent="0.25">
      <c r="A98" s="23">
        <v>95</v>
      </c>
      <c r="B98" s="19">
        <v>590.75</v>
      </c>
      <c r="C98" s="94">
        <f>DEMANDA!R97</f>
        <v>1.1488605717059142E-3</v>
      </c>
      <c r="D98" s="20"/>
      <c r="F98" s="27">
        <v>95</v>
      </c>
      <c r="G98" s="19">
        <v>0</v>
      </c>
      <c r="H98" s="19">
        <v>0</v>
      </c>
      <c r="I98" s="19">
        <v>0</v>
      </c>
      <c r="M98" s="4">
        <v>95</v>
      </c>
      <c r="N98" s="10">
        <v>95</v>
      </c>
      <c r="O98" s="10">
        <v>96</v>
      </c>
      <c r="P98" s="19">
        <v>10.375</v>
      </c>
      <c r="Q98" s="87">
        <v>237.6</v>
      </c>
      <c r="R98" s="7">
        <v>0</v>
      </c>
      <c r="S98" s="6">
        <f t="shared" si="1"/>
        <v>1.5E-6</v>
      </c>
      <c r="T98" s="8">
        <v>0</v>
      </c>
      <c r="U98" s="8">
        <v>23</v>
      </c>
    </row>
    <row r="99" spans="1:21" x14ac:dyDescent="0.25">
      <c r="A99" s="23">
        <v>96</v>
      </c>
      <c r="B99" s="19">
        <v>590.5</v>
      </c>
      <c r="C99" s="94">
        <f>DEMANDA!R98</f>
        <v>1.1488605717059142E-3</v>
      </c>
      <c r="D99" s="20"/>
      <c r="F99" s="27">
        <v>96</v>
      </c>
      <c r="G99" s="19">
        <v>0</v>
      </c>
      <c r="H99" s="19">
        <v>0</v>
      </c>
      <c r="I99" s="19">
        <v>0</v>
      </c>
      <c r="M99" s="9">
        <v>96</v>
      </c>
      <c r="N99" s="10">
        <v>96</v>
      </c>
      <c r="O99" s="10">
        <v>97</v>
      </c>
      <c r="P99" s="19">
        <v>2.7549999999999999</v>
      </c>
      <c r="Q99" s="87">
        <v>237.6</v>
      </c>
      <c r="R99" s="7">
        <v>0</v>
      </c>
      <c r="S99" s="6">
        <f t="shared" si="1"/>
        <v>1.5E-6</v>
      </c>
      <c r="T99" s="8">
        <v>0</v>
      </c>
      <c r="U99" s="8">
        <v>23</v>
      </c>
    </row>
    <row r="100" spans="1:21" x14ac:dyDescent="0.25">
      <c r="A100" s="23">
        <v>97</v>
      </c>
      <c r="B100" s="19">
        <v>590.5</v>
      </c>
      <c r="C100" s="94">
        <f>DEMANDA!R99</f>
        <v>18.956199433147585</v>
      </c>
      <c r="D100" s="20"/>
      <c r="F100" s="27">
        <v>97</v>
      </c>
      <c r="G100" s="19">
        <v>0</v>
      </c>
      <c r="H100" s="19">
        <v>0</v>
      </c>
      <c r="I100" s="19">
        <v>0</v>
      </c>
      <c r="M100" s="4">
        <v>97</v>
      </c>
      <c r="N100" s="10">
        <v>98</v>
      </c>
      <c r="O100" s="10">
        <v>93</v>
      </c>
      <c r="P100" s="19">
        <v>3.28</v>
      </c>
      <c r="Q100" s="87">
        <v>237.6</v>
      </c>
      <c r="R100" s="7">
        <v>0</v>
      </c>
      <c r="S100" s="6">
        <f t="shared" si="1"/>
        <v>1.5E-6</v>
      </c>
      <c r="T100" s="8">
        <v>0</v>
      </c>
      <c r="U100" s="8">
        <v>23</v>
      </c>
    </row>
    <row r="101" spans="1:21" x14ac:dyDescent="0.25">
      <c r="A101" s="23">
        <v>98</v>
      </c>
      <c r="B101" s="19">
        <v>590.5</v>
      </c>
      <c r="C101" s="94">
        <f>DEMANDA!R100</f>
        <v>1.1488605717059142E-4</v>
      </c>
      <c r="D101" s="20"/>
      <c r="F101" s="27">
        <v>98</v>
      </c>
      <c r="G101" s="19">
        <v>0</v>
      </c>
      <c r="H101" s="19">
        <v>0</v>
      </c>
      <c r="I101" s="19">
        <v>0</v>
      </c>
      <c r="M101" s="9">
        <v>98</v>
      </c>
      <c r="N101" s="10">
        <v>98</v>
      </c>
      <c r="O101" s="10">
        <v>99</v>
      </c>
      <c r="P101" s="19">
        <v>4.9409999999999998</v>
      </c>
      <c r="Q101" s="87">
        <v>237.6</v>
      </c>
      <c r="R101" s="7">
        <v>0</v>
      </c>
      <c r="S101" s="6">
        <f t="shared" si="1"/>
        <v>1.5E-6</v>
      </c>
      <c r="T101" s="8">
        <v>0</v>
      </c>
      <c r="U101" s="8">
        <v>23</v>
      </c>
    </row>
    <row r="102" spans="1:21" x14ac:dyDescent="0.25">
      <c r="A102" s="23">
        <v>99</v>
      </c>
      <c r="B102" s="19">
        <v>590.5</v>
      </c>
      <c r="C102" s="94">
        <f>DEMANDA!R101</f>
        <v>1.1488605717059142E-3</v>
      </c>
      <c r="D102" s="20"/>
      <c r="F102" s="27">
        <v>99</v>
      </c>
      <c r="G102" s="19">
        <v>0</v>
      </c>
      <c r="H102" s="19">
        <v>0</v>
      </c>
      <c r="I102" s="19">
        <v>0</v>
      </c>
      <c r="M102" s="4">
        <v>99</v>
      </c>
      <c r="N102" s="10">
        <v>99</v>
      </c>
      <c r="O102" s="10">
        <v>100</v>
      </c>
      <c r="P102" s="19">
        <v>10.468</v>
      </c>
      <c r="Q102" s="87">
        <v>237.6</v>
      </c>
      <c r="R102" s="7">
        <v>0</v>
      </c>
      <c r="S102" s="6">
        <f t="shared" si="1"/>
        <v>1.5E-6</v>
      </c>
      <c r="T102" s="8">
        <v>0</v>
      </c>
      <c r="U102" s="8">
        <v>23</v>
      </c>
    </row>
    <row r="103" spans="1:21" x14ac:dyDescent="0.25">
      <c r="A103" s="23">
        <v>100</v>
      </c>
      <c r="B103" s="19">
        <v>590.5</v>
      </c>
      <c r="C103" s="94">
        <f>DEMANDA!R102</f>
        <v>1.1488605717059142E-3</v>
      </c>
      <c r="D103" s="20"/>
      <c r="F103" s="27">
        <v>100</v>
      </c>
      <c r="G103" s="19">
        <v>0</v>
      </c>
      <c r="H103" s="19">
        <v>0</v>
      </c>
      <c r="I103" s="19">
        <v>0</v>
      </c>
      <c r="M103" s="9">
        <v>100</v>
      </c>
      <c r="N103" s="10">
        <v>100</v>
      </c>
      <c r="O103" s="10">
        <v>101</v>
      </c>
      <c r="P103" s="19">
        <v>7.7279999999999998</v>
      </c>
      <c r="Q103" s="87">
        <v>237.6</v>
      </c>
      <c r="R103" s="7">
        <v>0</v>
      </c>
      <c r="S103" s="6">
        <f t="shared" si="1"/>
        <v>1.5E-6</v>
      </c>
      <c r="T103" s="8">
        <v>0</v>
      </c>
      <c r="U103" s="8">
        <v>23</v>
      </c>
    </row>
    <row r="104" spans="1:21" x14ac:dyDescent="0.25">
      <c r="A104" s="23">
        <v>101</v>
      </c>
      <c r="B104" s="19">
        <v>590.75</v>
      </c>
      <c r="C104" s="94">
        <f>DEMANDA!R103</f>
        <v>1.1488605717059142E-3</v>
      </c>
      <c r="D104" s="20"/>
      <c r="F104" s="27">
        <v>101</v>
      </c>
      <c r="G104" s="19">
        <v>0</v>
      </c>
      <c r="H104" s="19">
        <v>0</v>
      </c>
      <c r="I104" s="19">
        <v>0</v>
      </c>
      <c r="M104" s="4">
        <v>101</v>
      </c>
      <c r="N104" s="10">
        <v>101</v>
      </c>
      <c r="O104" s="10">
        <v>102</v>
      </c>
      <c r="P104" s="19">
        <v>5.55</v>
      </c>
      <c r="Q104" s="87">
        <v>237.6</v>
      </c>
      <c r="R104" s="7">
        <v>0</v>
      </c>
      <c r="S104" s="6">
        <f t="shared" si="1"/>
        <v>1.5E-6</v>
      </c>
      <c r="T104" s="8">
        <v>0</v>
      </c>
      <c r="U104" s="8">
        <v>23</v>
      </c>
    </row>
    <row r="105" spans="1:21" x14ac:dyDescent="0.25">
      <c r="A105" s="23">
        <v>102</v>
      </c>
      <c r="B105" s="19">
        <v>590.75</v>
      </c>
      <c r="C105" s="94">
        <f>DEMANDA!R104</f>
        <v>1.1488605717059142E-3</v>
      </c>
      <c r="D105" s="20"/>
      <c r="F105" s="27">
        <v>102</v>
      </c>
      <c r="G105" s="19">
        <v>0</v>
      </c>
      <c r="H105" s="19">
        <v>0</v>
      </c>
      <c r="I105" s="19">
        <v>0</v>
      </c>
      <c r="J105" s="37" t="s">
        <v>24</v>
      </c>
      <c r="K105" s="35"/>
      <c r="L105" s="36"/>
      <c r="M105" s="9">
        <v>102</v>
      </c>
      <c r="N105" s="10">
        <v>102</v>
      </c>
      <c r="O105" s="10">
        <v>103</v>
      </c>
      <c r="P105" s="19">
        <v>22.030999999999999</v>
      </c>
      <c r="Q105" s="88">
        <v>190.2</v>
      </c>
      <c r="R105" s="7">
        <v>0</v>
      </c>
      <c r="S105" s="6">
        <f t="shared" si="1"/>
        <v>1.5E-6</v>
      </c>
      <c r="T105" s="8">
        <v>0</v>
      </c>
      <c r="U105" s="8">
        <v>23</v>
      </c>
    </row>
    <row r="106" spans="1:21" x14ac:dyDescent="0.25">
      <c r="A106" s="23">
        <v>103</v>
      </c>
      <c r="B106" s="19">
        <v>590.75</v>
      </c>
      <c r="C106" s="94">
        <f>DEMANDA!R105</f>
        <v>1.1488605717059142E-3</v>
      </c>
      <c r="D106" s="20"/>
      <c r="F106" s="27">
        <v>103</v>
      </c>
      <c r="G106" s="19">
        <v>0</v>
      </c>
      <c r="H106" s="19">
        <v>0</v>
      </c>
      <c r="I106" s="19">
        <v>0</v>
      </c>
      <c r="J106" s="37" t="s">
        <v>24</v>
      </c>
      <c r="K106" s="35"/>
      <c r="L106" s="36"/>
      <c r="M106" s="4">
        <v>103</v>
      </c>
      <c r="N106" s="10">
        <v>103</v>
      </c>
      <c r="O106" s="10">
        <v>104</v>
      </c>
      <c r="P106" s="19">
        <v>3.4820000000000002</v>
      </c>
      <c r="Q106" s="88">
        <v>190.2</v>
      </c>
      <c r="R106" s="7">
        <v>0</v>
      </c>
      <c r="S106" s="6">
        <f t="shared" si="1"/>
        <v>1.5E-6</v>
      </c>
      <c r="T106" s="8">
        <v>0</v>
      </c>
      <c r="U106" s="8">
        <v>23</v>
      </c>
    </row>
    <row r="107" spans="1:21" x14ac:dyDescent="0.25">
      <c r="A107" s="23">
        <v>104</v>
      </c>
      <c r="B107" s="19">
        <v>590.75</v>
      </c>
      <c r="C107" s="94">
        <f>DEMANDA!R106</f>
        <v>1.1488605717059142E-3</v>
      </c>
      <c r="D107" s="20"/>
      <c r="F107" s="27">
        <v>104</v>
      </c>
      <c r="G107" s="19">
        <v>0</v>
      </c>
      <c r="H107" s="19">
        <v>0</v>
      </c>
      <c r="I107" s="19">
        <v>0</v>
      </c>
      <c r="J107" s="37" t="s">
        <v>24</v>
      </c>
      <c r="K107" s="35"/>
      <c r="L107" s="36"/>
      <c r="M107" s="9">
        <v>104</v>
      </c>
      <c r="N107" s="10">
        <v>104</v>
      </c>
      <c r="O107" s="10">
        <v>105</v>
      </c>
      <c r="P107" s="19">
        <v>6.7510000000000003</v>
      </c>
      <c r="Q107" s="88">
        <v>190.2</v>
      </c>
      <c r="R107" s="7">
        <v>0</v>
      </c>
      <c r="S107" s="6">
        <f t="shared" si="1"/>
        <v>1.5E-6</v>
      </c>
      <c r="T107" s="8">
        <v>0</v>
      </c>
      <c r="U107" s="8">
        <v>23</v>
      </c>
    </row>
    <row r="108" spans="1:21" x14ac:dyDescent="0.25">
      <c r="A108" s="23">
        <v>105</v>
      </c>
      <c r="B108" s="19">
        <v>590.5</v>
      </c>
      <c r="C108" s="94">
        <f>DEMANDA!R107</f>
        <v>12.924681431691535</v>
      </c>
      <c r="D108" s="20"/>
      <c r="F108" s="27">
        <v>105</v>
      </c>
      <c r="G108" s="19">
        <v>0</v>
      </c>
      <c r="H108" s="19">
        <v>0</v>
      </c>
      <c r="I108" s="19">
        <v>0</v>
      </c>
      <c r="M108" s="4">
        <v>105</v>
      </c>
      <c r="N108" s="10">
        <v>102</v>
      </c>
      <c r="O108" s="10">
        <v>106</v>
      </c>
      <c r="P108" s="19">
        <v>3.0680000000000001</v>
      </c>
      <c r="Q108" s="87">
        <v>237.6</v>
      </c>
      <c r="R108" s="7">
        <v>0</v>
      </c>
      <c r="S108" s="6">
        <f t="shared" si="1"/>
        <v>1.5E-6</v>
      </c>
      <c r="T108" s="8">
        <v>0</v>
      </c>
      <c r="U108" s="8">
        <v>23</v>
      </c>
    </row>
    <row r="109" spans="1:21" x14ac:dyDescent="0.25">
      <c r="A109" s="23">
        <v>106</v>
      </c>
      <c r="B109" s="19">
        <v>590.75</v>
      </c>
      <c r="C109" s="94">
        <f>DEMANDA!R108</f>
        <v>1.1488605717059142E-3</v>
      </c>
      <c r="D109" s="20"/>
      <c r="F109" s="27">
        <v>106</v>
      </c>
      <c r="G109" s="19">
        <v>0</v>
      </c>
      <c r="H109" s="19">
        <v>0</v>
      </c>
      <c r="I109" s="19">
        <v>0</v>
      </c>
      <c r="M109" s="9">
        <v>106</v>
      </c>
      <c r="N109" s="10">
        <v>106</v>
      </c>
      <c r="O109" s="10">
        <v>107</v>
      </c>
      <c r="P109" s="19">
        <v>4.2430000000000003</v>
      </c>
      <c r="Q109" s="87">
        <v>237.6</v>
      </c>
      <c r="R109" s="7">
        <v>2.5</v>
      </c>
      <c r="S109" s="6">
        <f t="shared" si="1"/>
        <v>1.5E-6</v>
      </c>
      <c r="T109" s="8">
        <v>0</v>
      </c>
      <c r="U109" s="8">
        <v>23</v>
      </c>
    </row>
    <row r="110" spans="1:21" x14ac:dyDescent="0.25">
      <c r="A110" s="23">
        <v>107</v>
      </c>
      <c r="B110" s="19">
        <v>591</v>
      </c>
      <c r="C110" s="94">
        <f>DEMANDA!R109</f>
        <v>1.1488605717059142E-3</v>
      </c>
      <c r="D110" s="20"/>
      <c r="F110" s="27">
        <v>107</v>
      </c>
      <c r="G110" s="19">
        <v>0</v>
      </c>
      <c r="H110" s="19">
        <v>0</v>
      </c>
      <c r="I110" s="19">
        <v>0</v>
      </c>
      <c r="M110" s="4">
        <v>107</v>
      </c>
      <c r="N110" s="10">
        <v>107</v>
      </c>
      <c r="O110" s="10">
        <v>108</v>
      </c>
      <c r="P110" s="19">
        <v>8.2669999999999995</v>
      </c>
      <c r="Q110" s="87">
        <v>237.6</v>
      </c>
      <c r="R110" s="7">
        <v>0</v>
      </c>
      <c r="S110" s="6">
        <f t="shared" si="1"/>
        <v>1.5E-6</v>
      </c>
      <c r="T110" s="8">
        <v>0</v>
      </c>
      <c r="U110" s="8">
        <v>23</v>
      </c>
    </row>
    <row r="111" spans="1:21" x14ac:dyDescent="0.25">
      <c r="A111" s="23">
        <v>108</v>
      </c>
      <c r="B111" s="19">
        <v>591.25</v>
      </c>
      <c r="C111" s="94">
        <f>DEMANDA!R110</f>
        <v>1.1488605717059142E-3</v>
      </c>
      <c r="D111" s="20"/>
      <c r="F111" s="27">
        <v>108</v>
      </c>
      <c r="G111" s="19">
        <v>0</v>
      </c>
      <c r="H111" s="19">
        <v>0</v>
      </c>
      <c r="I111" s="19">
        <v>0</v>
      </c>
      <c r="M111" s="9">
        <v>108</v>
      </c>
      <c r="N111" s="10">
        <v>108</v>
      </c>
      <c r="O111" s="10">
        <v>109</v>
      </c>
      <c r="P111" s="19">
        <v>10.534000000000001</v>
      </c>
      <c r="Q111" s="87">
        <v>237.6</v>
      </c>
      <c r="R111" s="7">
        <v>0</v>
      </c>
      <c r="S111" s="6">
        <f t="shared" si="1"/>
        <v>1.5E-6</v>
      </c>
      <c r="T111" s="8">
        <v>0</v>
      </c>
      <c r="U111" s="8">
        <v>23</v>
      </c>
    </row>
    <row r="112" spans="1:21" x14ac:dyDescent="0.25">
      <c r="A112" s="23">
        <v>109</v>
      </c>
      <c r="B112" s="19">
        <v>591.5</v>
      </c>
      <c r="C112" s="94">
        <f>DEMANDA!R111</f>
        <v>1.1488605717059142E-3</v>
      </c>
      <c r="D112" s="20"/>
      <c r="F112" s="27">
        <v>109</v>
      </c>
      <c r="G112" s="19">
        <v>0</v>
      </c>
      <c r="H112" s="19">
        <v>0</v>
      </c>
      <c r="I112" s="19">
        <v>0</v>
      </c>
      <c r="M112" s="4">
        <v>109</v>
      </c>
      <c r="N112" s="10">
        <v>109</v>
      </c>
      <c r="O112" s="10">
        <v>110</v>
      </c>
      <c r="P112" s="19">
        <v>9.5009999999999994</v>
      </c>
      <c r="Q112" s="87">
        <v>237.6</v>
      </c>
      <c r="R112" s="7">
        <v>0</v>
      </c>
      <c r="S112" s="6">
        <f t="shared" si="1"/>
        <v>1.5E-6</v>
      </c>
      <c r="T112" s="8">
        <v>0</v>
      </c>
      <c r="U112" s="8">
        <v>23</v>
      </c>
    </row>
    <row r="113" spans="1:21" x14ac:dyDescent="0.25">
      <c r="A113" s="23">
        <v>110</v>
      </c>
      <c r="B113" s="19">
        <v>591.75</v>
      </c>
      <c r="C113" s="94">
        <f>DEMANDA!R112</f>
        <v>1.1488605717059142E-3</v>
      </c>
      <c r="D113" s="20"/>
      <c r="F113" s="27">
        <v>110</v>
      </c>
      <c r="G113" s="19">
        <v>0</v>
      </c>
      <c r="H113" s="19">
        <v>0</v>
      </c>
      <c r="I113" s="19">
        <v>0</v>
      </c>
      <c r="M113" s="9">
        <v>110</v>
      </c>
      <c r="N113" s="10">
        <v>110</v>
      </c>
      <c r="O113" s="10">
        <v>111</v>
      </c>
      <c r="P113" s="19">
        <v>8.9610000000000003</v>
      </c>
      <c r="Q113" s="87">
        <v>237.6</v>
      </c>
      <c r="R113" s="7">
        <v>0</v>
      </c>
      <c r="S113" s="6">
        <f t="shared" si="1"/>
        <v>1.5E-6</v>
      </c>
      <c r="T113" s="8">
        <v>0</v>
      </c>
      <c r="U113" s="8">
        <v>23</v>
      </c>
    </row>
    <row r="114" spans="1:21" x14ac:dyDescent="0.25">
      <c r="A114" s="23">
        <v>111</v>
      </c>
      <c r="B114" s="19">
        <v>591.75</v>
      </c>
      <c r="C114" s="94">
        <f>DEMANDA!R113</f>
        <v>1.1488605717059142E-3</v>
      </c>
      <c r="D114" s="20"/>
      <c r="F114" s="27">
        <v>111</v>
      </c>
      <c r="G114" s="19">
        <v>0</v>
      </c>
      <c r="H114" s="19">
        <v>0</v>
      </c>
      <c r="I114" s="19">
        <v>0</v>
      </c>
      <c r="M114" s="4">
        <v>111</v>
      </c>
      <c r="N114" s="10">
        <v>111</v>
      </c>
      <c r="O114" s="10">
        <v>112</v>
      </c>
      <c r="P114" s="19">
        <v>12.071999999999999</v>
      </c>
      <c r="Q114" s="87">
        <v>237.6</v>
      </c>
      <c r="R114" s="7">
        <v>0</v>
      </c>
      <c r="S114" s="6">
        <f t="shared" si="1"/>
        <v>1.5E-6</v>
      </c>
      <c r="T114" s="8">
        <v>0</v>
      </c>
      <c r="U114" s="8">
        <v>23</v>
      </c>
    </row>
    <row r="115" spans="1:21" x14ac:dyDescent="0.25">
      <c r="A115" s="23">
        <v>112</v>
      </c>
      <c r="B115" s="19">
        <v>592.5</v>
      </c>
      <c r="C115" s="94">
        <f>DEMANDA!R114</f>
        <v>1.1488605717059142E-3</v>
      </c>
      <c r="D115" s="20"/>
      <c r="F115" s="27">
        <v>112</v>
      </c>
      <c r="G115" s="19">
        <v>0</v>
      </c>
      <c r="H115" s="19">
        <v>0</v>
      </c>
      <c r="I115" s="19">
        <v>0</v>
      </c>
      <c r="M115" s="9">
        <v>112</v>
      </c>
      <c r="N115" s="10">
        <v>112</v>
      </c>
      <c r="O115" s="10">
        <v>113</v>
      </c>
      <c r="P115" s="19">
        <v>8.9559999999999995</v>
      </c>
      <c r="Q115" s="87">
        <v>237.6</v>
      </c>
      <c r="R115" s="7">
        <v>0</v>
      </c>
      <c r="S115" s="6">
        <f t="shared" si="1"/>
        <v>1.5E-6</v>
      </c>
      <c r="T115" s="8">
        <v>0</v>
      </c>
      <c r="U115" s="8">
        <v>23</v>
      </c>
    </row>
    <row r="116" spans="1:21" x14ac:dyDescent="0.25">
      <c r="A116" s="23">
        <v>113</v>
      </c>
      <c r="B116" s="19">
        <v>592.75</v>
      </c>
      <c r="C116" s="94">
        <f>DEMANDA!R115</f>
        <v>1.1488605717059142E-3</v>
      </c>
      <c r="D116" s="20"/>
      <c r="F116" s="27">
        <v>113</v>
      </c>
      <c r="G116" s="19">
        <v>0</v>
      </c>
      <c r="H116" s="19">
        <v>0</v>
      </c>
      <c r="I116" s="19">
        <v>0</v>
      </c>
      <c r="M116" s="4">
        <v>113</v>
      </c>
      <c r="N116" s="10">
        <v>113</v>
      </c>
      <c r="O116" s="10">
        <v>114</v>
      </c>
      <c r="P116" s="19">
        <v>13.2</v>
      </c>
      <c r="Q116" s="87">
        <v>237.6</v>
      </c>
      <c r="R116" s="7">
        <v>0</v>
      </c>
      <c r="S116" s="6">
        <f t="shared" si="1"/>
        <v>1.5E-6</v>
      </c>
      <c r="T116" s="8">
        <v>0</v>
      </c>
      <c r="U116" s="8">
        <v>23</v>
      </c>
    </row>
    <row r="117" spans="1:21" x14ac:dyDescent="0.25">
      <c r="A117" s="23">
        <v>114</v>
      </c>
      <c r="B117" s="19">
        <v>592.75</v>
      </c>
      <c r="C117" s="94">
        <f>DEMANDA!R116</f>
        <v>1.1488605717059142E-3</v>
      </c>
      <c r="D117" s="20"/>
      <c r="F117" s="27">
        <v>114</v>
      </c>
      <c r="G117" s="19">
        <v>0</v>
      </c>
      <c r="H117" s="19">
        <v>0</v>
      </c>
      <c r="I117" s="19">
        <v>0</v>
      </c>
      <c r="M117" s="9">
        <v>114</v>
      </c>
      <c r="N117" s="10">
        <v>114</v>
      </c>
      <c r="O117" s="10">
        <v>115</v>
      </c>
      <c r="P117" s="19">
        <v>7.5880000000000001</v>
      </c>
      <c r="Q117" s="87">
        <v>237.6</v>
      </c>
      <c r="R117" s="7">
        <v>0</v>
      </c>
      <c r="S117" s="6">
        <f t="shared" si="1"/>
        <v>1.5E-6</v>
      </c>
      <c r="T117" s="8">
        <v>0</v>
      </c>
      <c r="U117" s="8">
        <v>23</v>
      </c>
    </row>
    <row r="118" spans="1:21" x14ac:dyDescent="0.25">
      <c r="A118" s="23">
        <v>115</v>
      </c>
      <c r="B118" s="19">
        <v>593</v>
      </c>
      <c r="C118" s="94">
        <f>DEMANDA!R117</f>
        <v>1.1488605717059142E-3</v>
      </c>
      <c r="D118" s="20"/>
      <c r="F118" s="27">
        <v>115</v>
      </c>
      <c r="G118" s="19">
        <v>0</v>
      </c>
      <c r="H118" s="19">
        <v>0</v>
      </c>
      <c r="I118" s="19">
        <v>0</v>
      </c>
      <c r="M118" s="4">
        <v>115</v>
      </c>
      <c r="N118" s="10">
        <v>115</v>
      </c>
      <c r="O118" s="10">
        <v>116</v>
      </c>
      <c r="P118" s="19">
        <v>9.4939999999999998</v>
      </c>
      <c r="Q118" s="87">
        <v>237.6</v>
      </c>
      <c r="R118" s="7">
        <v>0</v>
      </c>
      <c r="S118" s="6">
        <f t="shared" si="1"/>
        <v>1.5E-6</v>
      </c>
      <c r="T118" s="8">
        <v>0</v>
      </c>
      <c r="U118" s="8">
        <v>23</v>
      </c>
    </row>
    <row r="119" spans="1:21" x14ac:dyDescent="0.25">
      <c r="A119" s="23">
        <v>116</v>
      </c>
      <c r="B119" s="19">
        <v>593.5</v>
      </c>
      <c r="C119" s="94">
        <f>DEMANDA!R118</f>
        <v>1.1488605717059142E-3</v>
      </c>
      <c r="D119" s="20"/>
      <c r="F119" s="27">
        <v>116</v>
      </c>
      <c r="G119" s="19">
        <v>0</v>
      </c>
      <c r="H119" s="19">
        <v>0</v>
      </c>
      <c r="I119" s="19">
        <v>0</v>
      </c>
      <c r="M119" s="9">
        <v>116</v>
      </c>
      <c r="N119" s="10">
        <v>116</v>
      </c>
      <c r="O119" s="10">
        <v>117</v>
      </c>
      <c r="P119" s="19">
        <v>6.2889999999999997</v>
      </c>
      <c r="Q119" s="87">
        <v>237.6</v>
      </c>
      <c r="R119" s="7">
        <v>0</v>
      </c>
      <c r="S119" s="6">
        <f t="shared" si="1"/>
        <v>1.5E-6</v>
      </c>
      <c r="T119" s="8">
        <v>0</v>
      </c>
      <c r="U119" s="8">
        <v>23</v>
      </c>
    </row>
    <row r="120" spans="1:21" x14ac:dyDescent="0.25">
      <c r="A120" s="23">
        <v>117</v>
      </c>
      <c r="B120" s="19">
        <v>593.75</v>
      </c>
      <c r="C120" s="94">
        <f>DEMANDA!R119</f>
        <v>1.1488605717059142E-3</v>
      </c>
      <c r="D120" s="20"/>
      <c r="F120" s="27">
        <v>117</v>
      </c>
      <c r="G120" s="19">
        <v>0</v>
      </c>
      <c r="H120" s="19">
        <v>0</v>
      </c>
      <c r="I120" s="19">
        <v>0</v>
      </c>
      <c r="M120" s="4">
        <v>117</v>
      </c>
      <c r="N120" s="10">
        <v>117</v>
      </c>
      <c r="O120" s="10">
        <v>118</v>
      </c>
      <c r="P120" s="19">
        <v>6.3860000000000001</v>
      </c>
      <c r="Q120" s="87">
        <v>237.6</v>
      </c>
      <c r="R120" s="7">
        <v>0</v>
      </c>
      <c r="S120" s="6">
        <f t="shared" si="1"/>
        <v>1.5E-6</v>
      </c>
      <c r="T120" s="8">
        <v>0</v>
      </c>
      <c r="U120" s="8">
        <v>23</v>
      </c>
    </row>
    <row r="121" spans="1:21" x14ac:dyDescent="0.25">
      <c r="A121" s="23">
        <v>118</v>
      </c>
      <c r="B121" s="19">
        <v>594.25</v>
      </c>
      <c r="C121" s="94">
        <f>DEMANDA!R120</f>
        <v>20.679490290706454</v>
      </c>
      <c r="D121" s="20"/>
      <c r="F121" s="27">
        <v>118</v>
      </c>
      <c r="G121" s="19">
        <v>0</v>
      </c>
      <c r="H121" s="19">
        <v>0</v>
      </c>
      <c r="I121" s="19">
        <v>0</v>
      </c>
      <c r="M121" s="9">
        <v>118</v>
      </c>
      <c r="N121" s="10">
        <v>120</v>
      </c>
      <c r="O121" s="10">
        <v>119</v>
      </c>
      <c r="P121" s="19">
        <v>10.801</v>
      </c>
      <c r="Q121" s="87">
        <v>237.6</v>
      </c>
      <c r="R121" s="7">
        <v>0</v>
      </c>
      <c r="S121" s="6">
        <f t="shared" si="1"/>
        <v>1.5E-6</v>
      </c>
      <c r="T121" s="8">
        <v>0</v>
      </c>
      <c r="U121" s="8">
        <v>23</v>
      </c>
    </row>
    <row r="122" spans="1:21" x14ac:dyDescent="0.25">
      <c r="A122" s="23">
        <v>119</v>
      </c>
      <c r="B122" s="19">
        <v>594.25</v>
      </c>
      <c r="C122" s="94">
        <f>DEMANDA!R121</f>
        <v>20.679490290706454</v>
      </c>
      <c r="D122" s="20"/>
      <c r="F122" s="27">
        <v>119</v>
      </c>
      <c r="G122" s="19">
        <v>0</v>
      </c>
      <c r="H122" s="19">
        <v>0</v>
      </c>
      <c r="I122" s="19">
        <v>0</v>
      </c>
      <c r="M122" s="4">
        <v>119</v>
      </c>
      <c r="N122" s="10">
        <v>121</v>
      </c>
      <c r="O122" s="10">
        <v>120</v>
      </c>
      <c r="P122" s="19">
        <v>6.9359999999999999</v>
      </c>
      <c r="Q122" s="87">
        <v>237.6</v>
      </c>
      <c r="R122" s="7">
        <v>0</v>
      </c>
      <c r="S122" s="6">
        <f t="shared" si="1"/>
        <v>1.5E-6</v>
      </c>
      <c r="T122" s="8">
        <v>0</v>
      </c>
      <c r="U122" s="8">
        <v>23</v>
      </c>
    </row>
    <row r="123" spans="1:21" x14ac:dyDescent="0.25">
      <c r="A123" s="23">
        <v>120</v>
      </c>
      <c r="B123" s="19">
        <v>593.75</v>
      </c>
      <c r="C123" s="94">
        <f>DEMANDA!R122</f>
        <v>1.1488605717059142E-3</v>
      </c>
      <c r="D123" s="20"/>
      <c r="F123" s="27">
        <v>120</v>
      </c>
      <c r="G123" s="19">
        <v>0</v>
      </c>
      <c r="H123" s="19">
        <v>0</v>
      </c>
      <c r="I123" s="19">
        <v>0</v>
      </c>
      <c r="M123" s="9">
        <v>120</v>
      </c>
      <c r="N123" s="10">
        <v>122</v>
      </c>
      <c r="O123" s="10">
        <v>121</v>
      </c>
      <c r="P123" s="19">
        <v>12.356</v>
      </c>
      <c r="Q123" s="87">
        <v>237.6</v>
      </c>
      <c r="R123" s="7">
        <v>0</v>
      </c>
      <c r="S123" s="6">
        <f t="shared" si="1"/>
        <v>1.5E-6</v>
      </c>
      <c r="T123" s="8">
        <v>0</v>
      </c>
      <c r="U123" s="8">
        <v>23</v>
      </c>
    </row>
    <row r="124" spans="1:21" x14ac:dyDescent="0.25">
      <c r="A124" s="23">
        <v>121</v>
      </c>
      <c r="B124" s="19">
        <v>593.25</v>
      </c>
      <c r="C124" s="94">
        <f>DEMANDA!R123</f>
        <v>1.1488605717059142E-3</v>
      </c>
      <c r="D124" s="20"/>
      <c r="F124" s="27">
        <v>121</v>
      </c>
      <c r="G124" s="19">
        <v>0</v>
      </c>
      <c r="H124" s="19">
        <v>0</v>
      </c>
      <c r="I124" s="19">
        <v>0</v>
      </c>
      <c r="M124" s="4">
        <v>121</v>
      </c>
      <c r="N124" s="10">
        <v>123</v>
      </c>
      <c r="O124" s="10">
        <v>122</v>
      </c>
      <c r="P124" s="19">
        <v>10.863</v>
      </c>
      <c r="Q124" s="87">
        <v>237.6</v>
      </c>
      <c r="R124" s="7">
        <v>0</v>
      </c>
      <c r="S124" s="6">
        <f t="shared" si="1"/>
        <v>1.5E-6</v>
      </c>
      <c r="T124" s="8">
        <v>0</v>
      </c>
      <c r="U124" s="8">
        <v>23</v>
      </c>
    </row>
    <row r="125" spans="1:21" x14ac:dyDescent="0.25">
      <c r="A125" s="23">
        <v>122</v>
      </c>
      <c r="B125" s="19">
        <v>593</v>
      </c>
      <c r="C125" s="94">
        <f>DEMANDA!R124</f>
        <v>1.1488605717059142E-3</v>
      </c>
      <c r="D125" s="20"/>
      <c r="F125" s="27">
        <v>122</v>
      </c>
      <c r="G125" s="19">
        <v>0</v>
      </c>
      <c r="H125" s="19">
        <v>0</v>
      </c>
      <c r="I125" s="19">
        <v>0</v>
      </c>
      <c r="M125" s="9">
        <v>122</v>
      </c>
      <c r="N125" s="10">
        <v>124</v>
      </c>
      <c r="O125" s="10">
        <v>123</v>
      </c>
      <c r="P125" s="19">
        <v>9.4629999999999992</v>
      </c>
      <c r="Q125" s="87">
        <v>237.6</v>
      </c>
      <c r="R125" s="7">
        <v>0</v>
      </c>
      <c r="S125" s="6">
        <f t="shared" si="1"/>
        <v>1.5E-6</v>
      </c>
      <c r="T125" s="8">
        <v>0</v>
      </c>
      <c r="U125" s="8">
        <v>23</v>
      </c>
    </row>
    <row r="126" spans="1:21" x14ac:dyDescent="0.25">
      <c r="A126" s="23">
        <v>123</v>
      </c>
      <c r="B126" s="19">
        <v>592.75</v>
      </c>
      <c r="C126" s="94">
        <f>DEMANDA!R125</f>
        <v>1.1488605717059142E-3</v>
      </c>
      <c r="D126" s="20"/>
      <c r="F126" s="27">
        <v>123</v>
      </c>
      <c r="G126" s="19">
        <v>0</v>
      </c>
      <c r="H126" s="19">
        <v>0</v>
      </c>
      <c r="I126" s="19">
        <v>0</v>
      </c>
      <c r="M126" s="4">
        <v>123</v>
      </c>
      <c r="N126" s="10">
        <v>125</v>
      </c>
      <c r="O126" s="10">
        <v>124</v>
      </c>
      <c r="P126" s="19">
        <v>7.399</v>
      </c>
      <c r="Q126" s="87">
        <v>237.6</v>
      </c>
      <c r="R126" s="7">
        <v>0</v>
      </c>
      <c r="S126" s="6">
        <f t="shared" si="1"/>
        <v>1.5E-6</v>
      </c>
      <c r="T126" s="8">
        <v>0</v>
      </c>
      <c r="U126" s="8">
        <v>23</v>
      </c>
    </row>
    <row r="127" spans="1:21" x14ac:dyDescent="0.25">
      <c r="A127" s="23">
        <v>124</v>
      </c>
      <c r="B127" s="19">
        <v>592.5</v>
      </c>
      <c r="C127" s="94">
        <f>DEMANDA!R126</f>
        <v>1.1488605717059142E-3</v>
      </c>
      <c r="D127" s="20"/>
      <c r="F127" s="27">
        <v>124</v>
      </c>
      <c r="G127" s="19">
        <v>0</v>
      </c>
      <c r="H127" s="19">
        <v>0</v>
      </c>
      <c r="I127" s="19">
        <v>0</v>
      </c>
      <c r="M127" s="9">
        <v>124</v>
      </c>
      <c r="N127" s="10">
        <v>126</v>
      </c>
      <c r="O127" s="10">
        <v>125</v>
      </c>
      <c r="P127" s="19">
        <v>5.3159999999999998</v>
      </c>
      <c r="Q127" s="87">
        <v>237.6</v>
      </c>
      <c r="R127" s="7">
        <v>0</v>
      </c>
      <c r="S127" s="6">
        <f t="shared" si="1"/>
        <v>1.5E-6</v>
      </c>
      <c r="T127" s="8">
        <v>0</v>
      </c>
      <c r="U127" s="8">
        <v>23</v>
      </c>
    </row>
    <row r="128" spans="1:21" x14ac:dyDescent="0.25">
      <c r="A128" s="23">
        <v>125</v>
      </c>
      <c r="B128" s="19">
        <v>592</v>
      </c>
      <c r="C128" s="94">
        <f>DEMANDA!R127</f>
        <v>1.1488605717059142E-3</v>
      </c>
      <c r="D128" s="20"/>
      <c r="F128" s="27">
        <v>125</v>
      </c>
      <c r="G128" s="19">
        <v>0</v>
      </c>
      <c r="H128" s="19">
        <v>0</v>
      </c>
      <c r="I128" s="19">
        <v>0</v>
      </c>
      <c r="M128" s="4">
        <v>125</v>
      </c>
      <c r="N128" s="10">
        <v>127</v>
      </c>
      <c r="O128" s="10">
        <v>126</v>
      </c>
      <c r="P128" s="19">
        <v>7.8150000000000004</v>
      </c>
      <c r="Q128" s="87">
        <v>237.6</v>
      </c>
      <c r="R128" s="7">
        <v>0</v>
      </c>
      <c r="S128" s="6">
        <f t="shared" si="1"/>
        <v>1.5E-6</v>
      </c>
      <c r="T128" s="8">
        <v>0</v>
      </c>
      <c r="U128" s="8">
        <v>23</v>
      </c>
    </row>
    <row r="129" spans="1:21" x14ac:dyDescent="0.25">
      <c r="A129" s="23">
        <v>126</v>
      </c>
      <c r="B129" s="19">
        <v>591.75</v>
      </c>
      <c r="C129" s="94">
        <f>DEMANDA!R128</f>
        <v>1.1488605717059142E-3</v>
      </c>
      <c r="D129" s="20"/>
      <c r="F129" s="27">
        <v>126</v>
      </c>
      <c r="G129" s="19">
        <v>0</v>
      </c>
      <c r="H129" s="19">
        <v>0</v>
      </c>
      <c r="I129" s="19">
        <v>0</v>
      </c>
      <c r="M129" s="9">
        <v>126</v>
      </c>
      <c r="N129" s="10">
        <v>128</v>
      </c>
      <c r="O129" s="10">
        <v>127</v>
      </c>
      <c r="P129" s="19">
        <v>8.3330000000000002</v>
      </c>
      <c r="Q129" s="87">
        <v>237.6</v>
      </c>
      <c r="R129" s="7">
        <v>0</v>
      </c>
      <c r="S129" s="6">
        <f t="shared" si="1"/>
        <v>1.5E-6</v>
      </c>
      <c r="T129" s="8">
        <v>0</v>
      </c>
      <c r="U129" s="8">
        <v>23</v>
      </c>
    </row>
    <row r="130" spans="1:21" x14ac:dyDescent="0.25">
      <c r="A130" s="23">
        <v>127</v>
      </c>
      <c r="B130" s="19">
        <v>591.75</v>
      </c>
      <c r="C130" s="94">
        <f>DEMANDA!R129</f>
        <v>1.1488605717059142E-3</v>
      </c>
      <c r="D130" s="20"/>
      <c r="F130" s="27">
        <v>127</v>
      </c>
      <c r="G130" s="19">
        <v>0</v>
      </c>
      <c r="H130" s="19">
        <v>0</v>
      </c>
      <c r="I130" s="19">
        <v>0</v>
      </c>
      <c r="M130" s="4">
        <v>127</v>
      </c>
      <c r="N130" s="10">
        <v>129</v>
      </c>
      <c r="O130" s="10">
        <v>128</v>
      </c>
      <c r="P130" s="19">
        <v>10.772</v>
      </c>
      <c r="Q130" s="87">
        <v>237.6</v>
      </c>
      <c r="R130" s="7">
        <v>0</v>
      </c>
      <c r="S130" s="6">
        <f t="shared" si="1"/>
        <v>1.5E-6</v>
      </c>
      <c r="T130" s="8">
        <v>0</v>
      </c>
      <c r="U130" s="8">
        <v>23</v>
      </c>
    </row>
    <row r="131" spans="1:21" x14ac:dyDescent="0.25">
      <c r="A131" s="23">
        <v>128</v>
      </c>
      <c r="B131" s="19">
        <v>591.75</v>
      </c>
      <c r="C131" s="94">
        <f>DEMANDA!R130</f>
        <v>1.1488605717059142E-3</v>
      </c>
      <c r="D131" s="20"/>
      <c r="F131" s="27">
        <v>128</v>
      </c>
      <c r="G131" s="19">
        <v>0</v>
      </c>
      <c r="H131" s="19">
        <v>0</v>
      </c>
      <c r="I131" s="19">
        <v>0</v>
      </c>
      <c r="M131" s="9">
        <v>128</v>
      </c>
      <c r="N131" s="10">
        <v>130</v>
      </c>
      <c r="O131" s="10">
        <v>129</v>
      </c>
      <c r="P131" s="19">
        <v>8.9879999999999995</v>
      </c>
      <c r="Q131" s="87">
        <v>237.6</v>
      </c>
      <c r="R131" s="7">
        <v>0</v>
      </c>
      <c r="S131" s="6">
        <f t="shared" si="1"/>
        <v>1.5E-6</v>
      </c>
      <c r="T131" s="8">
        <v>0</v>
      </c>
      <c r="U131" s="8">
        <v>23</v>
      </c>
    </row>
    <row r="132" spans="1:21" x14ac:dyDescent="0.25">
      <c r="A132" s="23">
        <v>129</v>
      </c>
      <c r="B132" s="19">
        <v>591.25</v>
      </c>
      <c r="C132" s="94">
        <f>DEMANDA!R131</f>
        <v>1.1488605717059142E-3</v>
      </c>
      <c r="D132" s="20"/>
      <c r="F132" s="27">
        <v>129</v>
      </c>
      <c r="G132" s="19">
        <v>0</v>
      </c>
      <c r="H132" s="19">
        <v>0</v>
      </c>
      <c r="I132" s="19">
        <v>0</v>
      </c>
      <c r="M132" s="4">
        <v>129</v>
      </c>
      <c r="N132" s="10">
        <v>101</v>
      </c>
      <c r="O132" s="10">
        <v>130</v>
      </c>
      <c r="P132" s="19">
        <v>9.0879999999999992</v>
      </c>
      <c r="Q132" s="87">
        <v>237.6</v>
      </c>
      <c r="R132" s="7">
        <v>2.5</v>
      </c>
      <c r="S132" s="6">
        <f t="shared" si="1"/>
        <v>1.5E-6</v>
      </c>
      <c r="T132" s="8">
        <v>0</v>
      </c>
      <c r="U132" s="8">
        <v>23</v>
      </c>
    </row>
    <row r="133" spans="1:21" x14ac:dyDescent="0.25">
      <c r="A133" s="23">
        <v>130</v>
      </c>
      <c r="B133" s="19">
        <v>591</v>
      </c>
      <c r="C133" s="94">
        <f>DEMANDA!R132</f>
        <v>1.1488605717059142E-3</v>
      </c>
      <c r="D133" s="20"/>
      <c r="F133" s="27">
        <v>130</v>
      </c>
      <c r="G133" s="19">
        <v>0</v>
      </c>
      <c r="H133" s="19">
        <v>0</v>
      </c>
      <c r="I133" s="19">
        <v>0</v>
      </c>
      <c r="M133" s="9">
        <v>130</v>
      </c>
      <c r="N133" s="10">
        <v>131</v>
      </c>
      <c r="O133" s="10">
        <v>98</v>
      </c>
      <c r="P133" s="19">
        <v>8.7560000000000002</v>
      </c>
      <c r="Q133" s="87">
        <v>237.6</v>
      </c>
      <c r="R133" s="7">
        <v>0</v>
      </c>
      <c r="S133" s="6">
        <f t="shared" ref="S133:S144" si="2">0.0015/1000</f>
        <v>1.5E-6</v>
      </c>
      <c r="T133" s="8">
        <v>0</v>
      </c>
      <c r="U133" s="8">
        <v>23</v>
      </c>
    </row>
    <row r="134" spans="1:21" x14ac:dyDescent="0.25">
      <c r="A134" s="23">
        <v>131</v>
      </c>
      <c r="B134" s="19">
        <v>590.75</v>
      </c>
      <c r="C134" s="94">
        <f>DEMANDA!R133</f>
        <v>1.1488605717059142E-3</v>
      </c>
      <c r="D134" s="20"/>
      <c r="F134" s="27">
        <v>131</v>
      </c>
      <c r="G134" s="19">
        <v>0</v>
      </c>
      <c r="H134" s="19">
        <v>0</v>
      </c>
      <c r="I134" s="19">
        <v>0</v>
      </c>
      <c r="M134" s="4">
        <v>131</v>
      </c>
      <c r="N134" s="10">
        <v>132</v>
      </c>
      <c r="O134" s="10">
        <v>131</v>
      </c>
      <c r="P134" s="19">
        <v>6.7830000000000004</v>
      </c>
      <c r="Q134" s="87">
        <v>237.6</v>
      </c>
      <c r="R134" s="7">
        <v>0</v>
      </c>
      <c r="S134" s="6">
        <f t="shared" si="2"/>
        <v>1.5E-6</v>
      </c>
      <c r="T134" s="8">
        <v>0</v>
      </c>
      <c r="U134" s="8">
        <v>23</v>
      </c>
    </row>
    <row r="135" spans="1:21" x14ac:dyDescent="0.25">
      <c r="A135" s="23">
        <v>132</v>
      </c>
      <c r="B135" s="19">
        <v>590.75</v>
      </c>
      <c r="C135" s="94">
        <f>DEMANDA!R134</f>
        <v>1.1488605717059142E-3</v>
      </c>
      <c r="D135" s="20"/>
      <c r="F135" s="27">
        <v>132</v>
      </c>
      <c r="G135" s="19">
        <v>0</v>
      </c>
      <c r="H135" s="19">
        <v>0</v>
      </c>
      <c r="I135" s="19">
        <v>0</v>
      </c>
      <c r="M135" s="9">
        <v>132</v>
      </c>
      <c r="N135" s="10">
        <v>133</v>
      </c>
      <c r="O135" s="10">
        <v>132</v>
      </c>
      <c r="P135" s="19">
        <v>7.1710000000000003</v>
      </c>
      <c r="Q135" s="87">
        <v>237.6</v>
      </c>
      <c r="R135" s="7">
        <v>0</v>
      </c>
      <c r="S135" s="6">
        <f t="shared" si="2"/>
        <v>1.5E-6</v>
      </c>
      <c r="T135" s="8">
        <v>0</v>
      </c>
      <c r="U135" s="8">
        <v>23</v>
      </c>
    </row>
    <row r="136" spans="1:21" x14ac:dyDescent="0.25">
      <c r="A136" s="23">
        <v>133</v>
      </c>
      <c r="B136" s="19">
        <v>591</v>
      </c>
      <c r="C136" s="94">
        <f>DEMANDA!R135</f>
        <v>1.1488605717059142E-3</v>
      </c>
      <c r="D136" s="20"/>
      <c r="F136" s="27">
        <v>133</v>
      </c>
      <c r="G136" s="19">
        <v>0</v>
      </c>
      <c r="H136" s="19">
        <v>0</v>
      </c>
      <c r="I136" s="19">
        <v>0</v>
      </c>
      <c r="M136" s="4">
        <v>133</v>
      </c>
      <c r="N136" s="10">
        <v>134</v>
      </c>
      <c r="O136" s="10">
        <v>133</v>
      </c>
      <c r="P136" s="19">
        <v>11.743</v>
      </c>
      <c r="Q136" s="87">
        <v>237.6</v>
      </c>
      <c r="R136" s="7">
        <v>0</v>
      </c>
      <c r="S136" s="6">
        <f t="shared" si="2"/>
        <v>1.5E-6</v>
      </c>
      <c r="T136" s="8">
        <v>0</v>
      </c>
      <c r="U136" s="8">
        <v>23</v>
      </c>
    </row>
    <row r="137" spans="1:21" x14ac:dyDescent="0.25">
      <c r="A137" s="23">
        <v>134</v>
      </c>
      <c r="B137" s="19">
        <v>591.5</v>
      </c>
      <c r="C137" s="94">
        <f>DEMANDA!R136</f>
        <v>1.1488605717059142E-3</v>
      </c>
      <c r="D137" s="20"/>
      <c r="F137" s="27">
        <v>134</v>
      </c>
      <c r="G137" s="19">
        <v>0</v>
      </c>
      <c r="H137" s="19">
        <v>0</v>
      </c>
      <c r="I137" s="19">
        <v>0</v>
      </c>
      <c r="M137" s="9">
        <v>134</v>
      </c>
      <c r="N137" s="10">
        <v>135</v>
      </c>
      <c r="O137" s="10">
        <v>134</v>
      </c>
      <c r="P137" s="19">
        <v>4.6340000000000003</v>
      </c>
      <c r="Q137" s="87">
        <v>237.6</v>
      </c>
      <c r="R137" s="7">
        <v>0</v>
      </c>
      <c r="S137" s="6">
        <f t="shared" si="2"/>
        <v>1.5E-6</v>
      </c>
      <c r="T137" s="8">
        <v>0</v>
      </c>
      <c r="U137" s="8">
        <v>23</v>
      </c>
    </row>
    <row r="138" spans="1:21" x14ac:dyDescent="0.25">
      <c r="A138" s="23">
        <v>135</v>
      </c>
      <c r="B138" s="19">
        <v>591.75</v>
      </c>
      <c r="C138" s="94">
        <f>DEMANDA!R137</f>
        <v>1.1488605717059142E-3</v>
      </c>
      <c r="D138" s="20"/>
      <c r="F138" s="27">
        <v>135</v>
      </c>
      <c r="G138" s="19">
        <v>0</v>
      </c>
      <c r="H138" s="19">
        <v>0</v>
      </c>
      <c r="I138" s="19">
        <v>0</v>
      </c>
      <c r="M138" s="4">
        <v>135</v>
      </c>
      <c r="N138" s="10">
        <v>136</v>
      </c>
      <c r="O138" s="10">
        <v>135</v>
      </c>
      <c r="P138" s="19">
        <v>4.2249999999999996</v>
      </c>
      <c r="Q138" s="87">
        <v>237.6</v>
      </c>
      <c r="R138" s="7">
        <v>0</v>
      </c>
      <c r="S138" s="6">
        <f t="shared" si="2"/>
        <v>1.5E-6</v>
      </c>
      <c r="T138" s="8">
        <v>0</v>
      </c>
      <c r="U138" s="8">
        <v>23</v>
      </c>
    </row>
    <row r="139" spans="1:21" x14ac:dyDescent="0.25">
      <c r="A139" s="23">
        <v>136</v>
      </c>
      <c r="B139" s="19">
        <v>592</v>
      </c>
      <c r="C139" s="94">
        <f>DEMANDA!R138</f>
        <v>1.1488605717059142E-3</v>
      </c>
      <c r="D139" s="20"/>
      <c r="F139" s="27">
        <v>136</v>
      </c>
      <c r="G139" s="19">
        <v>0</v>
      </c>
      <c r="H139" s="19">
        <v>0</v>
      </c>
      <c r="I139" s="19">
        <v>0</v>
      </c>
      <c r="M139" s="9">
        <v>136</v>
      </c>
      <c r="N139" s="10">
        <v>137</v>
      </c>
      <c r="O139" s="10">
        <v>136</v>
      </c>
      <c r="P139" s="19">
        <v>5.6849999999999996</v>
      </c>
      <c r="Q139" s="87">
        <v>237.6</v>
      </c>
      <c r="R139" s="7">
        <v>0</v>
      </c>
      <c r="S139" s="6">
        <f t="shared" si="2"/>
        <v>1.5E-6</v>
      </c>
      <c r="T139" s="8">
        <v>0</v>
      </c>
      <c r="U139" s="8">
        <v>23</v>
      </c>
    </row>
    <row r="140" spans="1:21" x14ac:dyDescent="0.25">
      <c r="A140" s="23">
        <v>137</v>
      </c>
      <c r="B140" s="19">
        <v>592</v>
      </c>
      <c r="C140" s="94">
        <f>DEMANDA!R139</f>
        <v>1.1488605717059142E-3</v>
      </c>
      <c r="D140" s="20"/>
      <c r="F140" s="27">
        <v>137</v>
      </c>
      <c r="G140" s="19">
        <v>0</v>
      </c>
      <c r="H140" s="19">
        <v>0</v>
      </c>
      <c r="I140" s="19">
        <v>0</v>
      </c>
      <c r="M140" s="4">
        <v>137</v>
      </c>
      <c r="N140" s="10">
        <v>138</v>
      </c>
      <c r="O140" s="10">
        <v>137</v>
      </c>
      <c r="P140" s="19">
        <v>7.5830000000000002</v>
      </c>
      <c r="Q140" s="87">
        <v>237.6</v>
      </c>
      <c r="R140" s="7">
        <v>0</v>
      </c>
      <c r="S140" s="6">
        <f t="shared" si="2"/>
        <v>1.5E-6</v>
      </c>
      <c r="T140" s="8">
        <v>0</v>
      </c>
      <c r="U140" s="8">
        <v>23</v>
      </c>
    </row>
    <row r="141" spans="1:21" x14ac:dyDescent="0.25">
      <c r="A141" s="23">
        <v>138</v>
      </c>
      <c r="B141" s="19">
        <v>592.25</v>
      </c>
      <c r="C141" s="94">
        <f>DEMANDA!R140</f>
        <v>1.1488605717059142E-3</v>
      </c>
      <c r="D141" s="20"/>
      <c r="F141" s="27">
        <v>138</v>
      </c>
      <c r="G141" s="19">
        <v>0</v>
      </c>
      <c r="H141" s="19">
        <v>0</v>
      </c>
      <c r="I141" s="19">
        <v>0</v>
      </c>
      <c r="M141" s="9">
        <v>138</v>
      </c>
      <c r="N141" s="10">
        <v>139</v>
      </c>
      <c r="O141" s="10">
        <v>138</v>
      </c>
      <c r="P141" s="19">
        <v>10.587</v>
      </c>
      <c r="Q141" s="87">
        <v>237.6</v>
      </c>
      <c r="R141" s="7">
        <v>0</v>
      </c>
      <c r="S141" s="6">
        <f t="shared" si="2"/>
        <v>1.5E-6</v>
      </c>
      <c r="T141" s="8">
        <v>0</v>
      </c>
      <c r="U141" s="8">
        <v>23</v>
      </c>
    </row>
    <row r="142" spans="1:21" x14ac:dyDescent="0.25">
      <c r="A142" s="23">
        <v>139</v>
      </c>
      <c r="B142" s="19">
        <v>592.75</v>
      </c>
      <c r="C142" s="94">
        <f>DEMANDA!R141</f>
        <v>1.1488605717059142E-3</v>
      </c>
      <c r="D142" s="20"/>
      <c r="F142" s="27">
        <v>139</v>
      </c>
      <c r="G142" s="19">
        <v>0</v>
      </c>
      <c r="H142" s="19">
        <v>0</v>
      </c>
      <c r="I142" s="19">
        <v>0</v>
      </c>
      <c r="M142" s="4">
        <v>139</v>
      </c>
      <c r="N142" s="10">
        <v>140</v>
      </c>
      <c r="O142" s="10">
        <v>139</v>
      </c>
      <c r="P142" s="19">
        <v>12.702000000000002</v>
      </c>
      <c r="Q142" s="87">
        <v>237.6</v>
      </c>
      <c r="R142" s="7">
        <v>0.21</v>
      </c>
      <c r="S142" s="6">
        <f t="shared" si="2"/>
        <v>1.5E-6</v>
      </c>
      <c r="T142" s="8">
        <v>0</v>
      </c>
      <c r="U142" s="8">
        <v>23</v>
      </c>
    </row>
    <row r="143" spans="1:21" x14ac:dyDescent="0.25">
      <c r="A143" s="23">
        <v>140</v>
      </c>
      <c r="B143" s="19">
        <v>593.5</v>
      </c>
      <c r="C143" s="94">
        <f>DEMANDA!R142</f>
        <v>1.1488605717059142E-3</v>
      </c>
      <c r="D143" s="20"/>
      <c r="F143" s="27">
        <v>140</v>
      </c>
      <c r="G143" s="19">
        <v>0</v>
      </c>
      <c r="H143" s="19">
        <v>0</v>
      </c>
      <c r="I143" s="19">
        <v>0</v>
      </c>
      <c r="M143" s="9">
        <v>140</v>
      </c>
      <c r="N143" s="10">
        <v>141</v>
      </c>
      <c r="O143" s="10">
        <v>140</v>
      </c>
      <c r="P143" s="19">
        <v>7.1289999999999996</v>
      </c>
      <c r="Q143" s="87">
        <v>237.6</v>
      </c>
      <c r="R143" s="7">
        <v>0</v>
      </c>
      <c r="S143" s="6">
        <f t="shared" si="2"/>
        <v>1.5E-6</v>
      </c>
      <c r="T143" s="8">
        <v>0</v>
      </c>
      <c r="U143" s="8">
        <v>23</v>
      </c>
    </row>
    <row r="144" spans="1:21" x14ac:dyDescent="0.25">
      <c r="A144" s="23">
        <v>141</v>
      </c>
      <c r="B144" s="19">
        <v>593.75</v>
      </c>
      <c r="C144" s="94">
        <f>DEMANDA!R143</f>
        <v>1.1488605717059142E-3</v>
      </c>
      <c r="D144" s="20"/>
      <c r="F144" s="27">
        <v>141</v>
      </c>
      <c r="G144" s="19">
        <v>0</v>
      </c>
      <c r="H144" s="19">
        <v>0</v>
      </c>
      <c r="I144" s="19">
        <v>0</v>
      </c>
      <c r="M144" s="4">
        <v>141</v>
      </c>
      <c r="N144" s="10">
        <v>142</v>
      </c>
      <c r="O144" s="10">
        <v>141</v>
      </c>
      <c r="P144" s="19">
        <v>5.8819999999999997</v>
      </c>
      <c r="Q144" s="87">
        <v>237.6</v>
      </c>
      <c r="R144" s="7">
        <v>0</v>
      </c>
      <c r="S144" s="6">
        <f t="shared" si="2"/>
        <v>1.5E-6</v>
      </c>
      <c r="T144" s="8">
        <v>0</v>
      </c>
      <c r="U144" s="8">
        <v>23</v>
      </c>
    </row>
    <row r="145" spans="1:9" x14ac:dyDescent="0.25">
      <c r="A145" s="23">
        <v>142</v>
      </c>
      <c r="B145" s="19">
        <v>594</v>
      </c>
      <c r="C145" s="94">
        <f>DEMANDA!R144</f>
        <v>1.1488605717059142E-3</v>
      </c>
      <c r="D145" s="20"/>
      <c r="F145" s="17"/>
      <c r="G145" s="18"/>
      <c r="H145" s="18"/>
      <c r="I145" s="18"/>
    </row>
    <row r="146" spans="1:9" x14ac:dyDescent="0.25">
      <c r="C146" s="90">
        <f>SUM(C4:C145)</f>
        <v>175.6369999999998</v>
      </c>
    </row>
  </sheetData>
  <mergeCells count="4">
    <mergeCell ref="K4:L4"/>
    <mergeCell ref="J105:L105"/>
    <mergeCell ref="J106:L106"/>
    <mergeCell ref="J107:L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9D18-5A20-46B6-90CB-5C4AED469A9D}">
  <dimension ref="B2:E145"/>
  <sheetViews>
    <sheetView topLeftCell="A125" workbookViewId="0">
      <selection activeCell="B3" sqref="B3:E145"/>
    </sheetView>
  </sheetViews>
  <sheetFormatPr baseColWidth="10" defaultRowHeight="15" x14ac:dyDescent="0.25"/>
  <cols>
    <col min="5" max="5" width="18.7109375" bestFit="1" customWidth="1"/>
  </cols>
  <sheetData>
    <row r="2" spans="2:5" ht="15.75" thickBot="1" x14ac:dyDescent="0.3"/>
    <row r="3" spans="2:5" ht="15.75" thickBot="1" x14ac:dyDescent="0.3">
      <c r="B3" s="12" t="s">
        <v>10</v>
      </c>
      <c r="C3" s="24" t="s">
        <v>16</v>
      </c>
      <c r="D3" s="24" t="s">
        <v>17</v>
      </c>
      <c r="E3" s="13" t="s">
        <v>11</v>
      </c>
    </row>
    <row r="4" spans="2:5" x14ac:dyDescent="0.25">
      <c r="B4" s="22">
        <v>1</v>
      </c>
      <c r="C4" s="15">
        <v>606.5</v>
      </c>
      <c r="D4" s="25">
        <v>0</v>
      </c>
      <c r="E4" s="15">
        <v>606.5</v>
      </c>
    </row>
    <row r="5" spans="2:5" x14ac:dyDescent="0.25">
      <c r="B5" s="23">
        <v>2</v>
      </c>
      <c r="C5" s="19">
        <v>595</v>
      </c>
      <c r="D5" s="26">
        <v>3</v>
      </c>
      <c r="E5" s="19">
        <f>C5+1/4*D5</f>
        <v>595.75</v>
      </c>
    </row>
    <row r="6" spans="2:5" x14ac:dyDescent="0.25">
      <c r="B6" s="23">
        <v>3</v>
      </c>
      <c r="C6" s="19">
        <v>596</v>
      </c>
      <c r="D6" s="26">
        <v>0</v>
      </c>
      <c r="E6" s="19">
        <f t="shared" ref="E6:E69" si="0">C6+1/4*D6</f>
        <v>596</v>
      </c>
    </row>
    <row r="7" spans="2:5" x14ac:dyDescent="0.25">
      <c r="B7" s="23">
        <v>4</v>
      </c>
      <c r="C7" s="19">
        <v>596</v>
      </c>
      <c r="D7" s="26">
        <v>3</v>
      </c>
      <c r="E7" s="19">
        <f t="shared" si="0"/>
        <v>596.75</v>
      </c>
    </row>
    <row r="8" spans="2:5" x14ac:dyDescent="0.25">
      <c r="B8" s="23">
        <v>5</v>
      </c>
      <c r="C8" s="19">
        <v>597</v>
      </c>
      <c r="D8" s="26">
        <v>0</v>
      </c>
      <c r="E8" s="19">
        <f t="shared" si="0"/>
        <v>597</v>
      </c>
    </row>
    <row r="9" spans="2:5" x14ac:dyDescent="0.25">
      <c r="B9" s="23">
        <v>6</v>
      </c>
      <c r="C9" s="19">
        <v>595</v>
      </c>
      <c r="D9" s="26">
        <v>0</v>
      </c>
      <c r="E9" s="19">
        <f t="shared" si="0"/>
        <v>595</v>
      </c>
    </row>
    <row r="10" spans="2:5" x14ac:dyDescent="0.25">
      <c r="B10" s="23">
        <v>7</v>
      </c>
      <c r="C10" s="19">
        <v>594</v>
      </c>
      <c r="D10" s="26">
        <v>2</v>
      </c>
      <c r="E10" s="19">
        <f t="shared" si="0"/>
        <v>594.5</v>
      </c>
    </row>
    <row r="11" spans="2:5" x14ac:dyDescent="0.25">
      <c r="B11" s="23">
        <v>8</v>
      </c>
      <c r="C11" s="19">
        <v>594</v>
      </c>
      <c r="D11" s="26">
        <v>1</v>
      </c>
      <c r="E11" s="19">
        <f t="shared" si="0"/>
        <v>594.25</v>
      </c>
    </row>
    <row r="12" spans="2:5" x14ac:dyDescent="0.25">
      <c r="B12" s="23">
        <v>9</v>
      </c>
      <c r="C12" s="19">
        <v>594</v>
      </c>
      <c r="D12" s="26">
        <v>1</v>
      </c>
      <c r="E12" s="19">
        <f t="shared" si="0"/>
        <v>594.25</v>
      </c>
    </row>
    <row r="13" spans="2:5" x14ac:dyDescent="0.25">
      <c r="B13" s="23">
        <v>10</v>
      </c>
      <c r="C13" s="19">
        <v>594</v>
      </c>
      <c r="D13" s="26">
        <v>0</v>
      </c>
      <c r="E13" s="19">
        <f t="shared" si="0"/>
        <v>594</v>
      </c>
    </row>
    <row r="14" spans="2:5" x14ac:dyDescent="0.25">
      <c r="B14" s="23">
        <v>11</v>
      </c>
      <c r="C14" s="19">
        <v>593</v>
      </c>
      <c r="D14" s="26">
        <v>2</v>
      </c>
      <c r="E14" s="19">
        <f t="shared" si="0"/>
        <v>593.5</v>
      </c>
    </row>
    <row r="15" spans="2:5" x14ac:dyDescent="0.25">
      <c r="B15" s="23">
        <v>12</v>
      </c>
      <c r="C15" s="19">
        <v>593</v>
      </c>
      <c r="D15" s="26">
        <v>0</v>
      </c>
      <c r="E15" s="19">
        <f t="shared" si="0"/>
        <v>593</v>
      </c>
    </row>
    <row r="16" spans="2:5" x14ac:dyDescent="0.25">
      <c r="B16" s="23">
        <v>13</v>
      </c>
      <c r="C16" s="19">
        <v>593</v>
      </c>
      <c r="D16" s="26">
        <v>0</v>
      </c>
      <c r="E16" s="19">
        <f t="shared" si="0"/>
        <v>593</v>
      </c>
    </row>
    <row r="17" spans="2:5" x14ac:dyDescent="0.25">
      <c r="B17" s="23">
        <v>14</v>
      </c>
      <c r="C17" s="19">
        <v>592</v>
      </c>
      <c r="D17" s="26">
        <v>2</v>
      </c>
      <c r="E17" s="19">
        <f t="shared" si="0"/>
        <v>592.5</v>
      </c>
    </row>
    <row r="18" spans="2:5" x14ac:dyDescent="0.25">
      <c r="B18" s="23">
        <v>15</v>
      </c>
      <c r="C18" s="19">
        <v>592</v>
      </c>
      <c r="D18" s="26">
        <v>1</v>
      </c>
      <c r="E18" s="19">
        <f t="shared" si="0"/>
        <v>592.25</v>
      </c>
    </row>
    <row r="19" spans="2:5" x14ac:dyDescent="0.25">
      <c r="B19" s="23">
        <v>16</v>
      </c>
      <c r="C19" s="19">
        <v>592</v>
      </c>
      <c r="D19" s="26">
        <v>0</v>
      </c>
      <c r="E19" s="19">
        <f t="shared" si="0"/>
        <v>592</v>
      </c>
    </row>
    <row r="20" spans="2:5" x14ac:dyDescent="0.25">
      <c r="B20" s="23">
        <v>17</v>
      </c>
      <c r="C20" s="19">
        <v>592</v>
      </c>
      <c r="D20" s="26">
        <v>0</v>
      </c>
      <c r="E20" s="19">
        <f t="shared" si="0"/>
        <v>592</v>
      </c>
    </row>
    <row r="21" spans="2:5" x14ac:dyDescent="0.25">
      <c r="B21" s="23">
        <v>18</v>
      </c>
      <c r="C21" s="19">
        <v>591</v>
      </c>
      <c r="D21" s="26">
        <v>3</v>
      </c>
      <c r="E21" s="19">
        <f t="shared" si="0"/>
        <v>591.75</v>
      </c>
    </row>
    <row r="22" spans="2:5" x14ac:dyDescent="0.25">
      <c r="B22" s="23">
        <v>19</v>
      </c>
      <c r="C22" s="19">
        <v>591</v>
      </c>
      <c r="D22" s="26">
        <v>2</v>
      </c>
      <c r="E22" s="19">
        <f t="shared" si="0"/>
        <v>591.5</v>
      </c>
    </row>
    <row r="23" spans="2:5" x14ac:dyDescent="0.25">
      <c r="B23" s="23">
        <v>20</v>
      </c>
      <c r="C23" s="19">
        <v>591</v>
      </c>
      <c r="D23" s="26">
        <v>1</v>
      </c>
      <c r="E23" s="19">
        <f t="shared" si="0"/>
        <v>591.25</v>
      </c>
    </row>
    <row r="24" spans="2:5" x14ac:dyDescent="0.25">
      <c r="B24" s="23">
        <v>21</v>
      </c>
      <c r="C24" s="19">
        <v>591</v>
      </c>
      <c r="D24" s="26">
        <v>0</v>
      </c>
      <c r="E24" s="19">
        <f t="shared" si="0"/>
        <v>591</v>
      </c>
    </row>
    <row r="25" spans="2:5" x14ac:dyDescent="0.25">
      <c r="B25" s="23">
        <v>22</v>
      </c>
      <c r="C25" s="19">
        <v>590</v>
      </c>
      <c r="D25" s="26">
        <v>3</v>
      </c>
      <c r="E25" s="19">
        <f t="shared" si="0"/>
        <v>590.75</v>
      </c>
    </row>
    <row r="26" spans="2:5" x14ac:dyDescent="0.25">
      <c r="B26" s="23">
        <v>23</v>
      </c>
      <c r="C26" s="19">
        <v>590</v>
      </c>
      <c r="D26" s="26">
        <v>2</v>
      </c>
      <c r="E26" s="19">
        <f t="shared" si="0"/>
        <v>590.5</v>
      </c>
    </row>
    <row r="27" spans="2:5" x14ac:dyDescent="0.25">
      <c r="B27" s="23">
        <v>24</v>
      </c>
      <c r="C27" s="19">
        <v>590</v>
      </c>
      <c r="D27" s="26">
        <v>2</v>
      </c>
      <c r="E27" s="19">
        <f t="shared" si="0"/>
        <v>590.5</v>
      </c>
    </row>
    <row r="28" spans="2:5" x14ac:dyDescent="0.25">
      <c r="B28" s="23">
        <v>25</v>
      </c>
      <c r="C28" s="19">
        <v>590</v>
      </c>
      <c r="D28" s="26">
        <v>1</v>
      </c>
      <c r="E28" s="19">
        <f t="shared" si="0"/>
        <v>590.25</v>
      </c>
    </row>
    <row r="29" spans="2:5" x14ac:dyDescent="0.25">
      <c r="B29" s="23">
        <v>26</v>
      </c>
      <c r="C29" s="19">
        <v>590</v>
      </c>
      <c r="D29" s="26">
        <v>0</v>
      </c>
      <c r="E29" s="19">
        <f t="shared" si="0"/>
        <v>590</v>
      </c>
    </row>
    <row r="30" spans="2:5" x14ac:dyDescent="0.25">
      <c r="B30" s="23">
        <v>27</v>
      </c>
      <c r="C30" s="19">
        <v>589</v>
      </c>
      <c r="D30" s="26">
        <v>3</v>
      </c>
      <c r="E30" s="19">
        <f t="shared" si="0"/>
        <v>589.75</v>
      </c>
    </row>
    <row r="31" spans="2:5" x14ac:dyDescent="0.25">
      <c r="B31" s="23">
        <v>28</v>
      </c>
      <c r="C31" s="19">
        <v>589</v>
      </c>
      <c r="D31" s="26">
        <v>3</v>
      </c>
      <c r="E31" s="19">
        <f t="shared" si="0"/>
        <v>589.75</v>
      </c>
    </row>
    <row r="32" spans="2:5" x14ac:dyDescent="0.25">
      <c r="B32" s="23">
        <v>29</v>
      </c>
      <c r="C32" s="19">
        <v>589</v>
      </c>
      <c r="D32" s="26">
        <v>2</v>
      </c>
      <c r="E32" s="19">
        <f t="shared" si="0"/>
        <v>589.5</v>
      </c>
    </row>
    <row r="33" spans="2:5" x14ac:dyDescent="0.25">
      <c r="B33" s="23">
        <v>30</v>
      </c>
      <c r="C33" s="19">
        <v>589</v>
      </c>
      <c r="D33" s="26">
        <v>2</v>
      </c>
      <c r="E33" s="19">
        <f t="shared" si="0"/>
        <v>589.5</v>
      </c>
    </row>
    <row r="34" spans="2:5" x14ac:dyDescent="0.25">
      <c r="B34" s="23">
        <v>31</v>
      </c>
      <c r="C34" s="19">
        <v>589</v>
      </c>
      <c r="D34" s="26">
        <v>1</v>
      </c>
      <c r="E34" s="19">
        <f t="shared" si="0"/>
        <v>589.25</v>
      </c>
    </row>
    <row r="35" spans="2:5" x14ac:dyDescent="0.25">
      <c r="B35" s="23">
        <v>32</v>
      </c>
      <c r="C35" s="19">
        <v>589</v>
      </c>
      <c r="D35" s="26">
        <v>1</v>
      </c>
      <c r="E35" s="19">
        <f t="shared" si="0"/>
        <v>589.25</v>
      </c>
    </row>
    <row r="36" spans="2:5" x14ac:dyDescent="0.25">
      <c r="B36" s="23">
        <v>33</v>
      </c>
      <c r="C36" s="19">
        <v>589</v>
      </c>
      <c r="D36" s="26">
        <v>0</v>
      </c>
      <c r="E36" s="19">
        <f t="shared" si="0"/>
        <v>589</v>
      </c>
    </row>
    <row r="37" spans="2:5" x14ac:dyDescent="0.25">
      <c r="B37" s="23">
        <v>34</v>
      </c>
      <c r="C37" s="19">
        <v>588</v>
      </c>
      <c r="D37" s="26">
        <v>2</v>
      </c>
      <c r="E37" s="19">
        <f t="shared" si="0"/>
        <v>588.5</v>
      </c>
    </row>
    <row r="38" spans="2:5" x14ac:dyDescent="0.25">
      <c r="B38" s="23">
        <v>35</v>
      </c>
      <c r="C38" s="19">
        <v>588</v>
      </c>
      <c r="D38" s="26">
        <v>1</v>
      </c>
      <c r="E38" s="19">
        <f t="shared" si="0"/>
        <v>588.25</v>
      </c>
    </row>
    <row r="39" spans="2:5" x14ac:dyDescent="0.25">
      <c r="B39" s="23">
        <v>36</v>
      </c>
      <c r="C39" s="19">
        <v>588</v>
      </c>
      <c r="D39" s="26">
        <v>0</v>
      </c>
      <c r="E39" s="19">
        <f t="shared" si="0"/>
        <v>588</v>
      </c>
    </row>
    <row r="40" spans="2:5" x14ac:dyDescent="0.25">
      <c r="B40" s="23">
        <v>37</v>
      </c>
      <c r="C40" s="19">
        <v>588</v>
      </c>
      <c r="D40" s="26">
        <v>0</v>
      </c>
      <c r="E40" s="19">
        <f t="shared" si="0"/>
        <v>588</v>
      </c>
    </row>
    <row r="41" spans="2:5" x14ac:dyDescent="0.25">
      <c r="B41" s="23">
        <v>38</v>
      </c>
      <c r="C41" s="19">
        <v>587</v>
      </c>
      <c r="D41" s="26">
        <v>3</v>
      </c>
      <c r="E41" s="19">
        <f t="shared" si="0"/>
        <v>587.75</v>
      </c>
    </row>
    <row r="42" spans="2:5" x14ac:dyDescent="0.25">
      <c r="B42" s="23">
        <v>39</v>
      </c>
      <c r="C42" s="19">
        <v>587</v>
      </c>
      <c r="D42" s="26">
        <v>2</v>
      </c>
      <c r="E42" s="19">
        <f t="shared" si="0"/>
        <v>587.5</v>
      </c>
    </row>
    <row r="43" spans="2:5" x14ac:dyDescent="0.25">
      <c r="B43" s="23">
        <v>40</v>
      </c>
      <c r="C43" s="19">
        <v>587</v>
      </c>
      <c r="D43" s="26">
        <v>1</v>
      </c>
      <c r="E43" s="19">
        <f t="shared" si="0"/>
        <v>587.25</v>
      </c>
    </row>
    <row r="44" spans="2:5" x14ac:dyDescent="0.25">
      <c r="B44" s="23">
        <v>41</v>
      </c>
      <c r="C44" s="19">
        <v>587</v>
      </c>
      <c r="D44" s="26">
        <v>1</v>
      </c>
      <c r="E44" s="19">
        <f t="shared" si="0"/>
        <v>587.25</v>
      </c>
    </row>
    <row r="45" spans="2:5" x14ac:dyDescent="0.25">
      <c r="B45" s="23">
        <v>42</v>
      </c>
      <c r="C45" s="19">
        <v>587</v>
      </c>
      <c r="D45" s="26">
        <v>0</v>
      </c>
      <c r="E45" s="19">
        <f t="shared" si="0"/>
        <v>587</v>
      </c>
    </row>
    <row r="46" spans="2:5" x14ac:dyDescent="0.25">
      <c r="B46" s="23">
        <v>43</v>
      </c>
      <c r="C46" s="19">
        <v>586</v>
      </c>
      <c r="D46" s="26">
        <v>3</v>
      </c>
      <c r="E46" s="19">
        <f t="shared" si="0"/>
        <v>586.75</v>
      </c>
    </row>
    <row r="47" spans="2:5" x14ac:dyDescent="0.25">
      <c r="B47" s="23">
        <v>44</v>
      </c>
      <c r="C47" s="19">
        <v>586</v>
      </c>
      <c r="D47" s="26">
        <v>3</v>
      </c>
      <c r="E47" s="19">
        <f t="shared" si="0"/>
        <v>586.75</v>
      </c>
    </row>
    <row r="48" spans="2:5" x14ac:dyDescent="0.25">
      <c r="B48" s="23">
        <v>45</v>
      </c>
      <c r="C48" s="19">
        <v>586</v>
      </c>
      <c r="D48" s="26">
        <v>2</v>
      </c>
      <c r="E48" s="19">
        <f t="shared" si="0"/>
        <v>586.5</v>
      </c>
    </row>
    <row r="49" spans="2:5" x14ac:dyDescent="0.25">
      <c r="B49" s="23">
        <v>46</v>
      </c>
      <c r="C49" s="19">
        <v>586</v>
      </c>
      <c r="D49" s="26">
        <v>1</v>
      </c>
      <c r="E49" s="19">
        <f t="shared" si="0"/>
        <v>586.25</v>
      </c>
    </row>
    <row r="50" spans="2:5" x14ac:dyDescent="0.25">
      <c r="B50" s="23">
        <v>47</v>
      </c>
      <c r="C50" s="19">
        <v>586</v>
      </c>
      <c r="D50" s="26">
        <v>1</v>
      </c>
      <c r="E50" s="19">
        <f t="shared" si="0"/>
        <v>586.25</v>
      </c>
    </row>
    <row r="51" spans="2:5" x14ac:dyDescent="0.25">
      <c r="B51" s="23">
        <v>48</v>
      </c>
      <c r="C51" s="19">
        <v>586</v>
      </c>
      <c r="D51" s="26">
        <v>1</v>
      </c>
      <c r="E51" s="19">
        <f t="shared" si="0"/>
        <v>586.25</v>
      </c>
    </row>
    <row r="52" spans="2:5" x14ac:dyDescent="0.25">
      <c r="B52" s="23">
        <v>49</v>
      </c>
      <c r="C52" s="19">
        <v>586</v>
      </c>
      <c r="D52" s="26">
        <v>1</v>
      </c>
      <c r="E52" s="19">
        <f t="shared" si="0"/>
        <v>586.25</v>
      </c>
    </row>
    <row r="53" spans="2:5" x14ac:dyDescent="0.25">
      <c r="B53" s="23">
        <v>50</v>
      </c>
      <c r="C53" s="19">
        <v>586</v>
      </c>
      <c r="D53" s="26">
        <v>1</v>
      </c>
      <c r="E53" s="19">
        <f t="shared" si="0"/>
        <v>586.25</v>
      </c>
    </row>
    <row r="54" spans="2:5" x14ac:dyDescent="0.25">
      <c r="B54" s="23">
        <v>51</v>
      </c>
      <c r="C54" s="19">
        <v>586</v>
      </c>
      <c r="D54" s="26">
        <v>0</v>
      </c>
      <c r="E54" s="19">
        <f t="shared" si="0"/>
        <v>586</v>
      </c>
    </row>
    <row r="55" spans="2:5" x14ac:dyDescent="0.25">
      <c r="B55" s="23">
        <v>52</v>
      </c>
      <c r="C55" s="19">
        <v>585</v>
      </c>
      <c r="D55" s="26">
        <v>3</v>
      </c>
      <c r="E55" s="19">
        <f t="shared" si="0"/>
        <v>585.75</v>
      </c>
    </row>
    <row r="56" spans="2:5" x14ac:dyDescent="0.25">
      <c r="B56" s="23">
        <v>53</v>
      </c>
      <c r="C56" s="19">
        <v>585</v>
      </c>
      <c r="D56" s="26">
        <v>2</v>
      </c>
      <c r="E56" s="19">
        <f t="shared" si="0"/>
        <v>585.5</v>
      </c>
    </row>
    <row r="57" spans="2:5" x14ac:dyDescent="0.25">
      <c r="B57" s="23">
        <v>54</v>
      </c>
      <c r="C57" s="19">
        <v>586</v>
      </c>
      <c r="D57" s="26">
        <v>0</v>
      </c>
      <c r="E57" s="19">
        <f t="shared" ref="E57:E58" si="1">C57+1/4*D57</f>
        <v>586</v>
      </c>
    </row>
    <row r="58" spans="2:5" x14ac:dyDescent="0.25">
      <c r="B58" s="23">
        <v>55</v>
      </c>
      <c r="C58" s="19">
        <v>586</v>
      </c>
      <c r="D58" s="26">
        <v>1</v>
      </c>
      <c r="E58" s="19">
        <f t="shared" si="1"/>
        <v>586.25</v>
      </c>
    </row>
    <row r="59" spans="2:5" x14ac:dyDescent="0.25">
      <c r="B59" s="23">
        <v>56</v>
      </c>
      <c r="C59" s="19">
        <v>586</v>
      </c>
      <c r="D59" s="26">
        <v>1</v>
      </c>
      <c r="E59" s="19">
        <f t="shared" si="0"/>
        <v>586.25</v>
      </c>
    </row>
    <row r="60" spans="2:5" x14ac:dyDescent="0.25">
      <c r="B60" s="23">
        <v>57</v>
      </c>
      <c r="C60" s="19">
        <v>586</v>
      </c>
      <c r="D60" s="26">
        <v>1</v>
      </c>
      <c r="E60" s="19">
        <f t="shared" si="0"/>
        <v>586.25</v>
      </c>
    </row>
    <row r="61" spans="2:5" x14ac:dyDescent="0.25">
      <c r="B61" s="23">
        <v>58</v>
      </c>
      <c r="C61" s="19">
        <v>586</v>
      </c>
      <c r="D61" s="26">
        <v>1</v>
      </c>
      <c r="E61" s="19">
        <f t="shared" si="0"/>
        <v>586.25</v>
      </c>
    </row>
    <row r="62" spans="2:5" x14ac:dyDescent="0.25">
      <c r="B62" s="23">
        <v>59</v>
      </c>
      <c r="C62" s="19">
        <v>586</v>
      </c>
      <c r="D62" s="26">
        <v>2</v>
      </c>
      <c r="E62" s="19">
        <f t="shared" si="0"/>
        <v>586.5</v>
      </c>
    </row>
    <row r="63" spans="2:5" x14ac:dyDescent="0.25">
      <c r="B63" s="23">
        <v>60</v>
      </c>
      <c r="C63" s="19">
        <v>586</v>
      </c>
      <c r="D63" s="26">
        <v>2</v>
      </c>
      <c r="E63" s="19">
        <f t="shared" si="0"/>
        <v>586.5</v>
      </c>
    </row>
    <row r="64" spans="2:5" x14ac:dyDescent="0.25">
      <c r="B64" s="23">
        <v>61</v>
      </c>
      <c r="C64" s="19">
        <v>586</v>
      </c>
      <c r="D64" s="26">
        <v>3</v>
      </c>
      <c r="E64" s="19">
        <f t="shared" si="0"/>
        <v>586.75</v>
      </c>
    </row>
    <row r="65" spans="2:5" x14ac:dyDescent="0.25">
      <c r="B65" s="23">
        <v>62</v>
      </c>
      <c r="C65" s="19">
        <v>586</v>
      </c>
      <c r="D65" s="26">
        <v>3</v>
      </c>
      <c r="E65" s="19">
        <f t="shared" si="0"/>
        <v>586.75</v>
      </c>
    </row>
    <row r="66" spans="2:5" x14ac:dyDescent="0.25">
      <c r="B66" s="23">
        <v>63</v>
      </c>
      <c r="C66" s="19">
        <v>587</v>
      </c>
      <c r="D66" s="26">
        <v>0</v>
      </c>
      <c r="E66" s="19">
        <f t="shared" si="0"/>
        <v>587</v>
      </c>
    </row>
    <row r="67" spans="2:5" x14ac:dyDescent="0.25">
      <c r="B67" s="23">
        <v>64</v>
      </c>
      <c r="C67" s="19">
        <v>587</v>
      </c>
      <c r="D67" s="26">
        <v>1</v>
      </c>
      <c r="E67" s="19">
        <f t="shared" si="0"/>
        <v>587.25</v>
      </c>
    </row>
    <row r="68" spans="2:5" x14ac:dyDescent="0.25">
      <c r="B68" s="23">
        <v>65</v>
      </c>
      <c r="C68" s="19">
        <v>587</v>
      </c>
      <c r="D68" s="26">
        <v>2</v>
      </c>
      <c r="E68" s="19">
        <f t="shared" si="0"/>
        <v>587.5</v>
      </c>
    </row>
    <row r="69" spans="2:5" x14ac:dyDescent="0.25">
      <c r="B69" s="23">
        <v>66</v>
      </c>
      <c r="C69" s="19">
        <v>587</v>
      </c>
      <c r="D69" s="26">
        <v>3</v>
      </c>
      <c r="E69" s="19">
        <f t="shared" si="0"/>
        <v>587.75</v>
      </c>
    </row>
    <row r="70" spans="2:5" x14ac:dyDescent="0.25">
      <c r="B70" s="23">
        <v>67</v>
      </c>
      <c r="C70" s="19">
        <v>588</v>
      </c>
      <c r="D70" s="26">
        <v>0</v>
      </c>
      <c r="E70" s="19">
        <f t="shared" ref="E70:E133" si="2">C70+1/4*D70</f>
        <v>588</v>
      </c>
    </row>
    <row r="71" spans="2:5" x14ac:dyDescent="0.25">
      <c r="B71" s="23">
        <v>68</v>
      </c>
      <c r="C71" s="19">
        <v>588</v>
      </c>
      <c r="D71" s="26">
        <v>1</v>
      </c>
      <c r="E71" s="19">
        <f t="shared" si="2"/>
        <v>588.25</v>
      </c>
    </row>
    <row r="72" spans="2:5" x14ac:dyDescent="0.25">
      <c r="B72" s="23">
        <v>69</v>
      </c>
      <c r="C72" s="19">
        <v>588</v>
      </c>
      <c r="D72" s="26">
        <v>1</v>
      </c>
      <c r="E72" s="19">
        <f t="shared" si="2"/>
        <v>588.25</v>
      </c>
    </row>
    <row r="73" spans="2:5" x14ac:dyDescent="0.25">
      <c r="B73" s="23">
        <v>70</v>
      </c>
      <c r="C73" s="19">
        <v>588</v>
      </c>
      <c r="D73" s="26">
        <v>2</v>
      </c>
      <c r="E73" s="19">
        <f t="shared" si="2"/>
        <v>588.5</v>
      </c>
    </row>
    <row r="74" spans="2:5" x14ac:dyDescent="0.25">
      <c r="B74" s="23">
        <v>71</v>
      </c>
      <c r="C74" s="19">
        <v>588</v>
      </c>
      <c r="D74" s="26">
        <v>3</v>
      </c>
      <c r="E74" s="19">
        <f t="shared" si="2"/>
        <v>588.75</v>
      </c>
    </row>
    <row r="75" spans="2:5" x14ac:dyDescent="0.25">
      <c r="B75" s="23">
        <v>72</v>
      </c>
      <c r="C75" s="19">
        <v>589</v>
      </c>
      <c r="D75" s="26">
        <v>0</v>
      </c>
      <c r="E75" s="19">
        <f t="shared" si="2"/>
        <v>589</v>
      </c>
    </row>
    <row r="76" spans="2:5" x14ac:dyDescent="0.25">
      <c r="B76" s="23">
        <v>73</v>
      </c>
      <c r="C76" s="19">
        <v>589</v>
      </c>
      <c r="D76" s="26">
        <v>0</v>
      </c>
      <c r="E76" s="19">
        <f t="shared" si="2"/>
        <v>589</v>
      </c>
    </row>
    <row r="77" spans="2:5" x14ac:dyDescent="0.25">
      <c r="B77" s="23">
        <v>74</v>
      </c>
      <c r="C77" s="19">
        <v>588</v>
      </c>
      <c r="D77" s="26">
        <v>3</v>
      </c>
      <c r="E77" s="19">
        <f t="shared" si="2"/>
        <v>588.75</v>
      </c>
    </row>
    <row r="78" spans="2:5" x14ac:dyDescent="0.25">
      <c r="B78" s="23">
        <v>75</v>
      </c>
      <c r="C78" s="19">
        <v>588</v>
      </c>
      <c r="D78" s="26">
        <v>3</v>
      </c>
      <c r="E78" s="19">
        <f t="shared" si="2"/>
        <v>588.75</v>
      </c>
    </row>
    <row r="79" spans="2:5" x14ac:dyDescent="0.25">
      <c r="B79" s="23">
        <v>76</v>
      </c>
      <c r="C79" s="19">
        <v>588</v>
      </c>
      <c r="D79" s="26">
        <v>2</v>
      </c>
      <c r="E79" s="19">
        <f t="shared" si="2"/>
        <v>588.5</v>
      </c>
    </row>
    <row r="80" spans="2:5" x14ac:dyDescent="0.25">
      <c r="B80" s="23">
        <v>77</v>
      </c>
      <c r="C80" s="19">
        <v>588</v>
      </c>
      <c r="D80" s="26">
        <v>2</v>
      </c>
      <c r="E80" s="19">
        <f t="shared" si="2"/>
        <v>588.5</v>
      </c>
    </row>
    <row r="81" spans="2:5" x14ac:dyDescent="0.25">
      <c r="B81" s="23">
        <v>78</v>
      </c>
      <c r="C81" s="19">
        <v>588</v>
      </c>
      <c r="D81" s="26">
        <v>3</v>
      </c>
      <c r="E81" s="19">
        <f t="shared" si="2"/>
        <v>588.75</v>
      </c>
    </row>
    <row r="82" spans="2:5" x14ac:dyDescent="0.25">
      <c r="B82" s="23">
        <v>79</v>
      </c>
      <c r="C82" s="19">
        <v>588</v>
      </c>
      <c r="D82" s="26">
        <v>3</v>
      </c>
      <c r="E82" s="19">
        <f t="shared" si="2"/>
        <v>588.75</v>
      </c>
    </row>
    <row r="83" spans="2:5" x14ac:dyDescent="0.25">
      <c r="B83" s="23">
        <v>80</v>
      </c>
      <c r="C83" s="19">
        <v>588</v>
      </c>
      <c r="D83" s="26">
        <v>3</v>
      </c>
      <c r="E83" s="19">
        <f t="shared" si="2"/>
        <v>588.75</v>
      </c>
    </row>
    <row r="84" spans="2:5" x14ac:dyDescent="0.25">
      <c r="B84" s="23">
        <v>81</v>
      </c>
      <c r="C84" s="19">
        <v>588</v>
      </c>
      <c r="D84" s="26">
        <v>3</v>
      </c>
      <c r="E84" s="19">
        <f t="shared" si="2"/>
        <v>588.75</v>
      </c>
    </row>
    <row r="85" spans="2:5" x14ac:dyDescent="0.25">
      <c r="B85" s="23">
        <v>82</v>
      </c>
      <c r="C85" s="19">
        <v>589</v>
      </c>
      <c r="D85" s="26">
        <v>0</v>
      </c>
      <c r="E85" s="19">
        <f t="shared" si="2"/>
        <v>589</v>
      </c>
    </row>
    <row r="86" spans="2:5" x14ac:dyDescent="0.25">
      <c r="B86" s="23">
        <v>83</v>
      </c>
      <c r="C86" s="19">
        <v>589</v>
      </c>
      <c r="D86" s="26">
        <v>0</v>
      </c>
      <c r="E86" s="19">
        <f t="shared" si="2"/>
        <v>589</v>
      </c>
    </row>
    <row r="87" spans="2:5" x14ac:dyDescent="0.25">
      <c r="B87" s="23">
        <v>84</v>
      </c>
      <c r="C87" s="19">
        <v>589</v>
      </c>
      <c r="D87" s="26">
        <v>0</v>
      </c>
      <c r="E87" s="19">
        <f t="shared" si="2"/>
        <v>589</v>
      </c>
    </row>
    <row r="88" spans="2:5" x14ac:dyDescent="0.25">
      <c r="B88" s="23">
        <v>85</v>
      </c>
      <c r="C88" s="19">
        <v>588</v>
      </c>
      <c r="D88" s="26">
        <v>3</v>
      </c>
      <c r="E88" s="19">
        <f t="shared" si="2"/>
        <v>588.75</v>
      </c>
    </row>
    <row r="89" spans="2:5" x14ac:dyDescent="0.25">
      <c r="B89" s="23">
        <v>86</v>
      </c>
      <c r="C89" s="19">
        <v>588</v>
      </c>
      <c r="D89" s="26">
        <v>3</v>
      </c>
      <c r="E89" s="19">
        <f t="shared" si="2"/>
        <v>588.75</v>
      </c>
    </row>
    <row r="90" spans="2:5" x14ac:dyDescent="0.25">
      <c r="B90" s="23">
        <v>87</v>
      </c>
      <c r="C90" s="19">
        <v>588</v>
      </c>
      <c r="D90" s="26">
        <v>3</v>
      </c>
      <c r="E90" s="19">
        <f t="shared" si="2"/>
        <v>588.75</v>
      </c>
    </row>
    <row r="91" spans="2:5" x14ac:dyDescent="0.25">
      <c r="B91" s="23">
        <v>88</v>
      </c>
      <c r="C91" s="19">
        <v>589</v>
      </c>
      <c r="D91" s="26">
        <v>0</v>
      </c>
      <c r="E91" s="19">
        <f t="shared" si="2"/>
        <v>589</v>
      </c>
    </row>
    <row r="92" spans="2:5" x14ac:dyDescent="0.25">
      <c r="B92" s="23">
        <v>89</v>
      </c>
      <c r="C92" s="19">
        <v>589</v>
      </c>
      <c r="D92" s="26">
        <v>1</v>
      </c>
      <c r="E92" s="19">
        <f t="shared" si="2"/>
        <v>589.25</v>
      </c>
    </row>
    <row r="93" spans="2:5" x14ac:dyDescent="0.25">
      <c r="B93" s="23">
        <v>90</v>
      </c>
      <c r="C93" s="19">
        <v>589</v>
      </c>
      <c r="D93" s="26">
        <v>2</v>
      </c>
      <c r="E93" s="19">
        <f t="shared" si="2"/>
        <v>589.5</v>
      </c>
    </row>
    <row r="94" spans="2:5" x14ac:dyDescent="0.25">
      <c r="B94" s="23">
        <v>91</v>
      </c>
      <c r="C94" s="19">
        <v>589</v>
      </c>
      <c r="D94" s="26">
        <v>3</v>
      </c>
      <c r="E94" s="19">
        <f t="shared" si="2"/>
        <v>589.75</v>
      </c>
    </row>
    <row r="95" spans="2:5" x14ac:dyDescent="0.25">
      <c r="B95" s="23">
        <v>92</v>
      </c>
      <c r="C95" s="19">
        <v>590</v>
      </c>
      <c r="D95" s="26">
        <v>0</v>
      </c>
      <c r="E95" s="19">
        <f t="shared" si="2"/>
        <v>590</v>
      </c>
    </row>
    <row r="96" spans="2:5" x14ac:dyDescent="0.25">
      <c r="B96" s="23">
        <v>93</v>
      </c>
      <c r="C96" s="19">
        <v>590</v>
      </c>
      <c r="D96" s="26">
        <v>1</v>
      </c>
      <c r="E96" s="19">
        <f t="shared" si="2"/>
        <v>590.25</v>
      </c>
    </row>
    <row r="97" spans="2:5" x14ac:dyDescent="0.25">
      <c r="B97" s="23">
        <v>94</v>
      </c>
      <c r="C97" s="19">
        <v>590</v>
      </c>
      <c r="D97" s="26">
        <v>2</v>
      </c>
      <c r="E97" s="19">
        <f t="shared" si="2"/>
        <v>590.5</v>
      </c>
    </row>
    <row r="98" spans="2:5" x14ac:dyDescent="0.25">
      <c r="B98" s="23">
        <v>95</v>
      </c>
      <c r="C98" s="19">
        <v>590</v>
      </c>
      <c r="D98" s="26">
        <v>3</v>
      </c>
      <c r="E98" s="19">
        <f t="shared" si="2"/>
        <v>590.75</v>
      </c>
    </row>
    <row r="99" spans="2:5" x14ac:dyDescent="0.25">
      <c r="B99" s="23">
        <v>96</v>
      </c>
      <c r="C99" s="19">
        <v>590</v>
      </c>
      <c r="D99" s="26">
        <v>2</v>
      </c>
      <c r="E99" s="19">
        <f t="shared" si="2"/>
        <v>590.5</v>
      </c>
    </row>
    <row r="100" spans="2:5" x14ac:dyDescent="0.25">
      <c r="B100" s="23">
        <v>97</v>
      </c>
      <c r="C100" s="19">
        <v>590</v>
      </c>
      <c r="D100" s="26">
        <v>2</v>
      </c>
      <c r="E100" s="19">
        <f t="shared" si="2"/>
        <v>590.5</v>
      </c>
    </row>
    <row r="101" spans="2:5" x14ac:dyDescent="0.25">
      <c r="B101" s="23">
        <v>98</v>
      </c>
      <c r="C101" s="19">
        <v>590</v>
      </c>
      <c r="D101" s="26">
        <v>2</v>
      </c>
      <c r="E101" s="19">
        <f t="shared" si="2"/>
        <v>590.5</v>
      </c>
    </row>
    <row r="102" spans="2:5" x14ac:dyDescent="0.25">
      <c r="B102" s="23">
        <v>99</v>
      </c>
      <c r="C102" s="19">
        <v>590</v>
      </c>
      <c r="D102" s="26">
        <v>2</v>
      </c>
      <c r="E102" s="19">
        <f t="shared" si="2"/>
        <v>590.5</v>
      </c>
    </row>
    <row r="103" spans="2:5" x14ac:dyDescent="0.25">
      <c r="B103" s="23">
        <v>100</v>
      </c>
      <c r="C103" s="19">
        <v>590</v>
      </c>
      <c r="D103" s="26">
        <v>2</v>
      </c>
      <c r="E103" s="19">
        <f t="shared" si="2"/>
        <v>590.5</v>
      </c>
    </row>
    <row r="104" spans="2:5" x14ac:dyDescent="0.25">
      <c r="B104" s="23">
        <v>101</v>
      </c>
      <c r="C104" s="19">
        <v>590</v>
      </c>
      <c r="D104" s="26">
        <v>3</v>
      </c>
      <c r="E104" s="19">
        <f t="shared" si="2"/>
        <v>590.75</v>
      </c>
    </row>
    <row r="105" spans="2:5" x14ac:dyDescent="0.25">
      <c r="B105" s="23">
        <v>102</v>
      </c>
      <c r="C105" s="19">
        <v>590</v>
      </c>
      <c r="D105" s="26">
        <v>3</v>
      </c>
      <c r="E105" s="19">
        <f t="shared" si="2"/>
        <v>590.75</v>
      </c>
    </row>
    <row r="106" spans="2:5" x14ac:dyDescent="0.25">
      <c r="B106" s="23">
        <v>103</v>
      </c>
      <c r="C106" s="19">
        <v>590</v>
      </c>
      <c r="D106" s="26">
        <v>3</v>
      </c>
      <c r="E106" s="19">
        <f t="shared" si="2"/>
        <v>590.75</v>
      </c>
    </row>
    <row r="107" spans="2:5" x14ac:dyDescent="0.25">
      <c r="B107" s="23">
        <v>104</v>
      </c>
      <c r="C107" s="19">
        <v>590</v>
      </c>
      <c r="D107" s="26">
        <v>3</v>
      </c>
      <c r="E107" s="19">
        <f t="shared" si="2"/>
        <v>590.75</v>
      </c>
    </row>
    <row r="108" spans="2:5" x14ac:dyDescent="0.25">
      <c r="B108" s="23">
        <v>105</v>
      </c>
      <c r="C108" s="19">
        <v>590</v>
      </c>
      <c r="D108" s="26">
        <v>2</v>
      </c>
      <c r="E108" s="19">
        <f t="shared" si="2"/>
        <v>590.5</v>
      </c>
    </row>
    <row r="109" spans="2:5" x14ac:dyDescent="0.25">
      <c r="B109" s="23">
        <v>106</v>
      </c>
      <c r="C109" s="19">
        <v>590</v>
      </c>
      <c r="D109" s="26">
        <v>3</v>
      </c>
      <c r="E109" s="19">
        <f t="shared" si="2"/>
        <v>590.75</v>
      </c>
    </row>
    <row r="110" spans="2:5" x14ac:dyDescent="0.25">
      <c r="B110" s="23">
        <v>107</v>
      </c>
      <c r="C110" s="19">
        <v>591</v>
      </c>
      <c r="D110" s="26">
        <v>0</v>
      </c>
      <c r="E110" s="19">
        <f t="shared" si="2"/>
        <v>591</v>
      </c>
    </row>
    <row r="111" spans="2:5" x14ac:dyDescent="0.25">
      <c r="B111" s="23">
        <v>108</v>
      </c>
      <c r="C111" s="19">
        <v>591</v>
      </c>
      <c r="D111" s="26">
        <v>1</v>
      </c>
      <c r="E111" s="19">
        <f t="shared" si="2"/>
        <v>591.25</v>
      </c>
    </row>
    <row r="112" spans="2:5" x14ac:dyDescent="0.25">
      <c r="B112" s="23">
        <v>109</v>
      </c>
      <c r="C112" s="19">
        <v>591</v>
      </c>
      <c r="D112" s="26">
        <v>2</v>
      </c>
      <c r="E112" s="19">
        <f t="shared" si="2"/>
        <v>591.5</v>
      </c>
    </row>
    <row r="113" spans="2:5" x14ac:dyDescent="0.25">
      <c r="B113" s="23">
        <v>110</v>
      </c>
      <c r="C113" s="19">
        <v>591</v>
      </c>
      <c r="D113" s="26">
        <v>3</v>
      </c>
      <c r="E113" s="19">
        <f t="shared" si="2"/>
        <v>591.75</v>
      </c>
    </row>
    <row r="114" spans="2:5" x14ac:dyDescent="0.25">
      <c r="B114" s="23">
        <v>111</v>
      </c>
      <c r="C114" s="19">
        <v>591</v>
      </c>
      <c r="D114" s="26">
        <v>3</v>
      </c>
      <c r="E114" s="19">
        <f t="shared" si="2"/>
        <v>591.75</v>
      </c>
    </row>
    <row r="115" spans="2:5" x14ac:dyDescent="0.25">
      <c r="B115" s="23">
        <v>112</v>
      </c>
      <c r="C115" s="19">
        <v>592</v>
      </c>
      <c r="D115" s="26">
        <v>2</v>
      </c>
      <c r="E115" s="19">
        <f t="shared" si="2"/>
        <v>592.5</v>
      </c>
    </row>
    <row r="116" spans="2:5" x14ac:dyDescent="0.25">
      <c r="B116" s="23">
        <v>113</v>
      </c>
      <c r="C116" s="19">
        <v>592</v>
      </c>
      <c r="D116" s="26">
        <v>3</v>
      </c>
      <c r="E116" s="19">
        <f t="shared" si="2"/>
        <v>592.75</v>
      </c>
    </row>
    <row r="117" spans="2:5" x14ac:dyDescent="0.25">
      <c r="B117" s="23">
        <v>114</v>
      </c>
      <c r="C117" s="19">
        <v>592</v>
      </c>
      <c r="D117" s="26">
        <v>3</v>
      </c>
      <c r="E117" s="19">
        <f t="shared" si="2"/>
        <v>592.75</v>
      </c>
    </row>
    <row r="118" spans="2:5" x14ac:dyDescent="0.25">
      <c r="B118" s="23">
        <v>115</v>
      </c>
      <c r="C118" s="19">
        <v>593</v>
      </c>
      <c r="D118" s="26">
        <v>0</v>
      </c>
      <c r="E118" s="19">
        <f t="shared" si="2"/>
        <v>593</v>
      </c>
    </row>
    <row r="119" spans="2:5" x14ac:dyDescent="0.25">
      <c r="B119" s="23">
        <v>116</v>
      </c>
      <c r="C119" s="19">
        <v>593</v>
      </c>
      <c r="D119" s="26">
        <v>2</v>
      </c>
      <c r="E119" s="19">
        <f t="shared" si="2"/>
        <v>593.5</v>
      </c>
    </row>
    <row r="120" spans="2:5" x14ac:dyDescent="0.25">
      <c r="B120" s="23">
        <v>117</v>
      </c>
      <c r="C120" s="19">
        <v>593</v>
      </c>
      <c r="D120" s="26">
        <v>3</v>
      </c>
      <c r="E120" s="19">
        <f t="shared" si="2"/>
        <v>593.75</v>
      </c>
    </row>
    <row r="121" spans="2:5" x14ac:dyDescent="0.25">
      <c r="B121" s="23">
        <v>118</v>
      </c>
      <c r="C121" s="19">
        <v>594</v>
      </c>
      <c r="D121" s="26">
        <v>1</v>
      </c>
      <c r="E121" s="19">
        <f t="shared" si="2"/>
        <v>594.25</v>
      </c>
    </row>
    <row r="122" spans="2:5" x14ac:dyDescent="0.25">
      <c r="B122" s="23">
        <v>119</v>
      </c>
      <c r="C122" s="19">
        <v>594</v>
      </c>
      <c r="D122" s="26">
        <v>1</v>
      </c>
      <c r="E122" s="19">
        <f t="shared" si="2"/>
        <v>594.25</v>
      </c>
    </row>
    <row r="123" spans="2:5" x14ac:dyDescent="0.25">
      <c r="B123" s="23">
        <v>120</v>
      </c>
      <c r="C123" s="19">
        <v>593</v>
      </c>
      <c r="D123" s="26">
        <v>3</v>
      </c>
      <c r="E123" s="19">
        <f t="shared" si="2"/>
        <v>593.75</v>
      </c>
    </row>
    <row r="124" spans="2:5" x14ac:dyDescent="0.25">
      <c r="B124" s="23">
        <v>121</v>
      </c>
      <c r="C124" s="19">
        <v>593</v>
      </c>
      <c r="D124" s="26">
        <v>1</v>
      </c>
      <c r="E124" s="19">
        <f t="shared" si="2"/>
        <v>593.25</v>
      </c>
    </row>
    <row r="125" spans="2:5" x14ac:dyDescent="0.25">
      <c r="B125" s="23">
        <v>122</v>
      </c>
      <c r="C125" s="19">
        <v>593</v>
      </c>
      <c r="D125" s="26">
        <v>0</v>
      </c>
      <c r="E125" s="19">
        <f t="shared" si="2"/>
        <v>593</v>
      </c>
    </row>
    <row r="126" spans="2:5" x14ac:dyDescent="0.25">
      <c r="B126" s="23">
        <v>123</v>
      </c>
      <c r="C126" s="19">
        <v>592</v>
      </c>
      <c r="D126" s="26">
        <v>3</v>
      </c>
      <c r="E126" s="19">
        <f t="shared" si="2"/>
        <v>592.75</v>
      </c>
    </row>
    <row r="127" spans="2:5" x14ac:dyDescent="0.25">
      <c r="B127" s="23">
        <v>124</v>
      </c>
      <c r="C127" s="19">
        <v>592</v>
      </c>
      <c r="D127" s="26">
        <v>2</v>
      </c>
      <c r="E127" s="19">
        <f t="shared" si="2"/>
        <v>592.5</v>
      </c>
    </row>
    <row r="128" spans="2:5" x14ac:dyDescent="0.25">
      <c r="B128" s="23">
        <v>125</v>
      </c>
      <c r="C128" s="19">
        <v>592</v>
      </c>
      <c r="D128" s="26">
        <v>0</v>
      </c>
      <c r="E128" s="19">
        <f t="shared" si="2"/>
        <v>592</v>
      </c>
    </row>
    <row r="129" spans="2:5" x14ac:dyDescent="0.25">
      <c r="B129" s="23">
        <v>126</v>
      </c>
      <c r="C129" s="19">
        <v>591</v>
      </c>
      <c r="D129" s="26">
        <v>3</v>
      </c>
      <c r="E129" s="19">
        <f t="shared" si="2"/>
        <v>591.75</v>
      </c>
    </row>
    <row r="130" spans="2:5" x14ac:dyDescent="0.25">
      <c r="B130" s="23">
        <v>127</v>
      </c>
      <c r="C130" s="19">
        <v>591</v>
      </c>
      <c r="D130" s="26">
        <v>3</v>
      </c>
      <c r="E130" s="19">
        <f t="shared" si="2"/>
        <v>591.75</v>
      </c>
    </row>
    <row r="131" spans="2:5" x14ac:dyDescent="0.25">
      <c r="B131" s="23">
        <v>128</v>
      </c>
      <c r="C131" s="19">
        <v>591</v>
      </c>
      <c r="D131" s="26">
        <v>3</v>
      </c>
      <c r="E131" s="19">
        <f t="shared" si="2"/>
        <v>591.75</v>
      </c>
    </row>
    <row r="132" spans="2:5" x14ac:dyDescent="0.25">
      <c r="B132" s="23">
        <v>129</v>
      </c>
      <c r="C132" s="19">
        <v>591</v>
      </c>
      <c r="D132" s="26">
        <v>1</v>
      </c>
      <c r="E132" s="19">
        <f t="shared" si="2"/>
        <v>591.25</v>
      </c>
    </row>
    <row r="133" spans="2:5" x14ac:dyDescent="0.25">
      <c r="B133" s="23">
        <v>130</v>
      </c>
      <c r="C133" s="19">
        <v>591</v>
      </c>
      <c r="D133" s="26">
        <v>0</v>
      </c>
      <c r="E133" s="19">
        <f t="shared" si="2"/>
        <v>591</v>
      </c>
    </row>
    <row r="134" spans="2:5" x14ac:dyDescent="0.25">
      <c r="B134" s="23">
        <v>131</v>
      </c>
      <c r="C134" s="19">
        <v>590</v>
      </c>
      <c r="D134" s="26">
        <v>3</v>
      </c>
      <c r="E134" s="19">
        <f t="shared" ref="E134:E145" si="3">C134+1/4*D134</f>
        <v>590.75</v>
      </c>
    </row>
    <row r="135" spans="2:5" x14ac:dyDescent="0.25">
      <c r="B135" s="23">
        <v>132</v>
      </c>
      <c r="C135" s="19">
        <v>590</v>
      </c>
      <c r="D135" s="26">
        <v>3</v>
      </c>
      <c r="E135" s="19">
        <f t="shared" si="3"/>
        <v>590.75</v>
      </c>
    </row>
    <row r="136" spans="2:5" x14ac:dyDescent="0.25">
      <c r="B136" s="23">
        <v>133</v>
      </c>
      <c r="C136" s="19">
        <v>591</v>
      </c>
      <c r="D136" s="26">
        <v>0</v>
      </c>
      <c r="E136" s="19">
        <f t="shared" si="3"/>
        <v>591</v>
      </c>
    </row>
    <row r="137" spans="2:5" x14ac:dyDescent="0.25">
      <c r="B137" s="23">
        <v>134</v>
      </c>
      <c r="C137" s="19">
        <v>591</v>
      </c>
      <c r="D137" s="26">
        <v>2</v>
      </c>
      <c r="E137" s="19">
        <f t="shared" si="3"/>
        <v>591.5</v>
      </c>
    </row>
    <row r="138" spans="2:5" x14ac:dyDescent="0.25">
      <c r="B138" s="23">
        <v>135</v>
      </c>
      <c r="C138" s="19">
        <v>591</v>
      </c>
      <c r="D138" s="26">
        <v>3</v>
      </c>
      <c r="E138" s="19">
        <f t="shared" si="3"/>
        <v>591.75</v>
      </c>
    </row>
    <row r="139" spans="2:5" x14ac:dyDescent="0.25">
      <c r="B139" s="23">
        <v>136</v>
      </c>
      <c r="C139" s="19">
        <v>592</v>
      </c>
      <c r="D139" s="26">
        <v>0</v>
      </c>
      <c r="E139" s="19">
        <f t="shared" si="3"/>
        <v>592</v>
      </c>
    </row>
    <row r="140" spans="2:5" x14ac:dyDescent="0.25">
      <c r="B140" s="23">
        <v>137</v>
      </c>
      <c r="C140" s="19">
        <v>592</v>
      </c>
      <c r="D140" s="26">
        <v>0</v>
      </c>
      <c r="E140" s="19">
        <f t="shared" si="3"/>
        <v>592</v>
      </c>
    </row>
    <row r="141" spans="2:5" x14ac:dyDescent="0.25">
      <c r="B141" s="23">
        <v>138</v>
      </c>
      <c r="C141" s="19">
        <v>592</v>
      </c>
      <c r="D141" s="26">
        <v>1</v>
      </c>
      <c r="E141" s="19">
        <f t="shared" si="3"/>
        <v>592.25</v>
      </c>
    </row>
    <row r="142" spans="2:5" x14ac:dyDescent="0.25">
      <c r="B142" s="23">
        <v>139</v>
      </c>
      <c r="C142" s="19">
        <v>592</v>
      </c>
      <c r="D142" s="26">
        <v>3</v>
      </c>
      <c r="E142" s="19">
        <f t="shared" si="3"/>
        <v>592.75</v>
      </c>
    </row>
    <row r="143" spans="2:5" x14ac:dyDescent="0.25">
      <c r="B143" s="23">
        <v>140</v>
      </c>
      <c r="C143" s="19">
        <v>593</v>
      </c>
      <c r="D143" s="26">
        <v>2</v>
      </c>
      <c r="E143" s="19">
        <f t="shared" si="3"/>
        <v>593.5</v>
      </c>
    </row>
    <row r="144" spans="2:5" x14ac:dyDescent="0.25">
      <c r="B144" s="23">
        <v>141</v>
      </c>
      <c r="C144" s="19">
        <v>593</v>
      </c>
      <c r="D144" s="26">
        <v>3</v>
      </c>
      <c r="E144" s="19">
        <f t="shared" si="3"/>
        <v>593.75</v>
      </c>
    </row>
    <row r="145" spans="2:5" x14ac:dyDescent="0.25">
      <c r="B145" s="23">
        <v>142</v>
      </c>
      <c r="C145" s="19">
        <v>594</v>
      </c>
      <c r="D145" s="26">
        <v>0</v>
      </c>
      <c r="E145" s="19">
        <f t="shared" si="3"/>
        <v>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2917-E52D-4128-B908-39AA66AE1167}">
  <dimension ref="C1:G152"/>
  <sheetViews>
    <sheetView topLeftCell="A134" workbookViewId="0">
      <selection activeCell="H23" sqref="H23"/>
    </sheetView>
  </sheetViews>
  <sheetFormatPr baseColWidth="10" defaultRowHeight="15" x14ac:dyDescent="0.25"/>
  <sheetData>
    <row r="1" spans="3:6" ht="15.75" thickBot="1" x14ac:dyDescent="0.3"/>
    <row r="2" spans="3:6" ht="15.75" thickBot="1" x14ac:dyDescent="0.3">
      <c r="C2" s="38" t="s">
        <v>26</v>
      </c>
      <c r="D2" s="39" t="s">
        <v>27</v>
      </c>
      <c r="E2" s="39" t="s">
        <v>28</v>
      </c>
      <c r="F2" s="40" t="s">
        <v>29</v>
      </c>
    </row>
    <row r="3" spans="3:6" x14ac:dyDescent="0.25">
      <c r="C3" s="5">
        <v>606.5</v>
      </c>
      <c r="D3" s="5">
        <v>600</v>
      </c>
      <c r="E3" s="5">
        <v>28</v>
      </c>
      <c r="F3" s="31">
        <f>(E3^2+(C3-D3)^2)^0.5</f>
        <v>28.744564703609619</v>
      </c>
    </row>
    <row r="4" spans="3:6" x14ac:dyDescent="0.25">
      <c r="C4" s="10">
        <v>600</v>
      </c>
      <c r="D4" s="10">
        <v>601</v>
      </c>
      <c r="E4" s="10">
        <v>24.806000000000001</v>
      </c>
      <c r="F4" s="31">
        <f>(E4^2+(C4-D4)^2)^0.5</f>
        <v>24.826148231250052</v>
      </c>
    </row>
    <row r="5" spans="3:6" x14ac:dyDescent="0.25">
      <c r="C5" s="10">
        <v>601</v>
      </c>
      <c r="D5" s="10">
        <v>594</v>
      </c>
      <c r="E5" s="10">
        <v>23.556999999999999</v>
      </c>
      <c r="F5" s="31">
        <f t="shared" ref="F5:F7" si="0">(E5^2+(C5-D5)^2)^0.5</f>
        <v>24.57503304168684</v>
      </c>
    </row>
    <row r="6" spans="3:6" x14ac:dyDescent="0.25">
      <c r="C6" s="10">
        <v>594</v>
      </c>
      <c r="D6" s="10">
        <v>596</v>
      </c>
      <c r="E6" s="10">
        <v>45.006</v>
      </c>
      <c r="F6" s="31">
        <f t="shared" si="0"/>
        <v>45.050416601847317</v>
      </c>
    </row>
    <row r="7" spans="3:6" x14ac:dyDescent="0.25">
      <c r="C7" s="10">
        <v>596</v>
      </c>
      <c r="D7" s="10">
        <v>595.75</v>
      </c>
      <c r="E7" s="10">
        <v>29.507999999999999</v>
      </c>
      <c r="F7" s="31">
        <f t="shared" si="0"/>
        <v>29.509059015834442</v>
      </c>
    </row>
    <row r="8" spans="3:6" x14ac:dyDescent="0.25">
      <c r="C8" s="10"/>
      <c r="D8" s="10"/>
      <c r="E8" s="10"/>
      <c r="F8" s="19">
        <f>SUM(F3:F7)</f>
        <v>152.70522159422828</v>
      </c>
    </row>
    <row r="9" spans="3:6" ht="15.75" thickBot="1" x14ac:dyDescent="0.3">
      <c r="C9" s="10"/>
      <c r="D9" s="10"/>
      <c r="E9" s="10"/>
      <c r="F9" s="10"/>
    </row>
    <row r="10" spans="3:6" ht="15.75" thickBot="1" x14ac:dyDescent="0.3">
      <c r="C10" s="12" t="s">
        <v>30</v>
      </c>
      <c r="D10" s="24" t="s">
        <v>27</v>
      </c>
      <c r="E10" s="24" t="s">
        <v>28</v>
      </c>
      <c r="F10" s="13" t="s">
        <v>29</v>
      </c>
    </row>
    <row r="11" spans="3:6" x14ac:dyDescent="0.25">
      <c r="C11" s="4">
        <v>1</v>
      </c>
      <c r="D11" s="41" t="s">
        <v>31</v>
      </c>
      <c r="E11" s="42" t="s">
        <v>31</v>
      </c>
      <c r="F11" s="41">
        <f>F8</f>
        <v>152.70522159422828</v>
      </c>
    </row>
    <row r="12" spans="3:6" x14ac:dyDescent="0.25">
      <c r="C12" s="9">
        <v>2</v>
      </c>
      <c r="D12" s="41" t="s">
        <v>31</v>
      </c>
      <c r="E12" s="42" t="s">
        <v>31</v>
      </c>
      <c r="F12" s="10">
        <v>6.9779999999999998</v>
      </c>
    </row>
    <row r="13" spans="3:6" x14ac:dyDescent="0.25">
      <c r="C13" s="9">
        <v>3</v>
      </c>
      <c r="D13" s="41" t="s">
        <v>31</v>
      </c>
      <c r="E13" s="42" t="s">
        <v>31</v>
      </c>
      <c r="F13" s="10">
        <v>26.422999999999998</v>
      </c>
    </row>
    <row r="14" spans="3:6" x14ac:dyDescent="0.25">
      <c r="C14" s="9">
        <v>4</v>
      </c>
      <c r="D14" s="41" t="s">
        <v>31</v>
      </c>
      <c r="E14" s="42" t="s">
        <v>31</v>
      </c>
      <c r="F14" s="10">
        <v>4</v>
      </c>
    </row>
    <row r="15" spans="3:6" x14ac:dyDescent="0.25">
      <c r="C15" s="4">
        <v>5</v>
      </c>
      <c r="D15" s="41" t="s">
        <v>31</v>
      </c>
      <c r="E15" s="42" t="s">
        <v>31</v>
      </c>
      <c r="F15" s="10">
        <v>13.4</v>
      </c>
    </row>
    <row r="16" spans="3:6" x14ac:dyDescent="0.25">
      <c r="C16" s="9">
        <v>6</v>
      </c>
      <c r="D16" s="41" t="s">
        <v>31</v>
      </c>
      <c r="E16" s="42" t="s">
        <v>31</v>
      </c>
      <c r="F16" s="10">
        <v>17.062999999999999</v>
      </c>
    </row>
    <row r="17" spans="3:7" x14ac:dyDescent="0.25">
      <c r="C17" s="9">
        <v>7</v>
      </c>
      <c r="D17" s="41" t="s">
        <v>31</v>
      </c>
      <c r="E17" s="42" t="s">
        <v>31</v>
      </c>
      <c r="F17" s="10">
        <v>8.9860000000000007</v>
      </c>
    </row>
    <row r="18" spans="3:7" x14ac:dyDescent="0.25">
      <c r="C18" s="9">
        <v>8</v>
      </c>
      <c r="D18" s="41" t="s">
        <v>31</v>
      </c>
      <c r="E18" s="42" t="s">
        <v>31</v>
      </c>
      <c r="F18" s="10">
        <v>1.7270000000000001</v>
      </c>
    </row>
    <row r="19" spans="3:7" x14ac:dyDescent="0.25">
      <c r="C19" s="4">
        <v>9</v>
      </c>
      <c r="D19" s="41" t="s">
        <v>31</v>
      </c>
      <c r="E19" s="42" t="s">
        <v>31</v>
      </c>
      <c r="F19" s="10">
        <f>7.973+5.623</f>
        <v>13.596</v>
      </c>
      <c r="G19" t="s">
        <v>32</v>
      </c>
    </row>
    <row r="20" spans="3:7" x14ac:dyDescent="0.25">
      <c r="C20" s="9">
        <v>10</v>
      </c>
      <c r="D20" s="41" t="s">
        <v>31</v>
      </c>
      <c r="E20" s="42" t="s">
        <v>31</v>
      </c>
      <c r="F20" s="10">
        <v>5.9</v>
      </c>
    </row>
    <row r="21" spans="3:7" x14ac:dyDescent="0.25">
      <c r="C21" s="4">
        <v>11</v>
      </c>
      <c r="D21" s="41" t="s">
        <v>31</v>
      </c>
      <c r="E21" s="42" t="s">
        <v>31</v>
      </c>
      <c r="F21" s="10">
        <v>6.2210000000000001</v>
      </c>
    </row>
    <row r="22" spans="3:7" x14ac:dyDescent="0.25">
      <c r="C22" s="9">
        <v>12</v>
      </c>
      <c r="D22" s="41" t="s">
        <v>31</v>
      </c>
      <c r="E22" s="42" t="s">
        <v>31</v>
      </c>
      <c r="F22" s="10">
        <v>6.9009999999999998</v>
      </c>
    </row>
    <row r="23" spans="3:7" x14ac:dyDescent="0.25">
      <c r="C23" s="4">
        <v>13</v>
      </c>
      <c r="D23" s="41" t="s">
        <v>31</v>
      </c>
      <c r="E23" s="42" t="s">
        <v>31</v>
      </c>
      <c r="F23" s="10">
        <v>6.6529999999999996</v>
      </c>
    </row>
    <row r="24" spans="3:7" x14ac:dyDescent="0.25">
      <c r="C24" s="9">
        <v>14</v>
      </c>
      <c r="D24" s="41" t="s">
        <v>31</v>
      </c>
      <c r="E24" s="42" t="s">
        <v>31</v>
      </c>
      <c r="F24" s="10">
        <v>5.7249999999999996</v>
      </c>
    </row>
    <row r="25" spans="3:7" x14ac:dyDescent="0.25">
      <c r="C25" s="4">
        <v>15</v>
      </c>
      <c r="D25" s="41" t="s">
        <v>31</v>
      </c>
      <c r="E25" s="42" t="s">
        <v>31</v>
      </c>
      <c r="F25" s="10">
        <v>6.11</v>
      </c>
    </row>
    <row r="26" spans="3:7" x14ac:dyDescent="0.25">
      <c r="C26" s="9">
        <v>16</v>
      </c>
      <c r="D26" s="41" t="s">
        <v>31</v>
      </c>
      <c r="E26" s="42" t="s">
        <v>31</v>
      </c>
      <c r="F26" s="10">
        <v>4.3719999999999999</v>
      </c>
    </row>
    <row r="27" spans="3:7" x14ac:dyDescent="0.25">
      <c r="C27" s="4">
        <v>17</v>
      </c>
      <c r="D27" s="41" t="s">
        <v>31</v>
      </c>
      <c r="E27" s="42" t="s">
        <v>31</v>
      </c>
      <c r="F27" s="10">
        <v>4.4939999999999998</v>
      </c>
    </row>
    <row r="28" spans="3:7" x14ac:dyDescent="0.25">
      <c r="C28" s="9">
        <v>18</v>
      </c>
      <c r="D28" s="41" t="s">
        <v>31</v>
      </c>
      <c r="E28" s="42" t="s">
        <v>31</v>
      </c>
      <c r="F28" s="10">
        <v>7.0039999999999996</v>
      </c>
    </row>
    <row r="29" spans="3:7" x14ac:dyDescent="0.25">
      <c r="C29" s="4">
        <v>19</v>
      </c>
      <c r="D29" s="41" t="s">
        <v>31</v>
      </c>
      <c r="E29" s="42" t="s">
        <v>31</v>
      </c>
      <c r="F29" s="10">
        <v>4.4050000000000002</v>
      </c>
    </row>
    <row r="30" spans="3:7" x14ac:dyDescent="0.25">
      <c r="C30" s="9">
        <v>20</v>
      </c>
      <c r="D30" s="41" t="s">
        <v>31</v>
      </c>
      <c r="E30" s="42" t="s">
        <v>31</v>
      </c>
      <c r="F30" s="10">
        <v>6.9139999999999997</v>
      </c>
    </row>
    <row r="31" spans="3:7" x14ac:dyDescent="0.25">
      <c r="C31" s="4">
        <v>21</v>
      </c>
      <c r="D31" s="41" t="s">
        <v>31</v>
      </c>
      <c r="E31" s="42" t="s">
        <v>31</v>
      </c>
      <c r="F31" s="10">
        <v>7.375</v>
      </c>
    </row>
    <row r="32" spans="3:7" x14ac:dyDescent="0.25">
      <c r="C32" s="9">
        <v>22</v>
      </c>
      <c r="D32" s="41" t="s">
        <v>31</v>
      </c>
      <c r="E32" s="42" t="s">
        <v>31</v>
      </c>
      <c r="F32" s="10">
        <v>6.8470000000000004</v>
      </c>
    </row>
    <row r="33" spans="3:6" x14ac:dyDescent="0.25">
      <c r="C33" s="4">
        <v>23</v>
      </c>
      <c r="D33" s="41" t="s">
        <v>31</v>
      </c>
      <c r="E33" s="42" t="s">
        <v>31</v>
      </c>
      <c r="F33" s="10">
        <v>6.5670000000000002</v>
      </c>
    </row>
    <row r="34" spans="3:6" x14ac:dyDescent="0.25">
      <c r="C34" s="9">
        <v>24</v>
      </c>
      <c r="D34" s="41" t="s">
        <v>31</v>
      </c>
      <c r="E34" s="42" t="s">
        <v>31</v>
      </c>
      <c r="F34" s="10">
        <v>9.8780000000000001</v>
      </c>
    </row>
    <row r="35" spans="3:6" x14ac:dyDescent="0.25">
      <c r="C35" s="4">
        <v>25</v>
      </c>
      <c r="D35" s="41" t="s">
        <v>31</v>
      </c>
      <c r="E35" s="42" t="s">
        <v>31</v>
      </c>
      <c r="F35" s="10">
        <v>5.617</v>
      </c>
    </row>
    <row r="36" spans="3:6" x14ac:dyDescent="0.25">
      <c r="C36" s="9">
        <v>26</v>
      </c>
      <c r="D36" s="41" t="s">
        <v>31</v>
      </c>
      <c r="E36" s="42" t="s">
        <v>31</v>
      </c>
      <c r="F36" s="10">
        <v>5.1740000000000004</v>
      </c>
    </row>
    <row r="37" spans="3:6" x14ac:dyDescent="0.25">
      <c r="C37" s="4">
        <v>27</v>
      </c>
      <c r="D37" s="41" t="s">
        <v>31</v>
      </c>
      <c r="E37" s="42" t="s">
        <v>31</v>
      </c>
      <c r="F37" s="10">
        <v>6.2610000000000001</v>
      </c>
    </row>
    <row r="38" spans="3:6" x14ac:dyDescent="0.25">
      <c r="C38" s="9">
        <v>28</v>
      </c>
      <c r="D38" s="41" t="s">
        <v>31</v>
      </c>
      <c r="E38" s="42" t="s">
        <v>31</v>
      </c>
      <c r="F38" s="10">
        <v>4.2699999999999996</v>
      </c>
    </row>
    <row r="39" spans="3:6" x14ac:dyDescent="0.25">
      <c r="C39" s="4">
        <v>29</v>
      </c>
      <c r="D39" s="41" t="s">
        <v>31</v>
      </c>
      <c r="E39" s="42" t="s">
        <v>31</v>
      </c>
      <c r="F39" s="10">
        <v>5.2960000000000003</v>
      </c>
    </row>
    <row r="40" spans="3:6" x14ac:dyDescent="0.25">
      <c r="C40" s="9">
        <v>30</v>
      </c>
      <c r="D40" s="41" t="s">
        <v>31</v>
      </c>
      <c r="E40" s="42" t="s">
        <v>31</v>
      </c>
      <c r="F40" s="10">
        <v>4.9980000000000002</v>
      </c>
    </row>
    <row r="41" spans="3:6" x14ac:dyDescent="0.25">
      <c r="C41" s="4">
        <v>31</v>
      </c>
      <c r="D41" s="41" t="s">
        <v>31</v>
      </c>
      <c r="E41" s="42" t="s">
        <v>31</v>
      </c>
      <c r="F41" s="10">
        <v>4.7679999999999998</v>
      </c>
    </row>
    <row r="42" spans="3:6" x14ac:dyDescent="0.25">
      <c r="C42" s="9">
        <v>32</v>
      </c>
      <c r="D42" s="41" t="s">
        <v>31</v>
      </c>
      <c r="E42" s="42" t="s">
        <v>31</v>
      </c>
      <c r="F42" s="10">
        <v>4.1230000000000002</v>
      </c>
    </row>
    <row r="43" spans="3:6" x14ac:dyDescent="0.25">
      <c r="C43" s="4">
        <v>33</v>
      </c>
      <c r="D43" s="41" t="s">
        <v>31</v>
      </c>
      <c r="E43" s="42" t="s">
        <v>31</v>
      </c>
      <c r="F43" s="10">
        <v>4.8170000000000002</v>
      </c>
    </row>
    <row r="44" spans="3:6" x14ac:dyDescent="0.25">
      <c r="C44" s="9">
        <v>34</v>
      </c>
      <c r="D44" s="41" t="s">
        <v>31</v>
      </c>
      <c r="E44" s="42" t="s">
        <v>31</v>
      </c>
      <c r="F44" s="10">
        <v>14.78</v>
      </c>
    </row>
    <row r="45" spans="3:6" x14ac:dyDescent="0.25">
      <c r="C45" s="4">
        <v>35</v>
      </c>
      <c r="D45" s="41" t="s">
        <v>31</v>
      </c>
      <c r="E45" s="42" t="s">
        <v>31</v>
      </c>
      <c r="F45" s="10">
        <v>6.1189999999999998</v>
      </c>
    </row>
    <row r="46" spans="3:6" x14ac:dyDescent="0.25">
      <c r="C46" s="9">
        <v>36</v>
      </c>
      <c r="D46" s="41" t="s">
        <v>31</v>
      </c>
      <c r="E46" s="42" t="s">
        <v>31</v>
      </c>
      <c r="F46" s="10">
        <v>5.7430000000000003</v>
      </c>
    </row>
    <row r="47" spans="3:6" x14ac:dyDescent="0.25">
      <c r="C47" s="4">
        <v>37</v>
      </c>
      <c r="D47" s="41" t="s">
        <v>31</v>
      </c>
      <c r="E47" s="42" t="s">
        <v>31</v>
      </c>
      <c r="F47" s="10">
        <v>4.7869999999999999</v>
      </c>
    </row>
    <row r="48" spans="3:6" x14ac:dyDescent="0.25">
      <c r="C48" s="9">
        <v>38</v>
      </c>
      <c r="D48" s="41" t="s">
        <v>31</v>
      </c>
      <c r="E48" s="42" t="s">
        <v>31</v>
      </c>
      <c r="F48" s="10">
        <v>4.484</v>
      </c>
    </row>
    <row r="49" spans="3:6" x14ac:dyDescent="0.25">
      <c r="C49" s="4">
        <v>39</v>
      </c>
      <c r="D49" s="41" t="s">
        <v>31</v>
      </c>
      <c r="E49" s="42" t="s">
        <v>31</v>
      </c>
      <c r="F49" s="10">
        <v>5.2629999999999999</v>
      </c>
    </row>
    <row r="50" spans="3:6" x14ac:dyDescent="0.25">
      <c r="C50" s="9">
        <v>40</v>
      </c>
      <c r="D50" s="41" t="s">
        <v>31</v>
      </c>
      <c r="E50" s="42" t="s">
        <v>31</v>
      </c>
      <c r="F50" s="10">
        <v>4.7560000000000002</v>
      </c>
    </row>
    <row r="51" spans="3:6" x14ac:dyDescent="0.25">
      <c r="C51" s="4">
        <v>41</v>
      </c>
      <c r="D51" s="41" t="s">
        <v>31</v>
      </c>
      <c r="E51" s="42" t="s">
        <v>31</v>
      </c>
      <c r="F51" s="10">
        <v>4.9459999999999997</v>
      </c>
    </row>
    <row r="52" spans="3:6" x14ac:dyDescent="0.25">
      <c r="C52" s="9">
        <v>42</v>
      </c>
      <c r="D52" s="41" t="s">
        <v>31</v>
      </c>
      <c r="E52" s="42" t="s">
        <v>31</v>
      </c>
      <c r="F52" s="10">
        <v>4.2770000000000001</v>
      </c>
    </row>
    <row r="53" spans="3:6" x14ac:dyDescent="0.25">
      <c r="C53" s="4">
        <v>43</v>
      </c>
      <c r="D53" s="41" t="s">
        <v>31</v>
      </c>
      <c r="E53" s="42" t="s">
        <v>31</v>
      </c>
      <c r="F53" s="10">
        <v>5.4180000000000001</v>
      </c>
    </row>
    <row r="54" spans="3:6" x14ac:dyDescent="0.25">
      <c r="C54" s="9">
        <v>44</v>
      </c>
      <c r="D54" s="41" t="s">
        <v>31</v>
      </c>
      <c r="E54" s="42" t="s">
        <v>31</v>
      </c>
      <c r="F54" s="10">
        <v>7.0659999999999998</v>
      </c>
    </row>
    <row r="55" spans="3:6" x14ac:dyDescent="0.25">
      <c r="C55" s="4">
        <v>45</v>
      </c>
      <c r="D55" s="41" t="s">
        <v>31</v>
      </c>
      <c r="E55" s="42" t="s">
        <v>31</v>
      </c>
      <c r="F55" s="10">
        <v>5.6890000000000001</v>
      </c>
    </row>
    <row r="56" spans="3:6" x14ac:dyDescent="0.25">
      <c r="C56" s="9">
        <v>46</v>
      </c>
      <c r="D56" s="41" t="s">
        <v>31</v>
      </c>
      <c r="E56" s="42" t="s">
        <v>31</v>
      </c>
      <c r="F56" s="10">
        <v>9.8330000000000002</v>
      </c>
    </row>
    <row r="57" spans="3:6" x14ac:dyDescent="0.25">
      <c r="C57" s="4">
        <v>47</v>
      </c>
      <c r="D57" s="41" t="s">
        <v>31</v>
      </c>
      <c r="E57" s="42" t="s">
        <v>31</v>
      </c>
      <c r="F57" s="10">
        <v>5.9329999999999998</v>
      </c>
    </row>
    <row r="58" spans="3:6" x14ac:dyDescent="0.25">
      <c r="C58" s="9">
        <v>48</v>
      </c>
      <c r="D58" s="41" t="s">
        <v>31</v>
      </c>
      <c r="E58" s="42" t="s">
        <v>31</v>
      </c>
      <c r="F58" s="10">
        <v>6.3780000000000001</v>
      </c>
    </row>
    <row r="59" spans="3:6" x14ac:dyDescent="0.25">
      <c r="C59" s="4">
        <v>49</v>
      </c>
      <c r="D59" s="41" t="s">
        <v>31</v>
      </c>
      <c r="E59" s="42" t="s">
        <v>31</v>
      </c>
      <c r="F59" s="10">
        <v>7.0060000000000002</v>
      </c>
    </row>
    <row r="60" spans="3:6" x14ac:dyDescent="0.25">
      <c r="C60" s="9">
        <v>50</v>
      </c>
      <c r="D60" s="41" t="s">
        <v>31</v>
      </c>
      <c r="E60" s="42" t="s">
        <v>31</v>
      </c>
      <c r="F60" s="10">
        <v>7.282</v>
      </c>
    </row>
    <row r="61" spans="3:6" x14ac:dyDescent="0.25">
      <c r="C61" s="4">
        <v>51</v>
      </c>
      <c r="D61" s="41" t="s">
        <v>31</v>
      </c>
      <c r="E61" s="42" t="s">
        <v>31</v>
      </c>
      <c r="F61" s="10">
        <v>5.0990000000000002</v>
      </c>
    </row>
    <row r="62" spans="3:6" x14ac:dyDescent="0.25">
      <c r="C62" s="9">
        <v>52</v>
      </c>
      <c r="D62" s="41" t="s">
        <v>31</v>
      </c>
      <c r="E62" s="42" t="s">
        <v>31</v>
      </c>
      <c r="F62" s="10">
        <v>4.71</v>
      </c>
    </row>
    <row r="63" spans="3:6" x14ac:dyDescent="0.25">
      <c r="C63" s="4">
        <v>53</v>
      </c>
      <c r="D63" s="41" t="s">
        <v>31</v>
      </c>
      <c r="E63" s="42" t="s">
        <v>31</v>
      </c>
      <c r="F63" s="10">
        <v>1.6859999999999999</v>
      </c>
    </row>
    <row r="64" spans="3:6" x14ac:dyDescent="0.25">
      <c r="C64" s="9">
        <v>54</v>
      </c>
      <c r="D64" s="41" t="s">
        <v>31</v>
      </c>
      <c r="E64" s="42" t="s">
        <v>31</v>
      </c>
      <c r="F64" s="10">
        <v>4.7679999999999998</v>
      </c>
    </row>
    <row r="65" spans="3:6" x14ac:dyDescent="0.25">
      <c r="C65" s="4">
        <v>55</v>
      </c>
      <c r="D65" s="41" t="s">
        <v>31</v>
      </c>
      <c r="E65" s="42" t="s">
        <v>31</v>
      </c>
      <c r="F65" s="10">
        <v>5.077</v>
      </c>
    </row>
    <row r="66" spans="3:6" x14ac:dyDescent="0.25">
      <c r="C66" s="9">
        <v>56</v>
      </c>
      <c r="D66" s="41" t="s">
        <v>31</v>
      </c>
      <c r="E66" s="42" t="s">
        <v>31</v>
      </c>
      <c r="F66" s="10">
        <v>5.1959999999999997</v>
      </c>
    </row>
    <row r="67" spans="3:6" x14ac:dyDescent="0.25">
      <c r="C67" s="4">
        <v>57</v>
      </c>
      <c r="D67" s="41" t="s">
        <v>31</v>
      </c>
      <c r="E67" s="42" t="s">
        <v>31</v>
      </c>
      <c r="F67" s="10">
        <v>4.093</v>
      </c>
    </row>
    <row r="68" spans="3:6" x14ac:dyDescent="0.25">
      <c r="C68" s="9">
        <v>58</v>
      </c>
      <c r="D68" s="41" t="s">
        <v>31</v>
      </c>
      <c r="E68" s="42" t="s">
        <v>31</v>
      </c>
      <c r="F68" s="10">
        <v>5.67</v>
      </c>
    </row>
    <row r="69" spans="3:6" x14ac:dyDescent="0.25">
      <c r="C69" s="4">
        <v>59</v>
      </c>
      <c r="D69" s="41" t="s">
        <v>31</v>
      </c>
      <c r="E69" s="42" t="s">
        <v>31</v>
      </c>
      <c r="F69" s="10">
        <v>4.8339999999999996</v>
      </c>
    </row>
    <row r="70" spans="3:6" x14ac:dyDescent="0.25">
      <c r="C70" s="9">
        <v>60</v>
      </c>
      <c r="D70" s="41" t="s">
        <v>31</v>
      </c>
      <c r="E70" s="42" t="s">
        <v>31</v>
      </c>
      <c r="F70" s="10">
        <v>6.1779999999999999</v>
      </c>
    </row>
    <row r="71" spans="3:6" x14ac:dyDescent="0.25">
      <c r="C71" s="4">
        <v>61</v>
      </c>
      <c r="D71" s="41" t="s">
        <v>31</v>
      </c>
      <c r="E71" s="42" t="s">
        <v>31</v>
      </c>
      <c r="F71" s="10">
        <v>4.6150000000000002</v>
      </c>
    </row>
    <row r="72" spans="3:6" x14ac:dyDescent="0.25">
      <c r="C72" s="9">
        <v>62</v>
      </c>
      <c r="D72" s="41" t="s">
        <v>31</v>
      </c>
      <c r="E72" s="42" t="s">
        <v>31</v>
      </c>
      <c r="F72" s="10">
        <v>7.55</v>
      </c>
    </row>
    <row r="73" spans="3:6" x14ac:dyDescent="0.25">
      <c r="C73" s="4">
        <v>63</v>
      </c>
      <c r="D73" s="41" t="s">
        <v>31</v>
      </c>
      <c r="E73" s="42" t="s">
        <v>31</v>
      </c>
      <c r="F73" s="10">
        <v>5.4210000000000003</v>
      </c>
    </row>
    <row r="74" spans="3:6" x14ac:dyDescent="0.25">
      <c r="C74" s="9">
        <v>64</v>
      </c>
      <c r="D74" s="41" t="s">
        <v>31</v>
      </c>
      <c r="E74" s="42" t="s">
        <v>31</v>
      </c>
      <c r="F74" s="10">
        <v>4.8570000000000002</v>
      </c>
    </row>
    <row r="75" spans="3:6" x14ac:dyDescent="0.25">
      <c r="C75" s="4">
        <v>65</v>
      </c>
      <c r="D75" s="41" t="s">
        <v>31</v>
      </c>
      <c r="E75" s="42" t="s">
        <v>31</v>
      </c>
      <c r="F75" s="10">
        <v>4.8929999999999998</v>
      </c>
    </row>
    <row r="76" spans="3:6" x14ac:dyDescent="0.25">
      <c r="C76" s="9">
        <v>66</v>
      </c>
      <c r="D76" s="41" t="s">
        <v>31</v>
      </c>
      <c r="E76" s="42" t="s">
        <v>31</v>
      </c>
      <c r="F76" s="10">
        <v>6.2290000000000001</v>
      </c>
    </row>
    <row r="77" spans="3:6" x14ac:dyDescent="0.25">
      <c r="C77" s="4">
        <v>67</v>
      </c>
      <c r="D77" s="41" t="s">
        <v>31</v>
      </c>
      <c r="E77" s="42" t="s">
        <v>31</v>
      </c>
      <c r="F77" s="10">
        <v>5.2130000000000001</v>
      </c>
    </row>
    <row r="78" spans="3:6" x14ac:dyDescent="0.25">
      <c r="C78" s="9">
        <v>68</v>
      </c>
      <c r="D78" s="41" t="s">
        <v>31</v>
      </c>
      <c r="E78" s="42" t="s">
        <v>31</v>
      </c>
      <c r="F78" s="10">
        <v>4.827</v>
      </c>
    </row>
    <row r="79" spans="3:6" x14ac:dyDescent="0.25">
      <c r="C79" s="4">
        <v>69</v>
      </c>
      <c r="D79" s="41" t="s">
        <v>31</v>
      </c>
      <c r="E79" s="42" t="s">
        <v>31</v>
      </c>
      <c r="F79" s="10">
        <v>5.1909999999999998</v>
      </c>
    </row>
    <row r="80" spans="3:6" x14ac:dyDescent="0.25">
      <c r="C80" s="9">
        <v>70</v>
      </c>
      <c r="D80" s="41" t="s">
        <v>31</v>
      </c>
      <c r="E80" s="42" t="s">
        <v>31</v>
      </c>
      <c r="F80" s="10">
        <v>18.954999999999998</v>
      </c>
    </row>
    <row r="81" spans="3:6" x14ac:dyDescent="0.25">
      <c r="C81" s="4">
        <v>71</v>
      </c>
      <c r="D81" s="41" t="s">
        <v>31</v>
      </c>
      <c r="E81" s="42" t="s">
        <v>31</v>
      </c>
      <c r="F81" s="10">
        <v>13.217000000000001</v>
      </c>
    </row>
    <row r="82" spans="3:6" x14ac:dyDescent="0.25">
      <c r="C82" s="9">
        <v>72</v>
      </c>
      <c r="D82" s="41" t="s">
        <v>31</v>
      </c>
      <c r="E82" s="42" t="s">
        <v>31</v>
      </c>
      <c r="F82" s="10">
        <v>5.1779999999999999</v>
      </c>
    </row>
    <row r="83" spans="3:6" x14ac:dyDescent="0.25">
      <c r="C83" s="4">
        <v>73</v>
      </c>
      <c r="D83" s="41" t="s">
        <v>31</v>
      </c>
      <c r="E83" s="42" t="s">
        <v>31</v>
      </c>
      <c r="F83" s="10">
        <v>3.617</v>
      </c>
    </row>
    <row r="84" spans="3:6" x14ac:dyDescent="0.25">
      <c r="C84" s="9">
        <v>74</v>
      </c>
      <c r="D84" s="41" t="s">
        <v>31</v>
      </c>
      <c r="E84" s="42" t="s">
        <v>31</v>
      </c>
      <c r="F84" s="10">
        <v>5.4569999999999999</v>
      </c>
    </row>
    <row r="85" spans="3:6" x14ac:dyDescent="0.25">
      <c r="C85" s="4">
        <v>75</v>
      </c>
      <c r="D85" s="41" t="s">
        <v>31</v>
      </c>
      <c r="E85" s="42" t="s">
        <v>31</v>
      </c>
      <c r="F85" s="10">
        <v>2.2879999999999998</v>
      </c>
    </row>
    <row r="86" spans="3:6" x14ac:dyDescent="0.25">
      <c r="C86" s="9">
        <v>76</v>
      </c>
      <c r="D86" s="41" t="s">
        <v>31</v>
      </c>
      <c r="E86" s="42" t="s">
        <v>31</v>
      </c>
      <c r="F86" s="10">
        <v>11.34</v>
      </c>
    </row>
    <row r="87" spans="3:6" x14ac:dyDescent="0.25">
      <c r="C87" s="4">
        <v>77</v>
      </c>
      <c r="D87" s="41" t="s">
        <v>31</v>
      </c>
      <c r="E87" s="42" t="s">
        <v>31</v>
      </c>
      <c r="F87" s="10">
        <v>10.832000000000001</v>
      </c>
    </row>
    <row r="88" spans="3:6" x14ac:dyDescent="0.25">
      <c r="C88" s="9">
        <v>78</v>
      </c>
      <c r="D88" s="41" t="s">
        <v>31</v>
      </c>
      <c r="E88" s="42" t="s">
        <v>31</v>
      </c>
      <c r="F88" s="10">
        <v>3.4849999999999999</v>
      </c>
    </row>
    <row r="89" spans="3:6" x14ac:dyDescent="0.25">
      <c r="C89" s="4">
        <v>79</v>
      </c>
      <c r="D89" s="41" t="s">
        <v>31</v>
      </c>
      <c r="E89" s="42" t="s">
        <v>31</v>
      </c>
      <c r="F89" s="10">
        <v>3.62</v>
      </c>
    </row>
    <row r="90" spans="3:6" x14ac:dyDescent="0.25">
      <c r="C90" s="9">
        <v>80</v>
      </c>
      <c r="D90" s="41" t="s">
        <v>31</v>
      </c>
      <c r="E90" s="42" t="s">
        <v>31</v>
      </c>
      <c r="F90" s="10">
        <v>5.5170000000000003</v>
      </c>
    </row>
    <row r="91" spans="3:6" x14ac:dyDescent="0.25">
      <c r="C91" s="4">
        <v>81</v>
      </c>
      <c r="D91" s="41" t="s">
        <v>31</v>
      </c>
      <c r="E91" s="42" t="s">
        <v>31</v>
      </c>
      <c r="F91" s="10">
        <v>6.7450000000000001</v>
      </c>
    </row>
    <row r="92" spans="3:6" x14ac:dyDescent="0.25">
      <c r="C92" s="9">
        <v>82</v>
      </c>
      <c r="D92" s="41" t="s">
        <v>31</v>
      </c>
      <c r="E92" s="42" t="s">
        <v>31</v>
      </c>
      <c r="F92" s="10">
        <v>9.4410000000000007</v>
      </c>
    </row>
    <row r="93" spans="3:6" x14ac:dyDescent="0.25">
      <c r="C93" s="4">
        <v>83</v>
      </c>
      <c r="D93" s="41" t="s">
        <v>31</v>
      </c>
      <c r="E93" s="42" t="s">
        <v>31</v>
      </c>
      <c r="F93" s="10">
        <v>8.798</v>
      </c>
    </row>
    <row r="94" spans="3:6" x14ac:dyDescent="0.25">
      <c r="C94" s="9">
        <v>84</v>
      </c>
      <c r="D94" s="41" t="s">
        <v>31</v>
      </c>
      <c r="E94" s="42" t="s">
        <v>31</v>
      </c>
      <c r="F94" s="10">
        <v>10.750999999999999</v>
      </c>
    </row>
    <row r="95" spans="3:6" x14ac:dyDescent="0.25">
      <c r="C95" s="4">
        <v>85</v>
      </c>
      <c r="D95" s="41" t="s">
        <v>31</v>
      </c>
      <c r="E95" s="42" t="s">
        <v>31</v>
      </c>
      <c r="F95" s="10">
        <v>5.9130000000000003</v>
      </c>
    </row>
    <row r="96" spans="3:6" x14ac:dyDescent="0.25">
      <c r="C96" s="9">
        <v>86</v>
      </c>
      <c r="D96" s="41" t="s">
        <v>31</v>
      </c>
      <c r="E96" s="42" t="s">
        <v>31</v>
      </c>
      <c r="F96" s="10">
        <v>2.9510000000000001</v>
      </c>
    </row>
    <row r="97" spans="3:6" x14ac:dyDescent="0.25">
      <c r="C97" s="4">
        <v>87</v>
      </c>
      <c r="D97" s="41" t="s">
        <v>31</v>
      </c>
      <c r="E97" s="42" t="s">
        <v>31</v>
      </c>
      <c r="F97" s="10">
        <v>4.6139999999999999</v>
      </c>
    </row>
    <row r="98" spans="3:6" x14ac:dyDescent="0.25">
      <c r="C98" s="9">
        <v>88</v>
      </c>
      <c r="D98" s="41" t="s">
        <v>31</v>
      </c>
      <c r="E98" s="42" t="s">
        <v>31</v>
      </c>
      <c r="F98" s="10">
        <v>7.3769999999999998</v>
      </c>
    </row>
    <row r="99" spans="3:6" x14ac:dyDescent="0.25">
      <c r="C99" s="4">
        <v>89</v>
      </c>
      <c r="D99" s="41" t="s">
        <v>31</v>
      </c>
      <c r="E99" s="42" t="s">
        <v>31</v>
      </c>
      <c r="F99" s="10">
        <v>10.028</v>
      </c>
    </row>
    <row r="100" spans="3:6" x14ac:dyDescent="0.25">
      <c r="C100" s="9">
        <v>90</v>
      </c>
      <c r="D100" s="41" t="s">
        <v>31</v>
      </c>
      <c r="E100" s="42" t="s">
        <v>31</v>
      </c>
      <c r="F100" s="10">
        <v>9.8699999999999992</v>
      </c>
    </row>
    <row r="101" spans="3:6" x14ac:dyDescent="0.25">
      <c r="C101" s="4">
        <v>91</v>
      </c>
      <c r="D101" s="41" t="s">
        <v>31</v>
      </c>
      <c r="E101" s="42" t="s">
        <v>31</v>
      </c>
      <c r="F101" s="10">
        <v>10.212999999999999</v>
      </c>
    </row>
    <row r="102" spans="3:6" x14ac:dyDescent="0.25">
      <c r="C102" s="9">
        <v>92</v>
      </c>
      <c r="D102" s="41" t="s">
        <v>31</v>
      </c>
      <c r="E102" s="42" t="s">
        <v>31</v>
      </c>
      <c r="F102" s="10">
        <v>7.2869999999999999</v>
      </c>
    </row>
    <row r="103" spans="3:6" x14ac:dyDescent="0.25">
      <c r="C103" s="4">
        <v>93</v>
      </c>
      <c r="D103" s="41" t="s">
        <v>31</v>
      </c>
      <c r="E103" s="42" t="s">
        <v>31</v>
      </c>
      <c r="F103" s="10">
        <v>24.134</v>
      </c>
    </row>
    <row r="104" spans="3:6" x14ac:dyDescent="0.25">
      <c r="C104" s="9">
        <v>94</v>
      </c>
      <c r="D104" s="41" t="s">
        <v>31</v>
      </c>
      <c r="E104" s="42" t="s">
        <v>31</v>
      </c>
      <c r="F104" s="10">
        <v>12.041</v>
      </c>
    </row>
    <row r="105" spans="3:6" x14ac:dyDescent="0.25">
      <c r="C105" s="4">
        <v>95</v>
      </c>
      <c r="D105" s="41" t="s">
        <v>31</v>
      </c>
      <c r="E105" s="42" t="s">
        <v>31</v>
      </c>
      <c r="F105" s="10">
        <v>10.375</v>
      </c>
    </row>
    <row r="106" spans="3:6" x14ac:dyDescent="0.25">
      <c r="C106" s="9">
        <v>96</v>
      </c>
      <c r="D106" s="41" t="s">
        <v>31</v>
      </c>
      <c r="E106" s="42" t="s">
        <v>31</v>
      </c>
      <c r="F106" s="10">
        <v>2.7549999999999999</v>
      </c>
    </row>
    <row r="107" spans="3:6" x14ac:dyDescent="0.25">
      <c r="C107" s="4">
        <v>97</v>
      </c>
      <c r="D107" s="41" t="s">
        <v>31</v>
      </c>
      <c r="E107" s="42" t="s">
        <v>31</v>
      </c>
      <c r="F107" s="10">
        <v>3.28</v>
      </c>
    </row>
    <row r="108" spans="3:6" x14ac:dyDescent="0.25">
      <c r="C108" s="9">
        <v>98</v>
      </c>
      <c r="D108" s="41" t="s">
        <v>31</v>
      </c>
      <c r="E108" s="42" t="s">
        <v>31</v>
      </c>
      <c r="F108" s="10">
        <v>4.9409999999999998</v>
      </c>
    </row>
    <row r="109" spans="3:6" x14ac:dyDescent="0.25">
      <c r="C109" s="4">
        <v>99</v>
      </c>
      <c r="D109" s="41" t="s">
        <v>31</v>
      </c>
      <c r="E109" s="42" t="s">
        <v>31</v>
      </c>
      <c r="F109" s="10">
        <v>10.468</v>
      </c>
    </row>
    <row r="110" spans="3:6" x14ac:dyDescent="0.25">
      <c r="C110" s="9">
        <v>100</v>
      </c>
      <c r="D110" s="41" t="s">
        <v>31</v>
      </c>
      <c r="E110" s="42" t="s">
        <v>31</v>
      </c>
      <c r="F110" s="10">
        <v>7.7279999999999998</v>
      </c>
    </row>
    <row r="111" spans="3:6" x14ac:dyDescent="0.25">
      <c r="C111" s="4">
        <v>101</v>
      </c>
      <c r="D111" s="41" t="s">
        <v>31</v>
      </c>
      <c r="E111" s="42" t="s">
        <v>31</v>
      </c>
      <c r="F111" s="10">
        <v>5.55</v>
      </c>
    </row>
    <row r="112" spans="3:6" x14ac:dyDescent="0.25">
      <c r="C112" s="9">
        <v>102</v>
      </c>
      <c r="D112" s="41" t="s">
        <v>31</v>
      </c>
      <c r="E112" s="42" t="s">
        <v>31</v>
      </c>
      <c r="F112" s="10">
        <v>22.030999999999999</v>
      </c>
    </row>
    <row r="113" spans="3:6" x14ac:dyDescent="0.25">
      <c r="C113" s="4">
        <v>103</v>
      </c>
      <c r="D113" s="41" t="s">
        <v>31</v>
      </c>
      <c r="E113" s="42" t="s">
        <v>31</v>
      </c>
      <c r="F113" s="10">
        <v>3.4820000000000002</v>
      </c>
    </row>
    <row r="114" spans="3:6" x14ac:dyDescent="0.25">
      <c r="C114" s="9">
        <v>104</v>
      </c>
      <c r="D114" s="41" t="s">
        <v>31</v>
      </c>
      <c r="E114" s="42" t="s">
        <v>31</v>
      </c>
      <c r="F114" s="10">
        <v>6.7510000000000003</v>
      </c>
    </row>
    <row r="115" spans="3:6" x14ac:dyDescent="0.25">
      <c r="C115" s="4">
        <v>105</v>
      </c>
      <c r="D115" s="41" t="s">
        <v>31</v>
      </c>
      <c r="E115" s="42" t="s">
        <v>31</v>
      </c>
      <c r="F115" s="10">
        <v>3.0680000000000001</v>
      </c>
    </row>
    <row r="116" spans="3:6" x14ac:dyDescent="0.25">
      <c r="C116" s="9">
        <v>106</v>
      </c>
      <c r="D116" s="41" t="s">
        <v>31</v>
      </c>
      <c r="E116" s="42" t="s">
        <v>31</v>
      </c>
      <c r="F116" s="10">
        <v>4.2430000000000003</v>
      </c>
    </row>
    <row r="117" spans="3:6" x14ac:dyDescent="0.25">
      <c r="C117" s="4">
        <v>107</v>
      </c>
      <c r="D117" s="41" t="s">
        <v>31</v>
      </c>
      <c r="E117" s="42" t="s">
        <v>31</v>
      </c>
      <c r="F117" s="10">
        <v>8.2669999999999995</v>
      </c>
    </row>
    <row r="118" spans="3:6" x14ac:dyDescent="0.25">
      <c r="C118" s="9">
        <v>108</v>
      </c>
      <c r="D118" s="41" t="s">
        <v>31</v>
      </c>
      <c r="E118" s="42" t="s">
        <v>31</v>
      </c>
      <c r="F118" s="10">
        <v>10.534000000000001</v>
      </c>
    </row>
    <row r="119" spans="3:6" x14ac:dyDescent="0.25">
      <c r="C119" s="4">
        <v>109</v>
      </c>
      <c r="D119" s="41" t="s">
        <v>31</v>
      </c>
      <c r="E119" s="42" t="s">
        <v>31</v>
      </c>
      <c r="F119" s="10">
        <v>9.5009999999999994</v>
      </c>
    </row>
    <row r="120" spans="3:6" x14ac:dyDescent="0.25">
      <c r="C120" s="9">
        <v>110</v>
      </c>
      <c r="D120" s="41" t="s">
        <v>31</v>
      </c>
      <c r="E120" s="42" t="s">
        <v>31</v>
      </c>
      <c r="F120" s="10">
        <v>8.9610000000000003</v>
      </c>
    </row>
    <row r="121" spans="3:6" x14ac:dyDescent="0.25">
      <c r="C121" s="4">
        <v>111</v>
      </c>
      <c r="D121" s="41" t="s">
        <v>31</v>
      </c>
      <c r="E121" s="42" t="s">
        <v>31</v>
      </c>
      <c r="F121" s="10">
        <v>12.071999999999999</v>
      </c>
    </row>
    <row r="122" spans="3:6" x14ac:dyDescent="0.25">
      <c r="C122" s="9">
        <v>112</v>
      </c>
      <c r="D122" s="41" t="s">
        <v>31</v>
      </c>
      <c r="E122" s="42" t="s">
        <v>31</v>
      </c>
      <c r="F122" s="10">
        <v>8.9559999999999995</v>
      </c>
    </row>
    <row r="123" spans="3:6" x14ac:dyDescent="0.25">
      <c r="C123" s="4">
        <v>113</v>
      </c>
      <c r="D123" s="41" t="s">
        <v>31</v>
      </c>
      <c r="E123" s="42" t="s">
        <v>31</v>
      </c>
      <c r="F123" s="10">
        <v>13.2</v>
      </c>
    </row>
    <row r="124" spans="3:6" x14ac:dyDescent="0.25">
      <c r="C124" s="9">
        <v>114</v>
      </c>
      <c r="D124" s="41" t="s">
        <v>31</v>
      </c>
      <c r="E124" s="42" t="s">
        <v>31</v>
      </c>
      <c r="F124" s="10">
        <v>7.5880000000000001</v>
      </c>
    </row>
    <row r="125" spans="3:6" x14ac:dyDescent="0.25">
      <c r="C125" s="4">
        <v>115</v>
      </c>
      <c r="D125" s="41" t="s">
        <v>31</v>
      </c>
      <c r="E125" s="42" t="s">
        <v>31</v>
      </c>
      <c r="F125" s="10">
        <v>9.4939999999999998</v>
      </c>
    </row>
    <row r="126" spans="3:6" x14ac:dyDescent="0.25">
      <c r="C126" s="9">
        <v>116</v>
      </c>
      <c r="D126" s="41" t="s">
        <v>31</v>
      </c>
      <c r="E126" s="42" t="s">
        <v>31</v>
      </c>
      <c r="F126" s="10">
        <v>6.2889999999999997</v>
      </c>
    </row>
    <row r="127" spans="3:6" x14ac:dyDescent="0.25">
      <c r="C127" s="4">
        <v>117</v>
      </c>
      <c r="D127" s="41" t="s">
        <v>31</v>
      </c>
      <c r="E127" s="42" t="s">
        <v>31</v>
      </c>
      <c r="F127" s="10">
        <v>6.3860000000000001</v>
      </c>
    </row>
    <row r="128" spans="3:6" x14ac:dyDescent="0.25">
      <c r="C128" s="9">
        <v>118</v>
      </c>
      <c r="D128" s="41" t="s">
        <v>31</v>
      </c>
      <c r="E128" s="42" t="s">
        <v>31</v>
      </c>
      <c r="F128" s="10">
        <v>10.801</v>
      </c>
    </row>
    <row r="129" spans="3:6" x14ac:dyDescent="0.25">
      <c r="C129" s="4">
        <v>119</v>
      </c>
      <c r="D129" s="41" t="s">
        <v>31</v>
      </c>
      <c r="E129" s="42" t="s">
        <v>31</v>
      </c>
      <c r="F129" s="10">
        <v>6.9359999999999999</v>
      </c>
    </row>
    <row r="130" spans="3:6" x14ac:dyDescent="0.25">
      <c r="C130" s="9">
        <v>120</v>
      </c>
      <c r="D130" s="41" t="s">
        <v>31</v>
      </c>
      <c r="E130" s="42" t="s">
        <v>31</v>
      </c>
      <c r="F130" s="10">
        <v>12.356</v>
      </c>
    </row>
    <row r="131" spans="3:6" x14ac:dyDescent="0.25">
      <c r="C131" s="4">
        <v>121</v>
      </c>
      <c r="D131" s="41" t="s">
        <v>31</v>
      </c>
      <c r="E131" s="42" t="s">
        <v>31</v>
      </c>
      <c r="F131" s="10">
        <v>10.863</v>
      </c>
    </row>
    <row r="132" spans="3:6" x14ac:dyDescent="0.25">
      <c r="C132" s="9">
        <v>122</v>
      </c>
      <c r="D132" s="41" t="s">
        <v>31</v>
      </c>
      <c r="E132" s="42" t="s">
        <v>31</v>
      </c>
      <c r="F132" s="10">
        <v>9.4629999999999992</v>
      </c>
    </row>
    <row r="133" spans="3:6" x14ac:dyDescent="0.25">
      <c r="C133" s="4">
        <v>123</v>
      </c>
      <c r="D133" s="41" t="s">
        <v>31</v>
      </c>
      <c r="E133" s="42" t="s">
        <v>31</v>
      </c>
      <c r="F133" s="10">
        <v>7.399</v>
      </c>
    </row>
    <row r="134" spans="3:6" x14ac:dyDescent="0.25">
      <c r="C134" s="9">
        <v>124</v>
      </c>
      <c r="D134" s="41" t="s">
        <v>31</v>
      </c>
      <c r="E134" s="42" t="s">
        <v>31</v>
      </c>
      <c r="F134" s="10">
        <v>5.3159999999999998</v>
      </c>
    </row>
    <row r="135" spans="3:6" x14ac:dyDescent="0.25">
      <c r="C135" s="4">
        <v>125</v>
      </c>
      <c r="D135" s="41" t="s">
        <v>31</v>
      </c>
      <c r="E135" s="42" t="s">
        <v>31</v>
      </c>
      <c r="F135" s="10">
        <v>7.8150000000000004</v>
      </c>
    </row>
    <row r="136" spans="3:6" x14ac:dyDescent="0.25">
      <c r="C136" s="9">
        <v>126</v>
      </c>
      <c r="D136" s="41" t="s">
        <v>31</v>
      </c>
      <c r="E136" s="42" t="s">
        <v>31</v>
      </c>
      <c r="F136" s="10">
        <v>8.3330000000000002</v>
      </c>
    </row>
    <row r="137" spans="3:6" x14ac:dyDescent="0.25">
      <c r="C137" s="4">
        <v>127</v>
      </c>
      <c r="D137" s="41" t="s">
        <v>31</v>
      </c>
      <c r="E137" s="42" t="s">
        <v>31</v>
      </c>
      <c r="F137" s="10">
        <v>10.772</v>
      </c>
    </row>
    <row r="138" spans="3:6" x14ac:dyDescent="0.25">
      <c r="C138" s="9">
        <v>128</v>
      </c>
      <c r="D138" s="41" t="s">
        <v>31</v>
      </c>
      <c r="E138" s="42" t="s">
        <v>31</v>
      </c>
      <c r="F138" s="10">
        <v>8.9879999999999995</v>
      </c>
    </row>
    <row r="139" spans="3:6" x14ac:dyDescent="0.25">
      <c r="C139" s="4">
        <v>129</v>
      </c>
      <c r="D139" s="41" t="s">
        <v>31</v>
      </c>
      <c r="E139" s="42" t="s">
        <v>31</v>
      </c>
      <c r="F139" s="10">
        <v>9.0879999999999992</v>
      </c>
    </row>
    <row r="140" spans="3:6" x14ac:dyDescent="0.25">
      <c r="C140" s="9">
        <v>130</v>
      </c>
      <c r="D140" s="41" t="s">
        <v>31</v>
      </c>
      <c r="E140" s="42" t="s">
        <v>31</v>
      </c>
      <c r="F140" s="10">
        <v>8.7560000000000002</v>
      </c>
    </row>
    <row r="141" spans="3:6" x14ac:dyDescent="0.25">
      <c r="C141" s="4">
        <v>131</v>
      </c>
      <c r="D141" s="41" t="s">
        <v>31</v>
      </c>
      <c r="E141" s="42" t="s">
        <v>31</v>
      </c>
      <c r="F141" s="10">
        <v>6.7830000000000004</v>
      </c>
    </row>
    <row r="142" spans="3:6" x14ac:dyDescent="0.25">
      <c r="C142" s="9">
        <v>132</v>
      </c>
      <c r="D142" s="41" t="s">
        <v>31</v>
      </c>
      <c r="E142" s="42" t="s">
        <v>31</v>
      </c>
      <c r="F142" s="10">
        <v>7.1710000000000003</v>
      </c>
    </row>
    <row r="143" spans="3:6" x14ac:dyDescent="0.25">
      <c r="C143" s="4">
        <v>133</v>
      </c>
      <c r="D143" s="41" t="s">
        <v>31</v>
      </c>
      <c r="E143" s="42" t="s">
        <v>31</v>
      </c>
      <c r="F143" s="10">
        <v>11.743</v>
      </c>
    </row>
    <row r="144" spans="3:6" x14ac:dyDescent="0.25">
      <c r="C144" s="9">
        <v>134</v>
      </c>
      <c r="D144" s="41" t="s">
        <v>31</v>
      </c>
      <c r="E144" s="42" t="s">
        <v>31</v>
      </c>
      <c r="F144" s="10">
        <v>4.6340000000000003</v>
      </c>
    </row>
    <row r="145" spans="3:7" x14ac:dyDescent="0.25">
      <c r="C145" s="4">
        <v>135</v>
      </c>
      <c r="D145" s="41" t="s">
        <v>31</v>
      </c>
      <c r="E145" s="42" t="s">
        <v>31</v>
      </c>
      <c r="F145" s="10">
        <v>4.2249999999999996</v>
      </c>
    </row>
    <row r="146" spans="3:7" x14ac:dyDescent="0.25">
      <c r="C146" s="9">
        <v>136</v>
      </c>
      <c r="D146" s="41" t="s">
        <v>31</v>
      </c>
      <c r="E146" s="42" t="s">
        <v>31</v>
      </c>
      <c r="F146" s="10">
        <v>5.6849999999999996</v>
      </c>
    </row>
    <row r="147" spans="3:7" x14ac:dyDescent="0.25">
      <c r="C147" s="4">
        <v>137</v>
      </c>
      <c r="D147" s="41" t="s">
        <v>31</v>
      </c>
      <c r="E147" s="42" t="s">
        <v>31</v>
      </c>
      <c r="F147" s="10">
        <v>7.5830000000000002</v>
      </c>
    </row>
    <row r="148" spans="3:7" x14ac:dyDescent="0.25">
      <c r="C148" s="9">
        <v>138</v>
      </c>
      <c r="D148" s="41" t="s">
        <v>31</v>
      </c>
      <c r="E148" s="42" t="s">
        <v>31</v>
      </c>
      <c r="F148" s="10">
        <v>10.587</v>
      </c>
    </row>
    <row r="149" spans="3:7" x14ac:dyDescent="0.25">
      <c r="C149" s="4">
        <v>139</v>
      </c>
      <c r="D149" s="41" t="s">
        <v>31</v>
      </c>
      <c r="E149" s="42" t="s">
        <v>31</v>
      </c>
      <c r="F149" s="10">
        <f>8.255+4.447</f>
        <v>12.702000000000002</v>
      </c>
      <c r="G149" t="s">
        <v>32</v>
      </c>
    </row>
    <row r="150" spans="3:7" x14ac:dyDescent="0.25">
      <c r="C150" s="9">
        <v>140</v>
      </c>
      <c r="D150" s="41" t="s">
        <v>31</v>
      </c>
      <c r="E150" s="42" t="s">
        <v>31</v>
      </c>
      <c r="F150" s="10">
        <v>7.1289999999999996</v>
      </c>
    </row>
    <row r="151" spans="3:7" x14ac:dyDescent="0.25">
      <c r="C151" s="4">
        <v>141</v>
      </c>
      <c r="D151" s="41" t="s">
        <v>31</v>
      </c>
      <c r="E151" s="42" t="s">
        <v>31</v>
      </c>
      <c r="F151" s="10">
        <v>5.8819999999999997</v>
      </c>
    </row>
    <row r="152" spans="3:7" x14ac:dyDescent="0.25">
      <c r="C152" s="23"/>
      <c r="D152" s="41"/>
      <c r="E152" s="42"/>
      <c r="F15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720D-C5FD-413B-86CD-99C3E8D905EE}">
  <dimension ref="A2:I144"/>
  <sheetViews>
    <sheetView topLeftCell="A4" workbookViewId="0">
      <selection activeCell="E23" sqref="E23:E24"/>
    </sheetView>
  </sheetViews>
  <sheetFormatPr baseColWidth="10" defaultRowHeight="15" x14ac:dyDescent="0.25"/>
  <cols>
    <col min="2" max="2" width="53" customWidth="1"/>
    <col min="3" max="3" width="18.140625" customWidth="1"/>
  </cols>
  <sheetData>
    <row r="2" spans="1:9" ht="15.75" thickBot="1" x14ac:dyDescent="0.3">
      <c r="B2" s="21" t="s">
        <v>19</v>
      </c>
      <c r="E2" t="s">
        <v>18</v>
      </c>
      <c r="F2" t="s">
        <v>33</v>
      </c>
      <c r="G2" t="s">
        <v>25</v>
      </c>
      <c r="H2" t="s">
        <v>34</v>
      </c>
      <c r="I2" t="s">
        <v>35</v>
      </c>
    </row>
    <row r="3" spans="1:9" ht="17.25" thickBot="1" x14ac:dyDescent="0.3">
      <c r="A3" s="1" t="s">
        <v>0</v>
      </c>
      <c r="B3" s="2" t="s">
        <v>5</v>
      </c>
      <c r="C3" s="2" t="s">
        <v>5</v>
      </c>
      <c r="E3">
        <v>0.9</v>
      </c>
      <c r="F3">
        <v>0.42</v>
      </c>
      <c r="G3">
        <f>F3/2</f>
        <v>0.21</v>
      </c>
      <c r="H3">
        <v>2.5</v>
      </c>
      <c r="I3">
        <v>0.1</v>
      </c>
    </row>
    <row r="4" spans="1:9" x14ac:dyDescent="0.25">
      <c r="A4" s="4">
        <v>1</v>
      </c>
      <c r="B4" s="34" t="s">
        <v>20</v>
      </c>
      <c r="C4" s="34">
        <f>H3+E3+E3+E3+F3</f>
        <v>5.62</v>
      </c>
    </row>
    <row r="5" spans="1:9" x14ac:dyDescent="0.25">
      <c r="A5" s="9">
        <v>2</v>
      </c>
      <c r="B5" s="34">
        <v>0</v>
      </c>
      <c r="C5" s="34">
        <v>0</v>
      </c>
    </row>
    <row r="6" spans="1:9" x14ac:dyDescent="0.25">
      <c r="A6" s="9">
        <v>3</v>
      </c>
      <c r="B6" s="34">
        <v>0</v>
      </c>
      <c r="C6" s="34">
        <v>0</v>
      </c>
    </row>
    <row r="7" spans="1:9" x14ac:dyDescent="0.25">
      <c r="A7" s="9">
        <v>4</v>
      </c>
      <c r="B7" s="34">
        <v>0</v>
      </c>
      <c r="C7" s="34">
        <v>0</v>
      </c>
    </row>
    <row r="8" spans="1:9" x14ac:dyDescent="0.25">
      <c r="A8" s="4">
        <v>5</v>
      </c>
      <c r="B8" s="34">
        <v>0</v>
      </c>
      <c r="C8" s="34">
        <v>0</v>
      </c>
    </row>
    <row r="9" spans="1:9" x14ac:dyDescent="0.25">
      <c r="A9" s="9">
        <v>6</v>
      </c>
      <c r="B9" s="34">
        <v>0</v>
      </c>
      <c r="C9" s="34">
        <v>0</v>
      </c>
    </row>
    <row r="10" spans="1:9" x14ac:dyDescent="0.25">
      <c r="A10" s="9">
        <v>7</v>
      </c>
      <c r="B10" s="34">
        <v>0</v>
      </c>
      <c r="C10" s="34">
        <v>0</v>
      </c>
    </row>
    <row r="11" spans="1:9" x14ac:dyDescent="0.25">
      <c r="A11" s="9">
        <v>8</v>
      </c>
      <c r="B11" s="34">
        <v>0</v>
      </c>
      <c r="C11" s="34">
        <v>0</v>
      </c>
    </row>
    <row r="12" spans="1:9" x14ac:dyDescent="0.25">
      <c r="A12" s="4">
        <v>9</v>
      </c>
      <c r="B12" s="34" t="s">
        <v>18</v>
      </c>
      <c r="C12" s="34">
        <f>E3</f>
        <v>0.9</v>
      </c>
    </row>
    <row r="13" spans="1:9" x14ac:dyDescent="0.25">
      <c r="A13" s="9">
        <v>10</v>
      </c>
      <c r="B13" s="34">
        <v>0</v>
      </c>
      <c r="C13" s="34">
        <v>0</v>
      </c>
    </row>
    <row r="14" spans="1:9" x14ac:dyDescent="0.25">
      <c r="A14" s="4">
        <v>11</v>
      </c>
      <c r="B14" s="34">
        <v>0</v>
      </c>
      <c r="C14" s="34">
        <v>0</v>
      </c>
    </row>
    <row r="15" spans="1:9" x14ac:dyDescent="0.25">
      <c r="A15" s="9">
        <v>12</v>
      </c>
      <c r="B15" s="34">
        <v>0</v>
      </c>
      <c r="C15" s="34">
        <v>0</v>
      </c>
    </row>
    <row r="16" spans="1:9" x14ac:dyDescent="0.25">
      <c r="A16" s="4">
        <v>13</v>
      </c>
      <c r="B16" s="34">
        <v>0</v>
      </c>
      <c r="C16" s="34">
        <v>0</v>
      </c>
    </row>
    <row r="17" spans="1:3" x14ac:dyDescent="0.25">
      <c r="A17" s="9">
        <v>14</v>
      </c>
      <c r="B17" s="34">
        <v>0</v>
      </c>
      <c r="C17" s="34">
        <v>0</v>
      </c>
    </row>
    <row r="18" spans="1:3" x14ac:dyDescent="0.25">
      <c r="A18" s="4">
        <v>15</v>
      </c>
      <c r="B18" s="34">
        <v>0</v>
      </c>
      <c r="C18" s="34">
        <v>0</v>
      </c>
    </row>
    <row r="19" spans="1:3" x14ac:dyDescent="0.25">
      <c r="A19" s="9">
        <v>16</v>
      </c>
      <c r="B19" s="34">
        <v>0</v>
      </c>
      <c r="C19" s="34">
        <v>0</v>
      </c>
    </row>
    <row r="20" spans="1:3" x14ac:dyDescent="0.25">
      <c r="A20" s="4">
        <v>17</v>
      </c>
      <c r="B20" s="34">
        <v>0</v>
      </c>
      <c r="C20" s="34">
        <v>0</v>
      </c>
    </row>
    <row r="21" spans="1:3" x14ac:dyDescent="0.25">
      <c r="A21" s="9">
        <v>18</v>
      </c>
      <c r="B21" s="34">
        <v>0</v>
      </c>
      <c r="C21" s="34">
        <v>0</v>
      </c>
    </row>
    <row r="22" spans="1:3" x14ac:dyDescent="0.25">
      <c r="A22" s="4">
        <v>19</v>
      </c>
      <c r="B22" s="34">
        <v>0</v>
      </c>
      <c r="C22" s="34">
        <v>0</v>
      </c>
    </row>
    <row r="23" spans="1:3" x14ac:dyDescent="0.25">
      <c r="A23" s="9">
        <v>20</v>
      </c>
      <c r="B23" s="34">
        <v>0</v>
      </c>
      <c r="C23" s="34">
        <v>0</v>
      </c>
    </row>
    <row r="24" spans="1:3" x14ac:dyDescent="0.25">
      <c r="A24" s="4">
        <v>21</v>
      </c>
      <c r="B24" s="34">
        <v>0</v>
      </c>
      <c r="C24" s="34">
        <v>0</v>
      </c>
    </row>
    <row r="25" spans="1:3" x14ac:dyDescent="0.25">
      <c r="A25" s="9">
        <v>22</v>
      </c>
      <c r="B25" s="34">
        <v>0</v>
      </c>
      <c r="C25" s="34">
        <v>0</v>
      </c>
    </row>
    <row r="26" spans="1:3" x14ac:dyDescent="0.25">
      <c r="A26" s="4">
        <v>23</v>
      </c>
      <c r="B26" s="34">
        <v>0</v>
      </c>
      <c r="C26" s="34">
        <v>0</v>
      </c>
    </row>
    <row r="27" spans="1:3" x14ac:dyDescent="0.25">
      <c r="A27" s="9">
        <v>24</v>
      </c>
      <c r="B27" s="34" t="s">
        <v>22</v>
      </c>
      <c r="C27" s="34">
        <f>H3</f>
        <v>2.5</v>
      </c>
    </row>
    <row r="28" spans="1:3" x14ac:dyDescent="0.25">
      <c r="A28" s="4">
        <v>25</v>
      </c>
      <c r="B28" s="34">
        <v>0</v>
      </c>
      <c r="C28" s="34">
        <v>0</v>
      </c>
    </row>
    <row r="29" spans="1:3" x14ac:dyDescent="0.25">
      <c r="A29" s="9">
        <v>26</v>
      </c>
      <c r="B29" s="34">
        <v>0</v>
      </c>
      <c r="C29" s="34">
        <v>0</v>
      </c>
    </row>
    <row r="30" spans="1:3" x14ac:dyDescent="0.25">
      <c r="A30" s="4">
        <v>27</v>
      </c>
      <c r="B30" s="34">
        <v>0</v>
      </c>
      <c r="C30" s="34">
        <v>0</v>
      </c>
    </row>
    <row r="31" spans="1:3" x14ac:dyDescent="0.25">
      <c r="A31" s="9">
        <v>28</v>
      </c>
      <c r="B31" s="34">
        <v>0</v>
      </c>
      <c r="C31" s="34">
        <v>0</v>
      </c>
    </row>
    <row r="32" spans="1:3" x14ac:dyDescent="0.25">
      <c r="A32" s="4">
        <v>29</v>
      </c>
      <c r="B32" s="34">
        <v>0</v>
      </c>
      <c r="C32" s="34">
        <v>0</v>
      </c>
    </row>
    <row r="33" spans="1:3" x14ac:dyDescent="0.25">
      <c r="A33" s="9">
        <v>30</v>
      </c>
      <c r="B33" s="34">
        <v>0</v>
      </c>
      <c r="C33" s="34">
        <v>0</v>
      </c>
    </row>
    <row r="34" spans="1:3" x14ac:dyDescent="0.25">
      <c r="A34" s="4">
        <v>31</v>
      </c>
      <c r="B34" s="34">
        <v>0</v>
      </c>
      <c r="C34" s="34">
        <v>0</v>
      </c>
    </row>
    <row r="35" spans="1:3" x14ac:dyDescent="0.25">
      <c r="A35" s="9">
        <v>32</v>
      </c>
      <c r="B35" s="34">
        <v>0</v>
      </c>
      <c r="C35" s="34">
        <v>0</v>
      </c>
    </row>
    <row r="36" spans="1:3" x14ac:dyDescent="0.25">
      <c r="A36" s="4">
        <v>33</v>
      </c>
      <c r="B36" s="34">
        <v>0</v>
      </c>
      <c r="C36" s="34">
        <v>0</v>
      </c>
    </row>
    <row r="37" spans="1:3" x14ac:dyDescent="0.25">
      <c r="A37" s="9">
        <v>34</v>
      </c>
      <c r="B37" s="34">
        <v>0</v>
      </c>
      <c r="C37" s="34">
        <v>0</v>
      </c>
    </row>
    <row r="38" spans="1:3" x14ac:dyDescent="0.25">
      <c r="A38" s="4">
        <v>35</v>
      </c>
      <c r="B38" s="34">
        <v>0</v>
      </c>
      <c r="C38" s="34">
        <v>0</v>
      </c>
    </row>
    <row r="39" spans="1:3" x14ac:dyDescent="0.25">
      <c r="A39" s="9">
        <v>36</v>
      </c>
      <c r="B39" s="34">
        <v>0</v>
      </c>
      <c r="C39" s="34">
        <v>0</v>
      </c>
    </row>
    <row r="40" spans="1:3" x14ac:dyDescent="0.25">
      <c r="A40" s="4">
        <v>37</v>
      </c>
      <c r="B40" s="34">
        <v>0</v>
      </c>
      <c r="C40" s="34">
        <v>0</v>
      </c>
    </row>
    <row r="41" spans="1:3" x14ac:dyDescent="0.25">
      <c r="A41" s="9">
        <v>38</v>
      </c>
      <c r="B41" s="34">
        <v>0</v>
      </c>
      <c r="C41" s="34">
        <v>0</v>
      </c>
    </row>
    <row r="42" spans="1:3" x14ac:dyDescent="0.25">
      <c r="A42" s="4">
        <v>39</v>
      </c>
      <c r="B42" s="34">
        <v>0</v>
      </c>
      <c r="C42" s="34">
        <v>0</v>
      </c>
    </row>
    <row r="43" spans="1:3" x14ac:dyDescent="0.25">
      <c r="A43" s="9">
        <v>40</v>
      </c>
      <c r="B43" s="34">
        <v>0</v>
      </c>
      <c r="C43" s="34">
        <v>0</v>
      </c>
    </row>
    <row r="44" spans="1:3" x14ac:dyDescent="0.25">
      <c r="A44" s="4">
        <v>41</v>
      </c>
      <c r="B44" s="34">
        <v>0</v>
      </c>
      <c r="C44" s="34">
        <v>0</v>
      </c>
    </row>
    <row r="45" spans="1:3" x14ac:dyDescent="0.25">
      <c r="A45" s="9">
        <v>42</v>
      </c>
      <c r="B45" s="34">
        <v>0</v>
      </c>
      <c r="C45" s="34">
        <v>0</v>
      </c>
    </row>
    <row r="46" spans="1:3" x14ac:dyDescent="0.25">
      <c r="A46" s="4">
        <v>43</v>
      </c>
      <c r="B46" s="34">
        <v>0</v>
      </c>
      <c r="C46" s="34">
        <v>0</v>
      </c>
    </row>
    <row r="47" spans="1:3" x14ac:dyDescent="0.25">
      <c r="A47" s="9">
        <v>44</v>
      </c>
      <c r="B47" s="34">
        <v>0</v>
      </c>
      <c r="C47" s="34">
        <v>0</v>
      </c>
    </row>
    <row r="48" spans="1:3" x14ac:dyDescent="0.25">
      <c r="A48" s="4">
        <v>45</v>
      </c>
      <c r="B48" s="34">
        <v>0</v>
      </c>
      <c r="C48" s="34">
        <v>0</v>
      </c>
    </row>
    <row r="49" spans="1:3" x14ac:dyDescent="0.25">
      <c r="A49" s="9">
        <v>46</v>
      </c>
      <c r="B49" s="34">
        <v>0</v>
      </c>
      <c r="C49" s="34">
        <v>0</v>
      </c>
    </row>
    <row r="50" spans="1:3" x14ac:dyDescent="0.25">
      <c r="A50" s="4">
        <v>47</v>
      </c>
      <c r="B50" s="34">
        <v>0</v>
      </c>
      <c r="C50" s="34">
        <v>0</v>
      </c>
    </row>
    <row r="51" spans="1:3" x14ac:dyDescent="0.25">
      <c r="A51" s="9">
        <v>48</v>
      </c>
      <c r="B51" s="34" t="s">
        <v>22</v>
      </c>
      <c r="C51" s="34">
        <f>H3</f>
        <v>2.5</v>
      </c>
    </row>
    <row r="52" spans="1:3" x14ac:dyDescent="0.25">
      <c r="A52" s="4">
        <v>49</v>
      </c>
      <c r="B52" s="34">
        <v>0</v>
      </c>
      <c r="C52" s="34">
        <v>0</v>
      </c>
    </row>
    <row r="53" spans="1:3" x14ac:dyDescent="0.25">
      <c r="A53" s="9">
        <v>50</v>
      </c>
      <c r="B53" s="34">
        <v>0</v>
      </c>
      <c r="C53" s="34">
        <v>0</v>
      </c>
    </row>
    <row r="54" spans="1:3" x14ac:dyDescent="0.25">
      <c r="A54" s="4">
        <v>51</v>
      </c>
      <c r="B54" s="34">
        <v>0</v>
      </c>
      <c r="C54" s="34">
        <v>0</v>
      </c>
    </row>
    <row r="55" spans="1:3" x14ac:dyDescent="0.25">
      <c r="A55" s="9">
        <v>52</v>
      </c>
      <c r="B55" s="34">
        <v>0</v>
      </c>
      <c r="C55" s="34">
        <v>0</v>
      </c>
    </row>
    <row r="56" spans="1:3" x14ac:dyDescent="0.25">
      <c r="A56" s="4">
        <v>53</v>
      </c>
      <c r="B56" s="34" t="s">
        <v>23</v>
      </c>
      <c r="C56" s="34">
        <f>I3</f>
        <v>0.1</v>
      </c>
    </row>
    <row r="57" spans="1:3" x14ac:dyDescent="0.25">
      <c r="A57" s="9">
        <v>54</v>
      </c>
      <c r="B57" s="34">
        <v>0</v>
      </c>
      <c r="C57" s="34">
        <v>0</v>
      </c>
    </row>
    <row r="58" spans="1:3" x14ac:dyDescent="0.25">
      <c r="A58" s="4">
        <v>55</v>
      </c>
      <c r="B58" s="34">
        <v>0</v>
      </c>
      <c r="C58" s="34">
        <v>0</v>
      </c>
    </row>
    <row r="59" spans="1:3" x14ac:dyDescent="0.25">
      <c r="A59" s="9">
        <v>56</v>
      </c>
      <c r="B59" s="34">
        <v>0</v>
      </c>
      <c r="C59" s="34">
        <v>0</v>
      </c>
    </row>
    <row r="60" spans="1:3" x14ac:dyDescent="0.25">
      <c r="A60" s="4">
        <v>57</v>
      </c>
      <c r="B60" s="34">
        <v>0</v>
      </c>
      <c r="C60" s="34">
        <v>0</v>
      </c>
    </row>
    <row r="61" spans="1:3" x14ac:dyDescent="0.25">
      <c r="A61" s="9">
        <v>58</v>
      </c>
      <c r="B61" s="34">
        <v>0</v>
      </c>
      <c r="C61" s="34">
        <v>0</v>
      </c>
    </row>
    <row r="62" spans="1:3" x14ac:dyDescent="0.25">
      <c r="A62" s="4">
        <v>59</v>
      </c>
      <c r="B62" s="34">
        <v>0</v>
      </c>
      <c r="C62" s="34">
        <v>0</v>
      </c>
    </row>
    <row r="63" spans="1:3" x14ac:dyDescent="0.25">
      <c r="A63" s="9">
        <v>60</v>
      </c>
      <c r="B63" s="34">
        <v>0</v>
      </c>
      <c r="C63" s="34">
        <v>0</v>
      </c>
    </row>
    <row r="64" spans="1:3" x14ac:dyDescent="0.25">
      <c r="A64" s="4">
        <v>61</v>
      </c>
      <c r="B64" s="34">
        <v>0</v>
      </c>
      <c r="C64" s="34">
        <v>0</v>
      </c>
    </row>
    <row r="65" spans="1:3" x14ac:dyDescent="0.25">
      <c r="A65" s="9">
        <v>62</v>
      </c>
      <c r="B65" s="34">
        <v>0</v>
      </c>
      <c r="C65" s="34">
        <v>0</v>
      </c>
    </row>
    <row r="66" spans="1:3" x14ac:dyDescent="0.25">
      <c r="A66" s="4">
        <v>63</v>
      </c>
      <c r="B66" s="34">
        <v>0</v>
      </c>
      <c r="C66" s="34">
        <v>0</v>
      </c>
    </row>
    <row r="67" spans="1:3" x14ac:dyDescent="0.25">
      <c r="A67" s="9">
        <v>64</v>
      </c>
      <c r="B67" s="34">
        <v>0</v>
      </c>
      <c r="C67" s="34">
        <v>0</v>
      </c>
    </row>
    <row r="68" spans="1:3" x14ac:dyDescent="0.25">
      <c r="A68" s="4">
        <v>65</v>
      </c>
      <c r="B68" s="34">
        <v>0</v>
      </c>
      <c r="C68" s="34">
        <v>0</v>
      </c>
    </row>
    <row r="69" spans="1:3" x14ac:dyDescent="0.25">
      <c r="A69" s="9">
        <v>66</v>
      </c>
      <c r="B69" s="34">
        <v>0</v>
      </c>
      <c r="C69" s="34">
        <v>0</v>
      </c>
    </row>
    <row r="70" spans="1:3" x14ac:dyDescent="0.25">
      <c r="A70" s="4">
        <v>67</v>
      </c>
      <c r="B70" s="34">
        <v>0</v>
      </c>
      <c r="C70" s="34">
        <v>0</v>
      </c>
    </row>
    <row r="71" spans="1:3" x14ac:dyDescent="0.25">
      <c r="A71" s="9">
        <v>68</v>
      </c>
      <c r="B71" s="34">
        <v>0</v>
      </c>
      <c r="C71" s="34">
        <v>0</v>
      </c>
    </row>
    <row r="72" spans="1:3" x14ac:dyDescent="0.25">
      <c r="A72" s="4">
        <v>69</v>
      </c>
      <c r="B72" s="34">
        <v>0</v>
      </c>
      <c r="C72" s="34">
        <v>0</v>
      </c>
    </row>
    <row r="73" spans="1:3" x14ac:dyDescent="0.25">
      <c r="A73" s="9">
        <v>70</v>
      </c>
      <c r="B73" s="34">
        <v>0</v>
      </c>
      <c r="C73" s="34">
        <v>0</v>
      </c>
    </row>
    <row r="74" spans="1:3" x14ac:dyDescent="0.25">
      <c r="A74" s="4">
        <v>71</v>
      </c>
      <c r="B74" s="34">
        <v>0</v>
      </c>
      <c r="C74" s="34">
        <v>0</v>
      </c>
    </row>
    <row r="75" spans="1:3" x14ac:dyDescent="0.25">
      <c r="A75" s="9">
        <v>72</v>
      </c>
      <c r="B75" s="34">
        <v>0</v>
      </c>
      <c r="C75" s="34">
        <v>0</v>
      </c>
    </row>
    <row r="76" spans="1:3" x14ac:dyDescent="0.25">
      <c r="A76" s="4">
        <v>73</v>
      </c>
      <c r="B76" s="34">
        <v>0</v>
      </c>
      <c r="C76" s="34">
        <v>0</v>
      </c>
    </row>
    <row r="77" spans="1:3" x14ac:dyDescent="0.25">
      <c r="A77" s="9">
        <v>74</v>
      </c>
      <c r="B77" s="34">
        <v>0</v>
      </c>
      <c r="C77" s="34">
        <v>0</v>
      </c>
    </row>
    <row r="78" spans="1:3" x14ac:dyDescent="0.25">
      <c r="A78" s="4">
        <v>75</v>
      </c>
      <c r="B78" s="34">
        <v>0</v>
      </c>
      <c r="C78" s="34">
        <v>0</v>
      </c>
    </row>
    <row r="79" spans="1:3" x14ac:dyDescent="0.25">
      <c r="A79" s="9">
        <v>76</v>
      </c>
      <c r="B79" s="34">
        <v>0</v>
      </c>
      <c r="C79" s="34">
        <v>0</v>
      </c>
    </row>
    <row r="80" spans="1:3" x14ac:dyDescent="0.25">
      <c r="A80" s="4">
        <v>77</v>
      </c>
      <c r="B80" s="34">
        <v>0</v>
      </c>
      <c r="C80" s="34">
        <v>0</v>
      </c>
    </row>
    <row r="81" spans="1:3" x14ac:dyDescent="0.25">
      <c r="A81" s="9">
        <v>78</v>
      </c>
      <c r="B81" s="34">
        <v>0</v>
      </c>
      <c r="C81" s="34">
        <v>0</v>
      </c>
    </row>
    <row r="82" spans="1:3" x14ac:dyDescent="0.25">
      <c r="A82" s="4">
        <v>79</v>
      </c>
      <c r="B82" s="34">
        <v>0</v>
      </c>
      <c r="C82" s="34">
        <v>0</v>
      </c>
    </row>
    <row r="83" spans="1:3" x14ac:dyDescent="0.25">
      <c r="A83" s="9">
        <v>80</v>
      </c>
      <c r="B83" s="34">
        <v>0</v>
      </c>
      <c r="C83" s="34">
        <v>0</v>
      </c>
    </row>
    <row r="84" spans="1:3" x14ac:dyDescent="0.25">
      <c r="A84" s="4">
        <v>81</v>
      </c>
      <c r="B84" s="34">
        <v>0</v>
      </c>
      <c r="C84" s="34">
        <v>0</v>
      </c>
    </row>
    <row r="85" spans="1:3" x14ac:dyDescent="0.25">
      <c r="A85" s="9">
        <v>82</v>
      </c>
      <c r="B85" s="34">
        <v>0</v>
      </c>
      <c r="C85" s="34">
        <v>0</v>
      </c>
    </row>
    <row r="86" spans="1:3" x14ac:dyDescent="0.25">
      <c r="A86" s="4">
        <v>83</v>
      </c>
      <c r="B86" s="34">
        <v>0</v>
      </c>
      <c r="C86" s="34">
        <v>0</v>
      </c>
    </row>
    <row r="87" spans="1:3" x14ac:dyDescent="0.25">
      <c r="A87" s="9">
        <v>84</v>
      </c>
      <c r="B87" s="34">
        <v>0</v>
      </c>
      <c r="C87" s="34">
        <v>0</v>
      </c>
    </row>
    <row r="88" spans="1:3" x14ac:dyDescent="0.25">
      <c r="A88" s="4">
        <v>85</v>
      </c>
      <c r="B88" s="34">
        <v>0</v>
      </c>
      <c r="C88" s="34">
        <v>0</v>
      </c>
    </row>
    <row r="89" spans="1:3" x14ac:dyDescent="0.25">
      <c r="A89" s="9">
        <v>86</v>
      </c>
      <c r="B89" s="34">
        <v>0</v>
      </c>
      <c r="C89" s="34">
        <v>0</v>
      </c>
    </row>
    <row r="90" spans="1:3" x14ac:dyDescent="0.25">
      <c r="A90" s="4">
        <v>87</v>
      </c>
      <c r="B90" s="34">
        <v>0</v>
      </c>
      <c r="C90" s="34">
        <v>0</v>
      </c>
    </row>
    <row r="91" spans="1:3" x14ac:dyDescent="0.25">
      <c r="A91" s="9">
        <v>88</v>
      </c>
      <c r="B91" s="34">
        <v>0</v>
      </c>
      <c r="C91" s="34">
        <v>0</v>
      </c>
    </row>
    <row r="92" spans="1:3" x14ac:dyDescent="0.25">
      <c r="A92" s="4">
        <v>89</v>
      </c>
      <c r="B92" s="34">
        <v>0</v>
      </c>
      <c r="C92" s="34">
        <v>0</v>
      </c>
    </row>
    <row r="93" spans="1:3" x14ac:dyDescent="0.25">
      <c r="A93" s="9">
        <v>90</v>
      </c>
      <c r="B93" s="34">
        <v>0</v>
      </c>
      <c r="C93" s="34">
        <v>0</v>
      </c>
    </row>
    <row r="94" spans="1:3" x14ac:dyDescent="0.25">
      <c r="A94" s="4">
        <v>91</v>
      </c>
      <c r="B94" s="34">
        <v>0</v>
      </c>
      <c r="C94" s="34">
        <v>0</v>
      </c>
    </row>
    <row r="95" spans="1:3" x14ac:dyDescent="0.25">
      <c r="A95" s="9">
        <v>92</v>
      </c>
      <c r="B95" s="34" t="s">
        <v>22</v>
      </c>
      <c r="C95" s="34">
        <f>H3</f>
        <v>2.5</v>
      </c>
    </row>
    <row r="96" spans="1:3" x14ac:dyDescent="0.25">
      <c r="A96" s="4">
        <v>93</v>
      </c>
      <c r="B96" s="34">
        <v>0</v>
      </c>
      <c r="C96" s="34">
        <v>0</v>
      </c>
    </row>
    <row r="97" spans="1:3" x14ac:dyDescent="0.25">
      <c r="A97" s="9">
        <v>94</v>
      </c>
      <c r="B97" s="34">
        <v>0</v>
      </c>
      <c r="C97" s="34">
        <v>0</v>
      </c>
    </row>
    <row r="98" spans="1:3" x14ac:dyDescent="0.25">
      <c r="A98" s="4">
        <v>95</v>
      </c>
      <c r="B98" s="34">
        <v>0</v>
      </c>
      <c r="C98" s="34">
        <v>0</v>
      </c>
    </row>
    <row r="99" spans="1:3" x14ac:dyDescent="0.25">
      <c r="A99" s="9">
        <v>96</v>
      </c>
      <c r="B99" s="34">
        <v>0</v>
      </c>
      <c r="C99" s="34">
        <v>0</v>
      </c>
    </row>
    <row r="100" spans="1:3" x14ac:dyDescent="0.25">
      <c r="A100" s="4">
        <v>97</v>
      </c>
      <c r="B100" s="34">
        <v>0</v>
      </c>
      <c r="C100" s="34">
        <v>0</v>
      </c>
    </row>
    <row r="101" spans="1:3" x14ac:dyDescent="0.25">
      <c r="A101" s="9">
        <v>98</v>
      </c>
      <c r="B101" s="34">
        <v>0</v>
      </c>
      <c r="C101" s="34">
        <v>0</v>
      </c>
    </row>
    <row r="102" spans="1:3" x14ac:dyDescent="0.25">
      <c r="A102" s="4">
        <v>99</v>
      </c>
      <c r="B102" s="34">
        <v>0</v>
      </c>
      <c r="C102" s="34">
        <v>0</v>
      </c>
    </row>
    <row r="103" spans="1:3" x14ac:dyDescent="0.25">
      <c r="A103" s="9">
        <v>100</v>
      </c>
      <c r="B103" s="34">
        <v>0</v>
      </c>
      <c r="C103" s="34">
        <v>0</v>
      </c>
    </row>
    <row r="104" spans="1:3" x14ac:dyDescent="0.25">
      <c r="A104" s="4">
        <v>101</v>
      </c>
      <c r="B104" s="34">
        <v>0</v>
      </c>
      <c r="C104" s="34">
        <v>0</v>
      </c>
    </row>
    <row r="105" spans="1:3" x14ac:dyDescent="0.25">
      <c r="A105" s="9">
        <v>102</v>
      </c>
      <c r="B105" s="34">
        <v>0</v>
      </c>
      <c r="C105" s="34">
        <v>0</v>
      </c>
    </row>
    <row r="106" spans="1:3" x14ac:dyDescent="0.25">
      <c r="A106" s="4">
        <v>103</v>
      </c>
      <c r="B106" s="34">
        <v>0</v>
      </c>
      <c r="C106" s="34">
        <v>0</v>
      </c>
    </row>
    <row r="107" spans="1:3" x14ac:dyDescent="0.25">
      <c r="A107" s="9">
        <v>104</v>
      </c>
      <c r="B107" s="34">
        <v>0</v>
      </c>
      <c r="C107" s="34">
        <v>0</v>
      </c>
    </row>
    <row r="108" spans="1:3" x14ac:dyDescent="0.25">
      <c r="A108" s="4">
        <v>105</v>
      </c>
      <c r="B108" s="34">
        <v>0</v>
      </c>
      <c r="C108" s="34">
        <v>0</v>
      </c>
    </row>
    <row r="109" spans="1:3" x14ac:dyDescent="0.25">
      <c r="A109" s="9">
        <v>106</v>
      </c>
      <c r="B109" s="34" t="s">
        <v>22</v>
      </c>
      <c r="C109" s="34">
        <f>H3</f>
        <v>2.5</v>
      </c>
    </row>
    <row r="110" spans="1:3" x14ac:dyDescent="0.25">
      <c r="A110" s="4">
        <v>107</v>
      </c>
      <c r="B110" s="34">
        <v>0</v>
      </c>
      <c r="C110" s="34">
        <v>0</v>
      </c>
    </row>
    <row r="111" spans="1:3" x14ac:dyDescent="0.25">
      <c r="A111" s="9">
        <v>108</v>
      </c>
      <c r="B111" s="34">
        <v>0</v>
      </c>
      <c r="C111" s="34">
        <v>0</v>
      </c>
    </row>
    <row r="112" spans="1:3" x14ac:dyDescent="0.25">
      <c r="A112" s="4">
        <v>109</v>
      </c>
      <c r="B112" s="34">
        <v>0</v>
      </c>
      <c r="C112" s="34">
        <v>0</v>
      </c>
    </row>
    <row r="113" spans="1:3" x14ac:dyDescent="0.25">
      <c r="A113" s="9">
        <v>110</v>
      </c>
      <c r="B113" s="34">
        <v>0</v>
      </c>
      <c r="C113" s="34">
        <v>0</v>
      </c>
    </row>
    <row r="114" spans="1:3" x14ac:dyDescent="0.25">
      <c r="A114" s="4">
        <v>111</v>
      </c>
      <c r="B114" s="34">
        <v>0</v>
      </c>
      <c r="C114" s="34">
        <v>0</v>
      </c>
    </row>
    <row r="115" spans="1:3" x14ac:dyDescent="0.25">
      <c r="A115" s="9">
        <v>112</v>
      </c>
      <c r="B115" s="34">
        <v>0</v>
      </c>
      <c r="C115" s="34">
        <v>0</v>
      </c>
    </row>
    <row r="116" spans="1:3" x14ac:dyDescent="0.25">
      <c r="A116" s="4">
        <v>113</v>
      </c>
      <c r="B116" s="34">
        <v>0</v>
      </c>
      <c r="C116" s="34">
        <v>0</v>
      </c>
    </row>
    <row r="117" spans="1:3" x14ac:dyDescent="0.25">
      <c r="A117" s="9">
        <v>114</v>
      </c>
      <c r="B117" s="34">
        <v>0</v>
      </c>
      <c r="C117" s="34">
        <v>0</v>
      </c>
    </row>
    <row r="118" spans="1:3" x14ac:dyDescent="0.25">
      <c r="A118" s="4">
        <v>115</v>
      </c>
      <c r="B118" s="34">
        <v>0</v>
      </c>
      <c r="C118" s="34">
        <v>0</v>
      </c>
    </row>
    <row r="119" spans="1:3" x14ac:dyDescent="0.25">
      <c r="A119" s="9">
        <v>116</v>
      </c>
      <c r="B119" s="34">
        <v>0</v>
      </c>
      <c r="C119" s="34">
        <v>0</v>
      </c>
    </row>
    <row r="120" spans="1:3" x14ac:dyDescent="0.25">
      <c r="A120" s="4">
        <v>117</v>
      </c>
      <c r="B120" s="34">
        <v>0</v>
      </c>
      <c r="C120" s="34">
        <v>0</v>
      </c>
    </row>
    <row r="121" spans="1:3" x14ac:dyDescent="0.25">
      <c r="A121" s="9">
        <v>118</v>
      </c>
      <c r="B121" s="34">
        <v>0</v>
      </c>
      <c r="C121" s="34">
        <v>0</v>
      </c>
    </row>
    <row r="122" spans="1:3" x14ac:dyDescent="0.25">
      <c r="A122" s="4">
        <v>119</v>
      </c>
      <c r="B122" s="34">
        <v>0</v>
      </c>
      <c r="C122" s="34">
        <v>0</v>
      </c>
    </row>
    <row r="123" spans="1:3" x14ac:dyDescent="0.25">
      <c r="A123" s="9">
        <v>120</v>
      </c>
      <c r="B123" s="34">
        <v>0</v>
      </c>
      <c r="C123" s="34">
        <v>0</v>
      </c>
    </row>
    <row r="124" spans="1:3" x14ac:dyDescent="0.25">
      <c r="A124" s="4">
        <v>121</v>
      </c>
      <c r="B124" s="34">
        <v>0</v>
      </c>
      <c r="C124" s="34">
        <v>0</v>
      </c>
    </row>
    <row r="125" spans="1:3" x14ac:dyDescent="0.25">
      <c r="A125" s="9">
        <v>122</v>
      </c>
      <c r="B125" s="34">
        <v>0</v>
      </c>
      <c r="C125" s="34">
        <v>0</v>
      </c>
    </row>
    <row r="126" spans="1:3" x14ac:dyDescent="0.25">
      <c r="A126" s="4">
        <v>123</v>
      </c>
      <c r="B126" s="34">
        <v>0</v>
      </c>
      <c r="C126" s="34">
        <v>0</v>
      </c>
    </row>
    <row r="127" spans="1:3" x14ac:dyDescent="0.25">
      <c r="A127" s="9">
        <v>124</v>
      </c>
      <c r="B127" s="34">
        <v>0</v>
      </c>
      <c r="C127" s="34">
        <v>0</v>
      </c>
    </row>
    <row r="128" spans="1:3" x14ac:dyDescent="0.25">
      <c r="A128" s="4">
        <v>125</v>
      </c>
      <c r="B128" s="34">
        <v>0</v>
      </c>
      <c r="C128" s="34">
        <v>0</v>
      </c>
    </row>
    <row r="129" spans="1:3" x14ac:dyDescent="0.25">
      <c r="A129" s="9">
        <v>126</v>
      </c>
      <c r="B129" s="34">
        <v>0</v>
      </c>
      <c r="C129" s="34">
        <v>0</v>
      </c>
    </row>
    <row r="130" spans="1:3" x14ac:dyDescent="0.25">
      <c r="A130" s="4">
        <v>127</v>
      </c>
      <c r="B130" s="34">
        <v>0</v>
      </c>
      <c r="C130" s="34">
        <v>0</v>
      </c>
    </row>
    <row r="131" spans="1:3" x14ac:dyDescent="0.25">
      <c r="A131" s="9">
        <v>128</v>
      </c>
      <c r="B131" s="34">
        <v>0</v>
      </c>
      <c r="C131" s="34">
        <v>0</v>
      </c>
    </row>
    <row r="132" spans="1:3" x14ac:dyDescent="0.25">
      <c r="A132" s="4">
        <v>129</v>
      </c>
      <c r="B132" s="34" t="s">
        <v>22</v>
      </c>
      <c r="C132" s="34">
        <f>H3</f>
        <v>2.5</v>
      </c>
    </row>
    <row r="133" spans="1:3" x14ac:dyDescent="0.25">
      <c r="A133" s="9">
        <v>130</v>
      </c>
      <c r="B133" s="34">
        <v>0</v>
      </c>
      <c r="C133" s="34">
        <v>0</v>
      </c>
    </row>
    <row r="134" spans="1:3" x14ac:dyDescent="0.25">
      <c r="A134" s="4">
        <v>131</v>
      </c>
      <c r="B134" s="34">
        <v>0</v>
      </c>
      <c r="C134" s="34">
        <v>0</v>
      </c>
    </row>
    <row r="135" spans="1:3" x14ac:dyDescent="0.25">
      <c r="A135" s="9">
        <v>132</v>
      </c>
      <c r="B135" s="34">
        <v>0</v>
      </c>
      <c r="C135" s="34">
        <v>0</v>
      </c>
    </row>
    <row r="136" spans="1:3" x14ac:dyDescent="0.25">
      <c r="A136" s="4">
        <v>133</v>
      </c>
      <c r="B136" s="34">
        <v>0</v>
      </c>
      <c r="C136" s="34">
        <v>0</v>
      </c>
    </row>
    <row r="137" spans="1:3" x14ac:dyDescent="0.25">
      <c r="A137" s="9">
        <v>134</v>
      </c>
      <c r="B137" s="34">
        <v>0</v>
      </c>
      <c r="C137" s="34">
        <v>0</v>
      </c>
    </row>
    <row r="138" spans="1:3" x14ac:dyDescent="0.25">
      <c r="A138" s="4">
        <v>135</v>
      </c>
      <c r="B138" s="34">
        <v>0</v>
      </c>
      <c r="C138" s="34">
        <v>0</v>
      </c>
    </row>
    <row r="139" spans="1:3" x14ac:dyDescent="0.25">
      <c r="A139" s="9">
        <v>136</v>
      </c>
      <c r="B139" s="34">
        <v>0</v>
      </c>
      <c r="C139" s="34">
        <v>0</v>
      </c>
    </row>
    <row r="140" spans="1:3" x14ac:dyDescent="0.25">
      <c r="A140" s="4">
        <v>137</v>
      </c>
      <c r="B140" s="34">
        <v>0</v>
      </c>
      <c r="C140" s="34">
        <v>0</v>
      </c>
    </row>
    <row r="141" spans="1:3" x14ac:dyDescent="0.25">
      <c r="A141" s="9">
        <v>138</v>
      </c>
      <c r="B141" s="34">
        <v>0</v>
      </c>
      <c r="C141" s="34">
        <v>0</v>
      </c>
    </row>
    <row r="142" spans="1:3" x14ac:dyDescent="0.25">
      <c r="A142" s="4">
        <v>139</v>
      </c>
      <c r="B142" s="34" t="s">
        <v>25</v>
      </c>
      <c r="C142" s="34">
        <f>G3</f>
        <v>0.21</v>
      </c>
    </row>
    <row r="143" spans="1:3" x14ac:dyDescent="0.25">
      <c r="A143" s="9">
        <v>140</v>
      </c>
      <c r="B143" s="34">
        <v>0</v>
      </c>
      <c r="C143" s="34">
        <v>0</v>
      </c>
    </row>
    <row r="144" spans="1:3" x14ac:dyDescent="0.25">
      <c r="A144" s="4">
        <v>141</v>
      </c>
      <c r="B144" s="34">
        <v>0</v>
      </c>
      <c r="C144" s="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8B8B-9BC7-402A-9B26-2908B1359785}">
  <dimension ref="A1:Z166"/>
  <sheetViews>
    <sheetView zoomScale="85" zoomScaleNormal="85" workbookViewId="0">
      <selection activeCell="I19" sqref="I19"/>
    </sheetView>
  </sheetViews>
  <sheetFormatPr baseColWidth="10" defaultRowHeight="16.5" x14ac:dyDescent="0.25"/>
  <cols>
    <col min="1" max="1" width="9.140625" style="71"/>
    <col min="2" max="2" width="7.140625" style="86" bestFit="1" customWidth="1"/>
    <col min="3" max="3" width="12.7109375" style="85" customWidth="1"/>
    <col min="4" max="4" width="12.7109375" style="64" customWidth="1"/>
    <col min="5" max="6" width="12.7109375" style="69" customWidth="1"/>
    <col min="7" max="7" width="12.7109375" style="81" customWidth="1"/>
    <col min="8" max="8" width="13" style="65" customWidth="1"/>
    <col min="9" max="10" width="14.85546875" style="65" customWidth="1"/>
    <col min="11" max="11" width="11.42578125" style="65"/>
    <col min="12" max="12" width="9.140625" style="46"/>
    <col min="13" max="16" width="9.140625"/>
    <col min="17" max="17" width="11.85546875" bestFit="1" customWidth="1"/>
    <col min="18" max="18" width="11.85546875" customWidth="1"/>
    <col min="19" max="22" width="9.140625"/>
    <col min="23" max="23" width="11.85546875" bestFit="1" customWidth="1"/>
  </cols>
  <sheetData>
    <row r="1" spans="1:26" ht="17.25" thickBot="1" x14ac:dyDescent="0.3">
      <c r="B1" s="72" t="s">
        <v>66</v>
      </c>
      <c r="C1" s="73"/>
      <c r="D1" s="74"/>
      <c r="E1" s="92">
        <v>1</v>
      </c>
      <c r="F1" s="92">
        <v>1</v>
      </c>
      <c r="G1" s="92">
        <v>3</v>
      </c>
      <c r="H1" s="44" t="s">
        <v>38</v>
      </c>
      <c r="I1" s="45"/>
      <c r="J1" s="45"/>
      <c r="K1" s="45"/>
      <c r="T1" s="21" t="s">
        <v>39</v>
      </c>
      <c r="U1" s="21" t="s">
        <v>40</v>
      </c>
      <c r="V1" s="21" t="s">
        <v>41</v>
      </c>
      <c r="W1" s="21" t="s">
        <v>42</v>
      </c>
      <c r="X1" s="21" t="s">
        <v>43</v>
      </c>
      <c r="Y1" s="21" t="s">
        <v>44</v>
      </c>
    </row>
    <row r="2" spans="1:26" ht="17.25" thickBot="1" x14ac:dyDescent="0.3">
      <c r="B2" s="50" t="s">
        <v>49</v>
      </c>
      <c r="C2" s="51" t="s">
        <v>50</v>
      </c>
      <c r="D2" s="52" t="s">
        <v>67</v>
      </c>
      <c r="E2" s="75" t="s">
        <v>68</v>
      </c>
      <c r="F2" s="75" t="s">
        <v>69</v>
      </c>
      <c r="G2" s="46"/>
      <c r="H2" s="47" t="s">
        <v>45</v>
      </c>
      <c r="I2" s="48" t="s">
        <v>46</v>
      </c>
      <c r="J2" s="48" t="s">
        <v>47</v>
      </c>
      <c r="K2" s="49" t="s">
        <v>48</v>
      </c>
      <c r="N2" s="50" t="s">
        <v>49</v>
      </c>
      <c r="O2" s="51" t="s">
        <v>50</v>
      </c>
      <c r="P2" s="52" t="s">
        <v>51</v>
      </c>
      <c r="Q2" s="52" t="s">
        <v>52</v>
      </c>
      <c r="R2" s="52" t="s">
        <v>53</v>
      </c>
      <c r="T2" s="21">
        <v>14</v>
      </c>
      <c r="U2" s="21">
        <v>80</v>
      </c>
      <c r="V2" s="53">
        <f>PI()*T2*T2/4</f>
        <v>153.93804002589985</v>
      </c>
      <c r="W2" s="53">
        <f>O147</f>
        <v>175.637</v>
      </c>
      <c r="X2">
        <v>50</v>
      </c>
      <c r="Y2">
        <v>50</v>
      </c>
    </row>
    <row r="3" spans="1:26" x14ac:dyDescent="0.25">
      <c r="A3" s="76">
        <f>IF(E3="D",B3,"")</f>
        <v>1</v>
      </c>
      <c r="B3" s="56">
        <v>1</v>
      </c>
      <c r="C3" s="57">
        <v>1</v>
      </c>
      <c r="D3" s="58">
        <v>100</v>
      </c>
      <c r="E3" s="77" t="s">
        <v>73</v>
      </c>
      <c r="F3" s="78">
        <v>0</v>
      </c>
      <c r="G3" s="46"/>
      <c r="H3" s="54">
        <v>1940</v>
      </c>
      <c r="I3" s="54">
        <v>364040</v>
      </c>
      <c r="J3" s="55" t="s">
        <v>54</v>
      </c>
      <c r="K3" s="54"/>
      <c r="N3" s="56">
        <f>B3</f>
        <v>1</v>
      </c>
      <c r="O3" s="57"/>
      <c r="P3" s="58"/>
      <c r="Q3" s="59"/>
      <c r="R3" s="59"/>
    </row>
    <row r="4" spans="1:26" x14ac:dyDescent="0.25">
      <c r="A4" s="76">
        <f t="shared" ref="A4:A67" si="0">IF(E4="D",B4,"")</f>
        <v>2</v>
      </c>
      <c r="B4" s="62">
        <v>2</v>
      </c>
      <c r="C4" s="57">
        <v>1</v>
      </c>
      <c r="D4" s="58">
        <v>100</v>
      </c>
      <c r="E4" s="77" t="s">
        <v>73</v>
      </c>
      <c r="F4" s="78">
        <v>0</v>
      </c>
      <c r="G4" s="46"/>
      <c r="H4" s="54">
        <v>1961</v>
      </c>
      <c r="I4" s="54">
        <v>413631</v>
      </c>
      <c r="J4" s="60">
        <f>+H4-H3</f>
        <v>21</v>
      </c>
      <c r="K4" s="61">
        <f>(I4/I3)^(1/J4)</f>
        <v>1.0060999829292236</v>
      </c>
      <c r="N4" s="56">
        <f t="shared" ref="N4:N67" si="1">B4</f>
        <v>2</v>
      </c>
      <c r="O4" s="57">
        <f t="shared" ref="O4:O67" si="2">C4</f>
        <v>1</v>
      </c>
      <c r="P4" s="58">
        <f t="shared" ref="P4:P67" si="3">D4</f>
        <v>100</v>
      </c>
      <c r="Q4" s="59">
        <f t="shared" ref="Q4:Q67" si="4">O4*P4/100</f>
        <v>1</v>
      </c>
      <c r="R4" s="93">
        <f t="shared" ref="R3:R66" si="5">Q4*$O$148</f>
        <v>1.1488605717059142E-3</v>
      </c>
      <c r="T4" s="21" t="s">
        <v>55</v>
      </c>
      <c r="U4" s="21" t="s">
        <v>56</v>
      </c>
      <c r="V4" t="s">
        <v>57</v>
      </c>
      <c r="W4" s="63" t="s">
        <v>58</v>
      </c>
      <c r="X4" t="s">
        <v>59</v>
      </c>
      <c r="Y4" t="s">
        <v>60</v>
      </c>
      <c r="Z4" s="21" t="s">
        <v>55</v>
      </c>
    </row>
    <row r="5" spans="1:26" x14ac:dyDescent="0.25">
      <c r="A5" s="76" t="str">
        <f t="shared" si="0"/>
        <v/>
      </c>
      <c r="B5" s="56">
        <v>3</v>
      </c>
      <c r="C5" s="57">
        <v>1</v>
      </c>
      <c r="D5" s="58">
        <v>100</v>
      </c>
      <c r="E5" s="79" t="s">
        <v>70</v>
      </c>
      <c r="F5" s="80">
        <v>2.5600000000000001E-2</v>
      </c>
      <c r="G5" s="46"/>
      <c r="H5" s="54">
        <v>1972</v>
      </c>
      <c r="I5" s="54">
        <v>452415</v>
      </c>
      <c r="J5" s="60">
        <f t="shared" ref="J5:J9" si="6">+H5-H4</f>
        <v>11</v>
      </c>
      <c r="K5" s="61">
        <f t="shared" ref="K5:K9" si="7">(I5/I4)^(1/J5)</f>
        <v>1.008181067907709</v>
      </c>
      <c r="N5" s="56">
        <f t="shared" si="1"/>
        <v>3</v>
      </c>
      <c r="O5" s="57">
        <f t="shared" si="2"/>
        <v>1</v>
      </c>
      <c r="P5" s="58">
        <f t="shared" si="3"/>
        <v>100</v>
      </c>
      <c r="Q5" s="59">
        <f t="shared" si="4"/>
        <v>1</v>
      </c>
      <c r="R5" s="93">
        <f t="shared" si="5"/>
        <v>1.1488605717059142E-3</v>
      </c>
      <c r="T5" s="62">
        <v>0</v>
      </c>
      <c r="U5" s="64">
        <v>0.5</v>
      </c>
      <c r="V5" s="11">
        <f>U5*$W$2</f>
        <v>87.8185</v>
      </c>
      <c r="W5" s="11">
        <f t="shared" ref="W5:W16" si="8">$U$2-V5</f>
        <v>-7.8185000000000002</v>
      </c>
      <c r="X5" s="11">
        <f>W5*2*3600/1000</f>
        <v>-56.293200000000006</v>
      </c>
      <c r="Y5" s="11">
        <f>X5</f>
        <v>-56.293200000000006</v>
      </c>
      <c r="Z5" s="11">
        <f t="shared" ref="Z5:Z16" si="9">X5/$V$2</f>
        <v>-0.36568738948819118</v>
      </c>
    </row>
    <row r="6" spans="1:26" x14ac:dyDescent="0.25">
      <c r="A6" s="76" t="str">
        <f t="shared" si="0"/>
        <v/>
      </c>
      <c r="B6" s="62">
        <v>4</v>
      </c>
      <c r="C6" s="57">
        <v>1</v>
      </c>
      <c r="D6" s="58">
        <v>100</v>
      </c>
      <c r="E6" s="79" t="s">
        <v>70</v>
      </c>
      <c r="F6" s="80">
        <v>2.5600000000000001E-2</v>
      </c>
      <c r="G6" s="46"/>
      <c r="H6" s="54">
        <v>1981</v>
      </c>
      <c r="I6" s="54">
        <v>484108</v>
      </c>
      <c r="J6" s="60">
        <f t="shared" si="6"/>
        <v>9</v>
      </c>
      <c r="K6" s="61">
        <f t="shared" si="7"/>
        <v>1.0075514944820858</v>
      </c>
      <c r="N6" s="56">
        <f t="shared" si="1"/>
        <v>4</v>
      </c>
      <c r="O6" s="57">
        <f t="shared" si="2"/>
        <v>1</v>
      </c>
      <c r="P6" s="58">
        <f t="shared" si="3"/>
        <v>100</v>
      </c>
      <c r="Q6" s="59">
        <f t="shared" si="4"/>
        <v>1</v>
      </c>
      <c r="R6" s="93">
        <f t="shared" si="5"/>
        <v>1.1488605717059142E-3</v>
      </c>
      <c r="T6" s="62">
        <v>2</v>
      </c>
      <c r="U6" s="64">
        <v>0.6</v>
      </c>
      <c r="V6" s="11">
        <f t="shared" ref="V6:V16" si="10">U6*$W$2</f>
        <v>105.3822</v>
      </c>
      <c r="W6" s="11">
        <f t="shared" si="8"/>
        <v>-25.382199999999997</v>
      </c>
      <c r="X6" s="11">
        <f t="shared" ref="X6:X16" si="11">W6*2*3600*1/1000</f>
        <v>-182.75183999999996</v>
      </c>
      <c r="Y6" s="11">
        <f>Y5+X6</f>
        <v>-239.04503999999997</v>
      </c>
      <c r="Z6" s="11">
        <f t="shared" si="9"/>
        <v>-1.1871779059240473</v>
      </c>
    </row>
    <row r="7" spans="1:26" x14ac:dyDescent="0.25">
      <c r="A7" s="76">
        <f t="shared" si="0"/>
        <v>5</v>
      </c>
      <c r="B7" s="56">
        <v>5</v>
      </c>
      <c r="C7" s="57">
        <v>18000</v>
      </c>
      <c r="D7" s="58">
        <v>100</v>
      </c>
      <c r="E7" s="77" t="s">
        <v>73</v>
      </c>
      <c r="F7" s="78">
        <v>0</v>
      </c>
      <c r="G7" s="46"/>
      <c r="H7" s="54">
        <v>1993</v>
      </c>
      <c r="I7" s="54">
        <v>557038</v>
      </c>
      <c r="J7" s="60">
        <f t="shared" si="6"/>
        <v>12</v>
      </c>
      <c r="K7" s="61">
        <f t="shared" si="7"/>
        <v>1.0117624261044085</v>
      </c>
      <c r="N7" s="56">
        <f t="shared" si="1"/>
        <v>5</v>
      </c>
      <c r="O7" s="57">
        <f t="shared" si="2"/>
        <v>18000</v>
      </c>
      <c r="P7" s="58">
        <f t="shared" si="3"/>
        <v>100</v>
      </c>
      <c r="Q7" s="59">
        <f t="shared" si="4"/>
        <v>18000</v>
      </c>
      <c r="R7" s="93">
        <f t="shared" si="5"/>
        <v>20.679490290706454</v>
      </c>
      <c r="T7" s="62">
        <v>4</v>
      </c>
      <c r="U7" s="64">
        <v>0.9</v>
      </c>
      <c r="V7" s="11">
        <f t="shared" si="10"/>
        <v>158.07330000000002</v>
      </c>
      <c r="W7" s="11">
        <f t="shared" si="8"/>
        <v>-78.073300000000017</v>
      </c>
      <c r="X7" s="11">
        <f t="shared" si="11"/>
        <v>-562.12776000000008</v>
      </c>
      <c r="Y7" s="11">
        <f t="shared" ref="Y7:Y16" si="12">Y6+X7</f>
        <v>-801.17280000000005</v>
      </c>
      <c r="Z7" s="11">
        <f t="shared" si="9"/>
        <v>-3.6516494552316172</v>
      </c>
    </row>
    <row r="8" spans="1:26" x14ac:dyDescent="0.25">
      <c r="A8" s="76" t="str">
        <f t="shared" si="0"/>
        <v/>
      </c>
      <c r="B8" s="62">
        <v>6</v>
      </c>
      <c r="C8" s="57">
        <v>1</v>
      </c>
      <c r="D8" s="58">
        <v>100</v>
      </c>
      <c r="E8" s="79" t="s">
        <v>71</v>
      </c>
      <c r="F8" s="80">
        <v>3.8399999999999997E-2</v>
      </c>
      <c r="G8" s="46"/>
      <c r="H8" s="54">
        <v>2007</v>
      </c>
      <c r="I8" s="54">
        <v>603487</v>
      </c>
      <c r="J8" s="60">
        <f t="shared" si="6"/>
        <v>14</v>
      </c>
      <c r="K8" s="61">
        <f t="shared" si="7"/>
        <v>1.0057371834649254</v>
      </c>
      <c r="N8" s="56">
        <f t="shared" si="1"/>
        <v>6</v>
      </c>
      <c r="O8" s="57">
        <f t="shared" si="2"/>
        <v>1</v>
      </c>
      <c r="P8" s="58">
        <f t="shared" si="3"/>
        <v>100</v>
      </c>
      <c r="Q8" s="59">
        <f t="shared" si="4"/>
        <v>1</v>
      </c>
      <c r="R8" s="93">
        <f t="shared" si="5"/>
        <v>1.1488605717059142E-3</v>
      </c>
      <c r="T8" s="62">
        <v>6</v>
      </c>
      <c r="U8" s="64">
        <v>1</v>
      </c>
      <c r="V8" s="11">
        <f t="shared" si="10"/>
        <v>175.637</v>
      </c>
      <c r="W8" s="11">
        <f t="shared" si="8"/>
        <v>-95.637</v>
      </c>
      <c r="X8" s="11">
        <f t="shared" si="11"/>
        <v>-688.58640000000003</v>
      </c>
      <c r="Y8" s="11">
        <f t="shared" si="12"/>
        <v>-1489.7592</v>
      </c>
      <c r="Z8" s="11">
        <f t="shared" si="9"/>
        <v>-4.4731399716674733</v>
      </c>
    </row>
    <row r="9" spans="1:26" x14ac:dyDescent="0.25">
      <c r="A9" s="76" t="str">
        <f t="shared" si="0"/>
        <v/>
      </c>
      <c r="B9" s="56">
        <v>7</v>
      </c>
      <c r="C9" s="57">
        <v>1</v>
      </c>
      <c r="D9" s="58">
        <v>100</v>
      </c>
      <c r="E9" s="79" t="s">
        <v>70</v>
      </c>
      <c r="F9" s="80">
        <v>2.5600000000000001E-2</v>
      </c>
      <c r="G9" s="46"/>
      <c r="H9" s="54">
        <v>2017</v>
      </c>
      <c r="I9" s="54">
        <v>474275</v>
      </c>
      <c r="J9" s="60">
        <f t="shared" si="6"/>
        <v>10</v>
      </c>
      <c r="K9" s="61">
        <f t="shared" si="7"/>
        <v>0.97619421878839041</v>
      </c>
      <c r="N9" s="56">
        <f t="shared" si="1"/>
        <v>7</v>
      </c>
      <c r="O9" s="57">
        <f t="shared" si="2"/>
        <v>1</v>
      </c>
      <c r="P9" s="58">
        <f t="shared" si="3"/>
        <v>100</v>
      </c>
      <c r="Q9" s="59">
        <f t="shared" si="4"/>
        <v>1</v>
      </c>
      <c r="R9" s="93">
        <f t="shared" si="5"/>
        <v>1.1488605717059142E-3</v>
      </c>
      <c r="T9" s="62">
        <v>8</v>
      </c>
      <c r="U9" s="64">
        <v>1.5</v>
      </c>
      <c r="V9" s="11">
        <f t="shared" si="10"/>
        <v>263.45550000000003</v>
      </c>
      <c r="W9" s="11">
        <f t="shared" si="8"/>
        <v>-183.45550000000003</v>
      </c>
      <c r="X9" s="11">
        <f t="shared" si="11"/>
        <v>-1320.8796</v>
      </c>
      <c r="Y9" s="11">
        <f t="shared" si="12"/>
        <v>-2810.6387999999997</v>
      </c>
      <c r="Z9" s="11">
        <f t="shared" si="9"/>
        <v>-8.5805925538467545</v>
      </c>
    </row>
    <row r="10" spans="1:26" x14ac:dyDescent="0.25">
      <c r="A10" s="76">
        <f t="shared" si="0"/>
        <v>8</v>
      </c>
      <c r="B10" s="62">
        <v>8</v>
      </c>
      <c r="C10" s="57">
        <v>0.1</v>
      </c>
      <c r="D10" s="58">
        <v>100</v>
      </c>
      <c r="E10" s="77" t="s">
        <v>73</v>
      </c>
      <c r="F10" s="78">
        <v>0</v>
      </c>
      <c r="G10" s="46"/>
      <c r="J10" s="66" t="s">
        <v>61</v>
      </c>
      <c r="K10" s="61">
        <f>AVERAGE(K4:K9)</f>
        <v>1.0025877289461238</v>
      </c>
      <c r="N10" s="56">
        <f t="shared" si="1"/>
        <v>8</v>
      </c>
      <c r="O10" s="57">
        <f t="shared" si="2"/>
        <v>0.1</v>
      </c>
      <c r="P10" s="58">
        <f t="shared" si="3"/>
        <v>100</v>
      </c>
      <c r="Q10" s="59">
        <f t="shared" si="4"/>
        <v>0.1</v>
      </c>
      <c r="R10" s="93">
        <f t="shared" si="5"/>
        <v>1.1488605717059142E-4</v>
      </c>
      <c r="T10" s="62">
        <v>10</v>
      </c>
      <c r="U10" s="64">
        <v>1.1000000000000001</v>
      </c>
      <c r="V10" s="11">
        <f t="shared" si="10"/>
        <v>193.20070000000001</v>
      </c>
      <c r="W10" s="11">
        <f t="shared" si="8"/>
        <v>-113.20070000000001</v>
      </c>
      <c r="X10" s="11">
        <f t="shared" si="11"/>
        <v>-815.04504000000009</v>
      </c>
      <c r="Y10" s="11">
        <f t="shared" si="12"/>
        <v>-3625.6838399999997</v>
      </c>
      <c r="Z10" s="11">
        <f t="shared" si="9"/>
        <v>-5.2946304881033299</v>
      </c>
    </row>
    <row r="11" spans="1:26" x14ac:dyDescent="0.25">
      <c r="A11" s="76" t="str">
        <f t="shared" si="0"/>
        <v/>
      </c>
      <c r="B11" s="56">
        <v>9</v>
      </c>
      <c r="C11" s="57">
        <v>1</v>
      </c>
      <c r="D11" s="58">
        <v>100</v>
      </c>
      <c r="E11" s="79" t="s">
        <v>70</v>
      </c>
      <c r="F11" s="80">
        <v>2.5600000000000001E-2</v>
      </c>
      <c r="G11" s="46"/>
      <c r="J11" s="66" t="s">
        <v>62</v>
      </c>
      <c r="K11" s="61">
        <f>4*0.25+0.01*(K7-K9)</f>
        <v>1.0003556820731603</v>
      </c>
      <c r="N11" s="56">
        <f t="shared" si="1"/>
        <v>9</v>
      </c>
      <c r="O11" s="57">
        <f t="shared" si="2"/>
        <v>1</v>
      </c>
      <c r="P11" s="58">
        <f t="shared" si="3"/>
        <v>100</v>
      </c>
      <c r="Q11" s="59">
        <f t="shared" si="4"/>
        <v>1</v>
      </c>
      <c r="R11" s="93">
        <f t="shared" si="5"/>
        <v>1.1488605717059142E-3</v>
      </c>
      <c r="T11" s="62">
        <v>12</v>
      </c>
      <c r="U11" s="64">
        <v>1.3</v>
      </c>
      <c r="V11" s="11">
        <f t="shared" si="10"/>
        <v>228.32810000000001</v>
      </c>
      <c r="W11" s="11">
        <f t="shared" si="8"/>
        <v>-148.32810000000001</v>
      </c>
      <c r="X11" s="11">
        <f t="shared" si="11"/>
        <v>-1067.9623200000001</v>
      </c>
      <c r="Y11" s="11">
        <f t="shared" si="12"/>
        <v>-4693.6461600000002</v>
      </c>
      <c r="Z11" s="11">
        <f t="shared" si="9"/>
        <v>-6.9376115209750431</v>
      </c>
    </row>
    <row r="12" spans="1:26" x14ac:dyDescent="0.25">
      <c r="A12" s="76" t="str">
        <f t="shared" si="0"/>
        <v/>
      </c>
      <c r="B12" s="62">
        <v>10</v>
      </c>
      <c r="C12" s="57">
        <v>1</v>
      </c>
      <c r="D12" s="58">
        <v>100</v>
      </c>
      <c r="E12" s="79" t="s">
        <v>71</v>
      </c>
      <c r="F12" s="80">
        <v>3.8399999999999997E-2</v>
      </c>
      <c r="G12" s="46"/>
      <c r="J12" s="66" t="s">
        <v>63</v>
      </c>
      <c r="K12" s="67">
        <f>SUM(K10:K11)</f>
        <v>2.0029434110192841</v>
      </c>
      <c r="N12" s="56">
        <f t="shared" si="1"/>
        <v>10</v>
      </c>
      <c r="O12" s="57">
        <f t="shared" si="2"/>
        <v>1</v>
      </c>
      <c r="P12" s="58">
        <f t="shared" si="3"/>
        <v>100</v>
      </c>
      <c r="Q12" s="59">
        <f t="shared" si="4"/>
        <v>1</v>
      </c>
      <c r="R12" s="93">
        <f t="shared" si="5"/>
        <v>1.1488605717059142E-3</v>
      </c>
      <c r="T12" s="62">
        <v>14</v>
      </c>
      <c r="U12" s="64">
        <v>0.9</v>
      </c>
      <c r="V12" s="11">
        <f t="shared" si="10"/>
        <v>158.07330000000002</v>
      </c>
      <c r="W12" s="11">
        <f t="shared" si="8"/>
        <v>-78.073300000000017</v>
      </c>
      <c r="X12" s="11">
        <f t="shared" si="11"/>
        <v>-562.12776000000008</v>
      </c>
      <c r="Y12" s="11">
        <f t="shared" si="12"/>
        <v>-5255.7739200000005</v>
      </c>
      <c r="Z12" s="11">
        <f t="shared" si="9"/>
        <v>-3.6516494552316172</v>
      </c>
    </row>
    <row r="13" spans="1:26" x14ac:dyDescent="0.25">
      <c r="A13" s="76" t="str">
        <f t="shared" si="0"/>
        <v/>
      </c>
      <c r="B13" s="56">
        <v>11</v>
      </c>
      <c r="C13" s="57">
        <v>1</v>
      </c>
      <c r="D13" s="58">
        <v>100</v>
      </c>
      <c r="E13" s="79" t="s">
        <v>71</v>
      </c>
      <c r="F13" s="80">
        <v>3.8399999999999997E-2</v>
      </c>
      <c r="G13" s="46"/>
      <c r="J13" s="54"/>
      <c r="K13" s="54"/>
      <c r="N13" s="56">
        <f t="shared" si="1"/>
        <v>11</v>
      </c>
      <c r="O13" s="57">
        <f t="shared" si="2"/>
        <v>1</v>
      </c>
      <c r="P13" s="58">
        <f t="shared" si="3"/>
        <v>100</v>
      </c>
      <c r="Q13" s="59">
        <f t="shared" si="4"/>
        <v>1</v>
      </c>
      <c r="R13" s="93">
        <f t="shared" si="5"/>
        <v>1.1488605717059142E-3</v>
      </c>
      <c r="T13" s="62">
        <v>16</v>
      </c>
      <c r="U13" s="64">
        <v>0.9</v>
      </c>
      <c r="V13" s="11">
        <f t="shared" si="10"/>
        <v>158.07330000000002</v>
      </c>
      <c r="W13" s="11">
        <f t="shared" si="8"/>
        <v>-78.073300000000017</v>
      </c>
      <c r="X13" s="11">
        <f t="shared" si="11"/>
        <v>-562.12776000000008</v>
      </c>
      <c r="Y13" s="11">
        <f t="shared" si="12"/>
        <v>-5817.9016800000009</v>
      </c>
      <c r="Z13" s="11">
        <f t="shared" si="9"/>
        <v>-3.6516494552316172</v>
      </c>
    </row>
    <row r="14" spans="1:26" x14ac:dyDescent="0.25">
      <c r="A14" s="76" t="str">
        <f t="shared" si="0"/>
        <v/>
      </c>
      <c r="B14" s="62">
        <v>12</v>
      </c>
      <c r="C14" s="57">
        <v>1</v>
      </c>
      <c r="D14" s="58">
        <v>100</v>
      </c>
      <c r="E14" s="79" t="s">
        <v>71</v>
      </c>
      <c r="F14" s="80">
        <v>3.8399999999999997E-2</v>
      </c>
      <c r="G14" s="46"/>
      <c r="J14" s="66"/>
      <c r="K14" s="54"/>
      <c r="N14" s="56">
        <f t="shared" si="1"/>
        <v>12</v>
      </c>
      <c r="O14" s="57">
        <f t="shared" si="2"/>
        <v>1</v>
      </c>
      <c r="P14" s="58">
        <f t="shared" si="3"/>
        <v>100</v>
      </c>
      <c r="Q14" s="59">
        <f t="shared" si="4"/>
        <v>1</v>
      </c>
      <c r="R14" s="93">
        <f t="shared" si="5"/>
        <v>1.1488605717059142E-3</v>
      </c>
      <c r="T14" s="62">
        <v>18</v>
      </c>
      <c r="U14" s="64">
        <v>1.2</v>
      </c>
      <c r="V14" s="11">
        <f t="shared" si="10"/>
        <v>210.76439999999999</v>
      </c>
      <c r="W14" s="11">
        <f t="shared" si="8"/>
        <v>-130.76439999999999</v>
      </c>
      <c r="X14" s="11">
        <f t="shared" si="11"/>
        <v>-941.50367999999992</v>
      </c>
      <c r="Y14" s="11">
        <f t="shared" si="12"/>
        <v>-6759.4053600000007</v>
      </c>
      <c r="Z14" s="11">
        <f t="shared" si="9"/>
        <v>-6.1161210045391856</v>
      </c>
    </row>
    <row r="15" spans="1:26" x14ac:dyDescent="0.25">
      <c r="A15" s="76" t="str">
        <f t="shared" si="0"/>
        <v/>
      </c>
      <c r="B15" s="56">
        <v>13</v>
      </c>
      <c r="C15" s="57">
        <v>1</v>
      </c>
      <c r="D15" s="58">
        <v>100</v>
      </c>
      <c r="E15" s="79" t="s">
        <v>70</v>
      </c>
      <c r="F15" s="80">
        <v>2.5600000000000001E-2</v>
      </c>
      <c r="G15" s="46"/>
      <c r="J15" s="54"/>
      <c r="K15" s="54"/>
      <c r="N15" s="56">
        <f t="shared" si="1"/>
        <v>13</v>
      </c>
      <c r="O15" s="57">
        <f t="shared" si="2"/>
        <v>1</v>
      </c>
      <c r="P15" s="58">
        <f t="shared" si="3"/>
        <v>100</v>
      </c>
      <c r="Q15" s="59">
        <f t="shared" si="4"/>
        <v>1</v>
      </c>
      <c r="R15" s="93">
        <f t="shared" si="5"/>
        <v>1.1488605717059142E-3</v>
      </c>
      <c r="T15" s="62">
        <v>20</v>
      </c>
      <c r="U15" s="64">
        <v>0.9</v>
      </c>
      <c r="V15" s="11">
        <f t="shared" si="10"/>
        <v>158.07330000000002</v>
      </c>
      <c r="W15" s="11">
        <f t="shared" si="8"/>
        <v>-78.073300000000017</v>
      </c>
      <c r="X15" s="11">
        <f t="shared" si="11"/>
        <v>-562.12776000000008</v>
      </c>
      <c r="Y15" s="11">
        <f>Y14+X15</f>
        <v>-7321.533120000001</v>
      </c>
      <c r="Z15" s="11">
        <f t="shared" si="9"/>
        <v>-3.6516494552316172</v>
      </c>
    </row>
    <row r="16" spans="1:26" x14ac:dyDescent="0.25">
      <c r="A16" s="76" t="str">
        <f t="shared" si="0"/>
        <v/>
      </c>
      <c r="B16" s="62">
        <v>14</v>
      </c>
      <c r="C16" s="57">
        <v>1</v>
      </c>
      <c r="D16" s="58">
        <v>100</v>
      </c>
      <c r="E16" s="79" t="s">
        <v>70</v>
      </c>
      <c r="F16" s="80">
        <v>2.5600000000000001E-2</v>
      </c>
      <c r="G16" s="46"/>
      <c r="H16" s="67"/>
      <c r="I16" s="67"/>
      <c r="J16" s="67"/>
      <c r="K16" s="67"/>
      <c r="N16" s="56">
        <f t="shared" si="1"/>
        <v>14</v>
      </c>
      <c r="O16" s="57">
        <f t="shared" si="2"/>
        <v>1</v>
      </c>
      <c r="P16" s="58">
        <f t="shared" si="3"/>
        <v>100</v>
      </c>
      <c r="Q16" s="59">
        <f t="shared" si="4"/>
        <v>1</v>
      </c>
      <c r="R16" s="93">
        <f t="shared" si="5"/>
        <v>1.1488605717059142E-3</v>
      </c>
      <c r="T16" s="62">
        <v>22</v>
      </c>
      <c r="U16" s="64">
        <v>0.6</v>
      </c>
      <c r="V16" s="11">
        <f t="shared" si="10"/>
        <v>105.3822</v>
      </c>
      <c r="W16" s="11">
        <f t="shared" si="8"/>
        <v>-25.382199999999997</v>
      </c>
      <c r="X16" s="11">
        <f t="shared" si="11"/>
        <v>-182.75183999999996</v>
      </c>
      <c r="Y16" s="11">
        <f t="shared" si="12"/>
        <v>-7504.2849600000009</v>
      </c>
      <c r="Z16" s="11">
        <f t="shared" si="9"/>
        <v>-1.1871779059240473</v>
      </c>
    </row>
    <row r="17" spans="1:25" x14ac:dyDescent="0.25">
      <c r="A17" s="76" t="str">
        <f t="shared" si="0"/>
        <v/>
      </c>
      <c r="B17" s="56">
        <v>15</v>
      </c>
      <c r="C17" s="57">
        <v>1</v>
      </c>
      <c r="D17" s="58">
        <v>100</v>
      </c>
      <c r="E17" s="79" t="s">
        <v>70</v>
      </c>
      <c r="F17" s="80">
        <v>2.5600000000000001E-2</v>
      </c>
      <c r="G17" s="46"/>
      <c r="H17" s="54"/>
      <c r="I17" s="67"/>
      <c r="J17" s="67"/>
      <c r="K17" s="67"/>
      <c r="N17" s="56">
        <f t="shared" si="1"/>
        <v>15</v>
      </c>
      <c r="O17" s="57">
        <f t="shared" si="2"/>
        <v>1</v>
      </c>
      <c r="P17" s="58">
        <f t="shared" si="3"/>
        <v>100</v>
      </c>
      <c r="Q17" s="59">
        <f t="shared" si="4"/>
        <v>1</v>
      </c>
      <c r="R17" s="93">
        <f t="shared" si="5"/>
        <v>1.1488605717059142E-3</v>
      </c>
      <c r="Y17" s="68">
        <f>MAX(Y5:Y16)+X2+Y2</f>
        <v>43.706799999999994</v>
      </c>
    </row>
    <row r="18" spans="1:25" x14ac:dyDescent="0.25">
      <c r="A18" s="76" t="str">
        <f t="shared" si="0"/>
        <v/>
      </c>
      <c r="B18" s="62">
        <v>16</v>
      </c>
      <c r="C18" s="57">
        <v>1</v>
      </c>
      <c r="D18" s="58">
        <v>100</v>
      </c>
      <c r="E18" s="79" t="s">
        <v>71</v>
      </c>
      <c r="F18" s="80">
        <v>3.8399999999999997E-2</v>
      </c>
      <c r="G18" s="46"/>
      <c r="H18" s="67"/>
      <c r="I18" s="67"/>
      <c r="J18" s="67"/>
      <c r="K18" s="67"/>
      <c r="N18" s="56">
        <f t="shared" si="1"/>
        <v>16</v>
      </c>
      <c r="O18" s="57">
        <f t="shared" si="2"/>
        <v>1</v>
      </c>
      <c r="P18" s="58">
        <f t="shared" si="3"/>
        <v>100</v>
      </c>
      <c r="Q18" s="59">
        <f t="shared" si="4"/>
        <v>1</v>
      </c>
      <c r="R18" s="93">
        <f t="shared" si="5"/>
        <v>1.1488605717059142E-3</v>
      </c>
    </row>
    <row r="19" spans="1:25" x14ac:dyDescent="0.25">
      <c r="A19" s="76" t="str">
        <f t="shared" si="0"/>
        <v/>
      </c>
      <c r="B19" s="56">
        <v>17</v>
      </c>
      <c r="C19" s="57">
        <v>1</v>
      </c>
      <c r="D19" s="58">
        <v>100</v>
      </c>
      <c r="E19" s="79" t="s">
        <v>70</v>
      </c>
      <c r="F19" s="80">
        <v>2.5600000000000001E-2</v>
      </c>
      <c r="G19" s="46"/>
      <c r="H19" s="67"/>
      <c r="I19" s="67"/>
      <c r="J19" s="67"/>
      <c r="K19" s="67"/>
      <c r="N19" s="56">
        <f t="shared" si="1"/>
        <v>17</v>
      </c>
      <c r="O19" s="57">
        <f t="shared" si="2"/>
        <v>1</v>
      </c>
      <c r="P19" s="58">
        <f t="shared" si="3"/>
        <v>100</v>
      </c>
      <c r="Q19" s="59">
        <f t="shared" si="4"/>
        <v>1</v>
      </c>
      <c r="R19" s="93">
        <f t="shared" si="5"/>
        <v>1.1488605717059142E-3</v>
      </c>
    </row>
    <row r="20" spans="1:25" x14ac:dyDescent="0.25">
      <c r="A20" s="76" t="str">
        <f t="shared" si="0"/>
        <v/>
      </c>
      <c r="B20" s="62">
        <v>18</v>
      </c>
      <c r="C20" s="57">
        <v>1</v>
      </c>
      <c r="D20" s="58">
        <v>100</v>
      </c>
      <c r="E20" s="79" t="s">
        <v>71</v>
      </c>
      <c r="F20" s="80">
        <v>3.8399999999999997E-2</v>
      </c>
      <c r="G20" s="46"/>
      <c r="H20" s="67"/>
      <c r="I20" s="67"/>
      <c r="J20" s="67"/>
      <c r="K20" s="67"/>
      <c r="N20" s="56">
        <f t="shared" si="1"/>
        <v>18</v>
      </c>
      <c r="O20" s="57">
        <f t="shared" si="2"/>
        <v>1</v>
      </c>
      <c r="P20" s="58">
        <f t="shared" si="3"/>
        <v>100</v>
      </c>
      <c r="Q20" s="59">
        <f t="shared" si="4"/>
        <v>1</v>
      </c>
      <c r="R20" s="93">
        <f t="shared" si="5"/>
        <v>1.1488605717059142E-3</v>
      </c>
    </row>
    <row r="21" spans="1:25" x14ac:dyDescent="0.25">
      <c r="A21" s="76" t="str">
        <f t="shared" si="0"/>
        <v/>
      </c>
      <c r="B21" s="56">
        <v>19</v>
      </c>
      <c r="C21" s="57">
        <v>1</v>
      </c>
      <c r="D21" s="58">
        <v>100</v>
      </c>
      <c r="E21" s="79" t="s">
        <v>70</v>
      </c>
      <c r="F21" s="80">
        <v>2.5600000000000001E-2</v>
      </c>
      <c r="G21" s="46"/>
      <c r="H21" s="67"/>
      <c r="I21" s="67"/>
      <c r="J21" s="67"/>
      <c r="K21" s="67"/>
      <c r="N21" s="56">
        <f t="shared" si="1"/>
        <v>19</v>
      </c>
      <c r="O21" s="57">
        <f t="shared" si="2"/>
        <v>1</v>
      </c>
      <c r="P21" s="58">
        <f t="shared" si="3"/>
        <v>100</v>
      </c>
      <c r="Q21" s="59">
        <f t="shared" si="4"/>
        <v>1</v>
      </c>
      <c r="R21" s="93">
        <f t="shared" si="5"/>
        <v>1.1488605717059142E-3</v>
      </c>
    </row>
    <row r="22" spans="1:25" x14ac:dyDescent="0.25">
      <c r="A22" s="76" t="str">
        <f t="shared" si="0"/>
        <v/>
      </c>
      <c r="B22" s="62">
        <v>20</v>
      </c>
      <c r="C22" s="57">
        <v>1</v>
      </c>
      <c r="D22" s="58">
        <v>100</v>
      </c>
      <c r="E22" s="79" t="s">
        <v>70</v>
      </c>
      <c r="F22" s="80">
        <v>2.5600000000000001E-2</v>
      </c>
      <c r="G22" s="46"/>
      <c r="H22" s="67"/>
      <c r="I22" s="67"/>
      <c r="J22" s="67"/>
      <c r="K22" s="67"/>
      <c r="N22" s="56">
        <f t="shared" si="1"/>
        <v>20</v>
      </c>
      <c r="O22" s="57">
        <f t="shared" si="2"/>
        <v>1</v>
      </c>
      <c r="P22" s="58">
        <f t="shared" si="3"/>
        <v>100</v>
      </c>
      <c r="Q22" s="59">
        <f t="shared" si="4"/>
        <v>1</v>
      </c>
      <c r="R22" s="93">
        <f t="shared" si="5"/>
        <v>1.1488605717059142E-3</v>
      </c>
    </row>
    <row r="23" spans="1:25" x14ac:dyDescent="0.25">
      <c r="A23" s="76" t="str">
        <f t="shared" si="0"/>
        <v/>
      </c>
      <c r="B23" s="56">
        <v>21</v>
      </c>
      <c r="C23" s="57">
        <v>1</v>
      </c>
      <c r="D23" s="58">
        <v>100</v>
      </c>
      <c r="E23" s="79" t="s">
        <v>70</v>
      </c>
      <c r="F23" s="80">
        <v>2.5600000000000001E-2</v>
      </c>
      <c r="G23" s="46"/>
      <c r="H23" s="67"/>
      <c r="I23" s="67"/>
      <c r="J23" s="67"/>
      <c r="K23" s="67"/>
      <c r="N23" s="56">
        <f t="shared" si="1"/>
        <v>21</v>
      </c>
      <c r="O23" s="57">
        <f t="shared" si="2"/>
        <v>1</v>
      </c>
      <c r="P23" s="58">
        <f t="shared" si="3"/>
        <v>100</v>
      </c>
      <c r="Q23" s="59">
        <f t="shared" si="4"/>
        <v>1</v>
      </c>
      <c r="R23" s="93">
        <f t="shared" si="5"/>
        <v>1.1488605717059142E-3</v>
      </c>
    </row>
    <row r="24" spans="1:25" x14ac:dyDescent="0.25">
      <c r="A24" s="76" t="str">
        <f t="shared" si="0"/>
        <v/>
      </c>
      <c r="B24" s="62">
        <v>22</v>
      </c>
      <c r="C24" s="57">
        <v>1</v>
      </c>
      <c r="D24" s="58">
        <v>100</v>
      </c>
      <c r="E24" s="79" t="s">
        <v>70</v>
      </c>
      <c r="F24" s="80">
        <v>2.5600000000000001E-2</v>
      </c>
      <c r="G24" s="46"/>
      <c r="H24" s="67"/>
      <c r="I24" s="67"/>
      <c r="J24" s="67"/>
      <c r="K24" s="67"/>
      <c r="N24" s="56">
        <f t="shared" si="1"/>
        <v>22</v>
      </c>
      <c r="O24" s="57">
        <f t="shared" si="2"/>
        <v>1</v>
      </c>
      <c r="P24" s="58">
        <f t="shared" si="3"/>
        <v>100</v>
      </c>
      <c r="Q24" s="59">
        <f t="shared" si="4"/>
        <v>1</v>
      </c>
      <c r="R24" s="93">
        <f t="shared" si="5"/>
        <v>1.1488605717059142E-3</v>
      </c>
    </row>
    <row r="25" spans="1:25" x14ac:dyDescent="0.25">
      <c r="A25" s="76" t="str">
        <f t="shared" si="0"/>
        <v/>
      </c>
      <c r="B25" s="56">
        <v>23</v>
      </c>
      <c r="C25" s="57">
        <v>1</v>
      </c>
      <c r="D25" s="58">
        <v>100</v>
      </c>
      <c r="E25" s="79" t="s">
        <v>70</v>
      </c>
      <c r="F25" s="80">
        <v>2.5600000000000001E-2</v>
      </c>
      <c r="N25" s="56">
        <f t="shared" si="1"/>
        <v>23</v>
      </c>
      <c r="O25" s="57">
        <f t="shared" si="2"/>
        <v>1</v>
      </c>
      <c r="P25" s="58">
        <f t="shared" si="3"/>
        <v>100</v>
      </c>
      <c r="Q25" s="59">
        <f t="shared" si="4"/>
        <v>1</v>
      </c>
      <c r="R25" s="93">
        <f t="shared" si="5"/>
        <v>1.1488605717059142E-3</v>
      </c>
    </row>
    <row r="26" spans="1:25" x14ac:dyDescent="0.25">
      <c r="A26" s="76" t="str">
        <f t="shared" si="0"/>
        <v/>
      </c>
      <c r="B26" s="62">
        <v>24</v>
      </c>
      <c r="C26" s="57">
        <v>1</v>
      </c>
      <c r="D26" s="58">
        <v>100</v>
      </c>
      <c r="E26" s="79" t="s">
        <v>71</v>
      </c>
      <c r="F26" s="80">
        <v>3.8399999999999997E-2</v>
      </c>
      <c r="N26" s="56">
        <f t="shared" si="1"/>
        <v>24</v>
      </c>
      <c r="O26" s="57">
        <f t="shared" si="2"/>
        <v>1</v>
      </c>
      <c r="P26" s="58">
        <f t="shared" si="3"/>
        <v>100</v>
      </c>
      <c r="Q26" s="59">
        <f t="shared" si="4"/>
        <v>1</v>
      </c>
      <c r="R26" s="93">
        <f t="shared" si="5"/>
        <v>1.1488605717059142E-3</v>
      </c>
    </row>
    <row r="27" spans="1:25" x14ac:dyDescent="0.25">
      <c r="A27" s="76" t="str">
        <f t="shared" si="0"/>
        <v/>
      </c>
      <c r="B27" s="56">
        <v>25</v>
      </c>
      <c r="C27" s="57">
        <v>1</v>
      </c>
      <c r="D27" s="58">
        <v>100</v>
      </c>
      <c r="E27" s="79" t="s">
        <v>70</v>
      </c>
      <c r="F27" s="80">
        <v>2.5600000000000001E-2</v>
      </c>
      <c r="N27" s="56">
        <f t="shared" si="1"/>
        <v>25</v>
      </c>
      <c r="O27" s="57">
        <f t="shared" si="2"/>
        <v>1</v>
      </c>
      <c r="P27" s="58">
        <f t="shared" si="3"/>
        <v>100</v>
      </c>
      <c r="Q27" s="59">
        <f t="shared" si="4"/>
        <v>1</v>
      </c>
      <c r="R27" s="93">
        <f t="shared" si="5"/>
        <v>1.1488605717059142E-3</v>
      </c>
    </row>
    <row r="28" spans="1:25" x14ac:dyDescent="0.25">
      <c r="A28" s="76" t="str">
        <f t="shared" si="0"/>
        <v/>
      </c>
      <c r="B28" s="62">
        <v>26</v>
      </c>
      <c r="C28" s="57">
        <v>1</v>
      </c>
      <c r="D28" s="58">
        <v>100</v>
      </c>
      <c r="E28" s="79" t="s">
        <v>70</v>
      </c>
      <c r="F28" s="80">
        <v>2.5600000000000001E-2</v>
      </c>
      <c r="N28" s="56">
        <f t="shared" si="1"/>
        <v>26</v>
      </c>
      <c r="O28" s="57">
        <f t="shared" si="2"/>
        <v>1</v>
      </c>
      <c r="P28" s="58">
        <f t="shared" si="3"/>
        <v>100</v>
      </c>
      <c r="Q28" s="59">
        <f t="shared" si="4"/>
        <v>1</v>
      </c>
      <c r="R28" s="93">
        <f t="shared" si="5"/>
        <v>1.1488605717059142E-3</v>
      </c>
    </row>
    <row r="29" spans="1:25" x14ac:dyDescent="0.25">
      <c r="A29" s="76" t="str">
        <f t="shared" si="0"/>
        <v/>
      </c>
      <c r="B29" s="56">
        <v>27</v>
      </c>
      <c r="C29" s="57">
        <v>1</v>
      </c>
      <c r="D29" s="58">
        <v>100</v>
      </c>
      <c r="E29" s="79" t="s">
        <v>70</v>
      </c>
      <c r="F29" s="80">
        <v>2.5600000000000001E-2</v>
      </c>
      <c r="N29" s="56">
        <f t="shared" si="1"/>
        <v>27</v>
      </c>
      <c r="O29" s="57">
        <f t="shared" si="2"/>
        <v>1</v>
      </c>
      <c r="P29" s="58">
        <f t="shared" si="3"/>
        <v>100</v>
      </c>
      <c r="Q29" s="59">
        <f t="shared" si="4"/>
        <v>1</v>
      </c>
      <c r="R29" s="93">
        <f t="shared" si="5"/>
        <v>1.1488605717059142E-3</v>
      </c>
    </row>
    <row r="30" spans="1:25" x14ac:dyDescent="0.25">
      <c r="A30" s="76" t="str">
        <f t="shared" si="0"/>
        <v/>
      </c>
      <c r="B30" s="62">
        <v>28</v>
      </c>
      <c r="C30" s="57">
        <v>1</v>
      </c>
      <c r="D30" s="58">
        <v>100</v>
      </c>
      <c r="E30" s="79" t="s">
        <v>71</v>
      </c>
      <c r="F30" s="80">
        <v>3.8399999999999997E-2</v>
      </c>
      <c r="N30" s="56">
        <f t="shared" si="1"/>
        <v>28</v>
      </c>
      <c r="O30" s="57">
        <f t="shared" si="2"/>
        <v>1</v>
      </c>
      <c r="P30" s="58">
        <f t="shared" si="3"/>
        <v>100</v>
      </c>
      <c r="Q30" s="59">
        <f t="shared" si="4"/>
        <v>1</v>
      </c>
      <c r="R30" s="93">
        <f t="shared" si="5"/>
        <v>1.1488605717059142E-3</v>
      </c>
    </row>
    <row r="31" spans="1:25" x14ac:dyDescent="0.25">
      <c r="A31" s="76" t="str">
        <f t="shared" si="0"/>
        <v/>
      </c>
      <c r="B31" s="56">
        <v>29</v>
      </c>
      <c r="C31" s="57">
        <v>1</v>
      </c>
      <c r="D31" s="58">
        <v>100</v>
      </c>
      <c r="E31" s="79" t="s">
        <v>70</v>
      </c>
      <c r="F31" s="80">
        <v>2.5600000000000001E-2</v>
      </c>
      <c r="N31" s="56">
        <f t="shared" si="1"/>
        <v>29</v>
      </c>
      <c r="O31" s="57">
        <f t="shared" si="2"/>
        <v>1</v>
      </c>
      <c r="P31" s="58">
        <f t="shared" si="3"/>
        <v>100</v>
      </c>
      <c r="Q31" s="59">
        <f t="shared" si="4"/>
        <v>1</v>
      </c>
      <c r="R31" s="93">
        <f t="shared" si="5"/>
        <v>1.1488605717059142E-3</v>
      </c>
    </row>
    <row r="32" spans="1:25" x14ac:dyDescent="0.25">
      <c r="A32" s="76" t="str">
        <f t="shared" si="0"/>
        <v/>
      </c>
      <c r="B32" s="62">
        <v>30</v>
      </c>
      <c r="C32" s="57">
        <v>1</v>
      </c>
      <c r="D32" s="58">
        <v>100</v>
      </c>
      <c r="E32" s="79" t="s">
        <v>71</v>
      </c>
      <c r="F32" s="80">
        <v>3.8399999999999997E-2</v>
      </c>
      <c r="N32" s="56">
        <f t="shared" si="1"/>
        <v>30</v>
      </c>
      <c r="O32" s="57">
        <f t="shared" si="2"/>
        <v>1</v>
      </c>
      <c r="P32" s="58">
        <f t="shared" si="3"/>
        <v>100</v>
      </c>
      <c r="Q32" s="59">
        <f t="shared" si="4"/>
        <v>1</v>
      </c>
      <c r="R32" s="93">
        <f t="shared" si="5"/>
        <v>1.1488605717059142E-3</v>
      </c>
    </row>
    <row r="33" spans="1:18" x14ac:dyDescent="0.25">
      <c r="A33" s="76" t="str">
        <f t="shared" si="0"/>
        <v/>
      </c>
      <c r="B33" s="56">
        <v>31</v>
      </c>
      <c r="C33" s="57">
        <v>1</v>
      </c>
      <c r="D33" s="58">
        <v>100</v>
      </c>
      <c r="E33" s="79" t="s">
        <v>70</v>
      </c>
      <c r="F33" s="80">
        <v>2.5600000000000001E-2</v>
      </c>
      <c r="N33" s="56">
        <f t="shared" si="1"/>
        <v>31</v>
      </c>
      <c r="O33" s="57">
        <f t="shared" si="2"/>
        <v>1</v>
      </c>
      <c r="P33" s="58">
        <f t="shared" si="3"/>
        <v>100</v>
      </c>
      <c r="Q33" s="59">
        <f t="shared" si="4"/>
        <v>1</v>
      </c>
      <c r="R33" s="93">
        <f t="shared" si="5"/>
        <v>1.1488605717059142E-3</v>
      </c>
    </row>
    <row r="34" spans="1:18" x14ac:dyDescent="0.25">
      <c r="A34" s="76" t="str">
        <f t="shared" si="0"/>
        <v/>
      </c>
      <c r="B34" s="62">
        <v>32</v>
      </c>
      <c r="C34" s="57">
        <v>1</v>
      </c>
      <c r="D34" s="58">
        <v>100</v>
      </c>
      <c r="E34" s="79" t="s">
        <v>70</v>
      </c>
      <c r="F34" s="80">
        <v>2.5600000000000001E-2</v>
      </c>
      <c r="N34" s="56">
        <f t="shared" si="1"/>
        <v>32</v>
      </c>
      <c r="O34" s="57">
        <f t="shared" si="2"/>
        <v>1</v>
      </c>
      <c r="P34" s="58">
        <f t="shared" si="3"/>
        <v>100</v>
      </c>
      <c r="Q34" s="59">
        <f t="shared" si="4"/>
        <v>1</v>
      </c>
      <c r="R34" s="93">
        <f t="shared" si="5"/>
        <v>1.1488605717059142E-3</v>
      </c>
    </row>
    <row r="35" spans="1:18" x14ac:dyDescent="0.25">
      <c r="A35" s="76" t="str">
        <f t="shared" si="0"/>
        <v/>
      </c>
      <c r="B35" s="56">
        <v>33</v>
      </c>
      <c r="C35" s="57">
        <v>1</v>
      </c>
      <c r="D35" s="58">
        <v>100</v>
      </c>
      <c r="E35" s="79" t="s">
        <v>71</v>
      </c>
      <c r="F35" s="80">
        <v>3.8399999999999997E-2</v>
      </c>
      <c r="N35" s="56">
        <f t="shared" si="1"/>
        <v>33</v>
      </c>
      <c r="O35" s="57">
        <f t="shared" si="2"/>
        <v>1</v>
      </c>
      <c r="P35" s="58">
        <f t="shared" si="3"/>
        <v>100</v>
      </c>
      <c r="Q35" s="59">
        <f t="shared" si="4"/>
        <v>1</v>
      </c>
      <c r="R35" s="93">
        <f t="shared" si="5"/>
        <v>1.1488605717059142E-3</v>
      </c>
    </row>
    <row r="36" spans="1:18" x14ac:dyDescent="0.25">
      <c r="A36" s="76" t="str">
        <f t="shared" si="0"/>
        <v/>
      </c>
      <c r="B36" s="62">
        <v>34</v>
      </c>
      <c r="C36" s="57">
        <v>1</v>
      </c>
      <c r="D36" s="58">
        <v>100</v>
      </c>
      <c r="E36" s="79" t="s">
        <v>70</v>
      </c>
      <c r="F36" s="80">
        <v>2.5600000000000001E-2</v>
      </c>
      <c r="N36" s="56">
        <f t="shared" si="1"/>
        <v>34</v>
      </c>
      <c r="O36" s="57">
        <f t="shared" si="2"/>
        <v>1</v>
      </c>
      <c r="P36" s="58">
        <f t="shared" si="3"/>
        <v>100</v>
      </c>
      <c r="Q36" s="59">
        <f t="shared" si="4"/>
        <v>1</v>
      </c>
      <c r="R36" s="93">
        <f t="shared" si="5"/>
        <v>1.1488605717059142E-3</v>
      </c>
    </row>
    <row r="37" spans="1:18" x14ac:dyDescent="0.25">
      <c r="A37" s="76" t="str">
        <f t="shared" si="0"/>
        <v/>
      </c>
      <c r="B37" s="56">
        <v>35</v>
      </c>
      <c r="C37" s="57">
        <v>1</v>
      </c>
      <c r="D37" s="58">
        <v>100</v>
      </c>
      <c r="E37" s="79" t="s">
        <v>70</v>
      </c>
      <c r="F37" s="80">
        <v>2.5600000000000001E-2</v>
      </c>
      <c r="N37" s="56">
        <f t="shared" si="1"/>
        <v>35</v>
      </c>
      <c r="O37" s="57">
        <f t="shared" si="2"/>
        <v>1</v>
      </c>
      <c r="P37" s="58">
        <f t="shared" si="3"/>
        <v>100</v>
      </c>
      <c r="Q37" s="59">
        <f t="shared" si="4"/>
        <v>1</v>
      </c>
      <c r="R37" s="93">
        <f t="shared" si="5"/>
        <v>1.1488605717059142E-3</v>
      </c>
    </row>
    <row r="38" spans="1:18" x14ac:dyDescent="0.25">
      <c r="A38" s="76" t="str">
        <f t="shared" si="0"/>
        <v/>
      </c>
      <c r="B38" s="62">
        <v>36</v>
      </c>
      <c r="C38" s="57">
        <v>1</v>
      </c>
      <c r="D38" s="58">
        <v>100</v>
      </c>
      <c r="E38" s="79" t="s">
        <v>70</v>
      </c>
      <c r="F38" s="80">
        <v>2.5600000000000001E-2</v>
      </c>
      <c r="N38" s="56">
        <f t="shared" si="1"/>
        <v>36</v>
      </c>
      <c r="O38" s="57">
        <f t="shared" si="2"/>
        <v>1</v>
      </c>
      <c r="P38" s="58">
        <f t="shared" si="3"/>
        <v>100</v>
      </c>
      <c r="Q38" s="59">
        <f t="shared" si="4"/>
        <v>1</v>
      </c>
      <c r="R38" s="93">
        <f t="shared" si="5"/>
        <v>1.1488605717059142E-3</v>
      </c>
    </row>
    <row r="39" spans="1:18" x14ac:dyDescent="0.25">
      <c r="A39" s="76" t="str">
        <f t="shared" si="0"/>
        <v/>
      </c>
      <c r="B39" s="56">
        <v>37</v>
      </c>
      <c r="C39" s="57">
        <v>1</v>
      </c>
      <c r="D39" s="58">
        <v>100</v>
      </c>
      <c r="E39" s="79" t="s">
        <v>70</v>
      </c>
      <c r="F39" s="80">
        <v>2.5600000000000001E-2</v>
      </c>
      <c r="N39" s="56">
        <f t="shared" si="1"/>
        <v>37</v>
      </c>
      <c r="O39" s="57">
        <f t="shared" si="2"/>
        <v>1</v>
      </c>
      <c r="P39" s="58">
        <f t="shared" si="3"/>
        <v>100</v>
      </c>
      <c r="Q39" s="59">
        <f t="shared" si="4"/>
        <v>1</v>
      </c>
      <c r="R39" s="93">
        <f t="shared" si="5"/>
        <v>1.1488605717059142E-3</v>
      </c>
    </row>
    <row r="40" spans="1:18" x14ac:dyDescent="0.25">
      <c r="A40" s="76" t="str">
        <f t="shared" si="0"/>
        <v/>
      </c>
      <c r="B40" s="62">
        <v>38</v>
      </c>
      <c r="C40" s="57">
        <v>1</v>
      </c>
      <c r="D40" s="58">
        <v>100</v>
      </c>
      <c r="E40" s="79" t="s">
        <v>71</v>
      </c>
      <c r="F40" s="80">
        <v>3.8399999999999997E-2</v>
      </c>
      <c r="N40" s="56">
        <f t="shared" si="1"/>
        <v>38</v>
      </c>
      <c r="O40" s="57">
        <f t="shared" si="2"/>
        <v>1</v>
      </c>
      <c r="P40" s="58">
        <f t="shared" si="3"/>
        <v>100</v>
      </c>
      <c r="Q40" s="59">
        <f t="shared" si="4"/>
        <v>1</v>
      </c>
      <c r="R40" s="93">
        <f t="shared" si="5"/>
        <v>1.1488605717059142E-3</v>
      </c>
    </row>
    <row r="41" spans="1:18" x14ac:dyDescent="0.25">
      <c r="A41" s="76" t="str">
        <f t="shared" si="0"/>
        <v/>
      </c>
      <c r="B41" s="56">
        <v>39</v>
      </c>
      <c r="C41" s="57">
        <v>1</v>
      </c>
      <c r="D41" s="58">
        <v>100</v>
      </c>
      <c r="E41" s="79" t="s">
        <v>71</v>
      </c>
      <c r="F41" s="80">
        <v>3.8399999999999997E-2</v>
      </c>
      <c r="N41" s="56">
        <f t="shared" si="1"/>
        <v>39</v>
      </c>
      <c r="O41" s="57">
        <f t="shared" si="2"/>
        <v>1</v>
      </c>
      <c r="P41" s="58">
        <f t="shared" si="3"/>
        <v>100</v>
      </c>
      <c r="Q41" s="59">
        <f t="shared" si="4"/>
        <v>1</v>
      </c>
      <c r="R41" s="93">
        <f t="shared" si="5"/>
        <v>1.1488605717059142E-3</v>
      </c>
    </row>
    <row r="42" spans="1:18" x14ac:dyDescent="0.25">
      <c r="A42" s="76" t="str">
        <f t="shared" si="0"/>
        <v/>
      </c>
      <c r="B42" s="62">
        <v>40</v>
      </c>
      <c r="C42" s="57">
        <v>1</v>
      </c>
      <c r="D42" s="58">
        <v>100</v>
      </c>
      <c r="E42" s="79" t="s">
        <v>70</v>
      </c>
      <c r="F42" s="80">
        <v>2.5600000000000001E-2</v>
      </c>
      <c r="N42" s="56">
        <f t="shared" si="1"/>
        <v>40</v>
      </c>
      <c r="O42" s="57">
        <f t="shared" si="2"/>
        <v>1</v>
      </c>
      <c r="P42" s="58">
        <f t="shared" si="3"/>
        <v>100</v>
      </c>
      <c r="Q42" s="59">
        <f t="shared" si="4"/>
        <v>1</v>
      </c>
      <c r="R42" s="93">
        <f t="shared" si="5"/>
        <v>1.1488605717059142E-3</v>
      </c>
    </row>
    <row r="43" spans="1:18" x14ac:dyDescent="0.25">
      <c r="A43" s="76" t="str">
        <f t="shared" si="0"/>
        <v/>
      </c>
      <c r="B43" s="56">
        <v>41</v>
      </c>
      <c r="C43" s="57">
        <v>1</v>
      </c>
      <c r="D43" s="58">
        <v>100</v>
      </c>
      <c r="E43" s="79" t="s">
        <v>71</v>
      </c>
      <c r="F43" s="80">
        <v>3.8399999999999997E-2</v>
      </c>
      <c r="N43" s="56">
        <f t="shared" si="1"/>
        <v>41</v>
      </c>
      <c r="O43" s="57">
        <f t="shared" si="2"/>
        <v>1</v>
      </c>
      <c r="P43" s="58">
        <f t="shared" si="3"/>
        <v>100</v>
      </c>
      <c r="Q43" s="59">
        <f t="shared" si="4"/>
        <v>1</v>
      </c>
      <c r="R43" s="93">
        <f t="shared" si="5"/>
        <v>1.1488605717059142E-3</v>
      </c>
    </row>
    <row r="44" spans="1:18" x14ac:dyDescent="0.25">
      <c r="A44" s="76" t="str">
        <f t="shared" si="0"/>
        <v/>
      </c>
      <c r="B44" s="62">
        <v>42</v>
      </c>
      <c r="C44" s="57">
        <v>1</v>
      </c>
      <c r="D44" s="58">
        <v>100</v>
      </c>
      <c r="E44" s="79" t="s">
        <v>71</v>
      </c>
      <c r="F44" s="80">
        <v>3.8399999999999997E-2</v>
      </c>
      <c r="N44" s="56">
        <f t="shared" si="1"/>
        <v>42</v>
      </c>
      <c r="O44" s="57">
        <f t="shared" si="2"/>
        <v>1</v>
      </c>
      <c r="P44" s="58">
        <f t="shared" si="3"/>
        <v>100</v>
      </c>
      <c r="Q44" s="59">
        <f t="shared" si="4"/>
        <v>1</v>
      </c>
      <c r="R44" s="93">
        <f t="shared" si="5"/>
        <v>1.1488605717059142E-3</v>
      </c>
    </row>
    <row r="45" spans="1:18" x14ac:dyDescent="0.25">
      <c r="A45" s="76" t="str">
        <f t="shared" si="0"/>
        <v/>
      </c>
      <c r="B45" s="56">
        <v>43</v>
      </c>
      <c r="C45" s="57">
        <v>1</v>
      </c>
      <c r="D45" s="58">
        <v>100</v>
      </c>
      <c r="E45" s="79" t="s">
        <v>70</v>
      </c>
      <c r="F45" s="80">
        <v>2.5600000000000001E-2</v>
      </c>
      <c r="N45" s="56">
        <f t="shared" si="1"/>
        <v>43</v>
      </c>
      <c r="O45" s="57">
        <f t="shared" si="2"/>
        <v>1</v>
      </c>
      <c r="P45" s="58">
        <f t="shared" si="3"/>
        <v>100</v>
      </c>
      <c r="Q45" s="59">
        <f t="shared" si="4"/>
        <v>1</v>
      </c>
      <c r="R45" s="93">
        <f t="shared" si="5"/>
        <v>1.1488605717059142E-3</v>
      </c>
    </row>
    <row r="46" spans="1:18" x14ac:dyDescent="0.25">
      <c r="A46" s="76" t="str">
        <f t="shared" si="0"/>
        <v/>
      </c>
      <c r="B46" s="62">
        <v>44</v>
      </c>
      <c r="C46" s="57">
        <v>1</v>
      </c>
      <c r="D46" s="58">
        <v>100</v>
      </c>
      <c r="E46" s="79" t="s">
        <v>71</v>
      </c>
      <c r="F46" s="80">
        <v>3.8399999999999997E-2</v>
      </c>
      <c r="N46" s="56">
        <f t="shared" si="1"/>
        <v>44</v>
      </c>
      <c r="O46" s="57">
        <f t="shared" si="2"/>
        <v>1</v>
      </c>
      <c r="P46" s="58">
        <f t="shared" si="3"/>
        <v>100</v>
      </c>
      <c r="Q46" s="59">
        <f t="shared" si="4"/>
        <v>1</v>
      </c>
      <c r="R46" s="93">
        <f t="shared" si="5"/>
        <v>1.1488605717059142E-3</v>
      </c>
    </row>
    <row r="47" spans="1:18" x14ac:dyDescent="0.25">
      <c r="A47" s="76" t="str">
        <f t="shared" si="0"/>
        <v/>
      </c>
      <c r="B47" s="56">
        <v>45</v>
      </c>
      <c r="C47" s="57">
        <v>1</v>
      </c>
      <c r="D47" s="58">
        <v>100</v>
      </c>
      <c r="E47" s="79" t="s">
        <v>71</v>
      </c>
      <c r="F47" s="80">
        <v>3.8399999999999997E-2</v>
      </c>
      <c r="N47" s="56">
        <f t="shared" si="1"/>
        <v>45</v>
      </c>
      <c r="O47" s="57">
        <f t="shared" si="2"/>
        <v>1</v>
      </c>
      <c r="P47" s="58">
        <f t="shared" si="3"/>
        <v>100</v>
      </c>
      <c r="Q47" s="59">
        <f t="shared" si="4"/>
        <v>1</v>
      </c>
      <c r="R47" s="93">
        <f t="shared" si="5"/>
        <v>1.1488605717059142E-3</v>
      </c>
    </row>
    <row r="48" spans="1:18" x14ac:dyDescent="0.25">
      <c r="A48" s="76" t="str">
        <f t="shared" si="0"/>
        <v/>
      </c>
      <c r="B48" s="62">
        <v>46</v>
      </c>
      <c r="C48" s="57">
        <v>1</v>
      </c>
      <c r="D48" s="58">
        <v>100</v>
      </c>
      <c r="E48" s="79" t="s">
        <v>70</v>
      </c>
      <c r="F48" s="80">
        <v>2.5600000000000001E-2</v>
      </c>
      <c r="N48" s="56">
        <f t="shared" si="1"/>
        <v>46</v>
      </c>
      <c r="O48" s="57">
        <f t="shared" si="2"/>
        <v>1</v>
      </c>
      <c r="P48" s="58">
        <f t="shared" si="3"/>
        <v>100</v>
      </c>
      <c r="Q48" s="59">
        <f t="shared" si="4"/>
        <v>1</v>
      </c>
      <c r="R48" s="93">
        <f t="shared" si="5"/>
        <v>1.1488605717059142E-3</v>
      </c>
    </row>
    <row r="49" spans="1:18" x14ac:dyDescent="0.25">
      <c r="A49" s="76" t="str">
        <f t="shared" si="0"/>
        <v/>
      </c>
      <c r="B49" s="56">
        <v>47</v>
      </c>
      <c r="C49" s="57">
        <v>1</v>
      </c>
      <c r="D49" s="58">
        <v>100</v>
      </c>
      <c r="E49" s="79" t="s">
        <v>70</v>
      </c>
      <c r="F49" s="80">
        <v>2.5600000000000001E-2</v>
      </c>
      <c r="N49" s="56">
        <f t="shared" si="1"/>
        <v>47</v>
      </c>
      <c r="O49" s="57">
        <f t="shared" si="2"/>
        <v>1</v>
      </c>
      <c r="P49" s="58">
        <f t="shared" si="3"/>
        <v>100</v>
      </c>
      <c r="Q49" s="59">
        <f t="shared" si="4"/>
        <v>1</v>
      </c>
      <c r="R49" s="93">
        <f t="shared" si="5"/>
        <v>1.1488605717059142E-3</v>
      </c>
    </row>
    <row r="50" spans="1:18" x14ac:dyDescent="0.25">
      <c r="A50" s="76" t="str">
        <f t="shared" si="0"/>
        <v/>
      </c>
      <c r="B50" s="62">
        <v>48</v>
      </c>
      <c r="C50" s="57">
        <v>1</v>
      </c>
      <c r="D50" s="58">
        <v>100</v>
      </c>
      <c r="E50" s="79" t="s">
        <v>70</v>
      </c>
      <c r="F50" s="80">
        <v>2.5600000000000001E-2</v>
      </c>
      <c r="N50" s="56">
        <f t="shared" si="1"/>
        <v>48</v>
      </c>
      <c r="O50" s="57">
        <f t="shared" si="2"/>
        <v>1</v>
      </c>
      <c r="P50" s="58">
        <f t="shared" si="3"/>
        <v>100</v>
      </c>
      <c r="Q50" s="59">
        <f t="shared" si="4"/>
        <v>1</v>
      </c>
      <c r="R50" s="93">
        <f t="shared" si="5"/>
        <v>1.1488605717059142E-3</v>
      </c>
    </row>
    <row r="51" spans="1:18" x14ac:dyDescent="0.25">
      <c r="A51" s="76" t="str">
        <f t="shared" si="0"/>
        <v/>
      </c>
      <c r="B51" s="56">
        <v>49</v>
      </c>
      <c r="C51" s="57">
        <v>1</v>
      </c>
      <c r="D51" s="58">
        <v>100</v>
      </c>
      <c r="E51" s="79" t="s">
        <v>70</v>
      </c>
      <c r="F51" s="80">
        <v>2.5600000000000001E-2</v>
      </c>
      <c r="N51" s="56">
        <f t="shared" si="1"/>
        <v>49</v>
      </c>
      <c r="O51" s="57">
        <f t="shared" si="2"/>
        <v>1</v>
      </c>
      <c r="P51" s="58">
        <f t="shared" si="3"/>
        <v>100</v>
      </c>
      <c r="Q51" s="59">
        <f t="shared" si="4"/>
        <v>1</v>
      </c>
      <c r="R51" s="93">
        <f t="shared" si="5"/>
        <v>1.1488605717059142E-3</v>
      </c>
    </row>
    <row r="52" spans="1:18" x14ac:dyDescent="0.25">
      <c r="A52" s="76" t="str">
        <f t="shared" si="0"/>
        <v/>
      </c>
      <c r="B52" s="62">
        <v>50</v>
      </c>
      <c r="C52" s="57">
        <v>1</v>
      </c>
      <c r="D52" s="58">
        <v>100</v>
      </c>
      <c r="E52" s="79" t="s">
        <v>70</v>
      </c>
      <c r="F52" s="80">
        <v>2.5600000000000001E-2</v>
      </c>
      <c r="N52" s="56">
        <f t="shared" si="1"/>
        <v>50</v>
      </c>
      <c r="O52" s="57">
        <f t="shared" si="2"/>
        <v>1</v>
      </c>
      <c r="P52" s="58">
        <f t="shared" si="3"/>
        <v>100</v>
      </c>
      <c r="Q52" s="59">
        <f t="shared" si="4"/>
        <v>1</v>
      </c>
      <c r="R52" s="93">
        <f t="shared" si="5"/>
        <v>1.1488605717059142E-3</v>
      </c>
    </row>
    <row r="53" spans="1:18" x14ac:dyDescent="0.25">
      <c r="A53" s="76" t="str">
        <f t="shared" si="0"/>
        <v/>
      </c>
      <c r="B53" s="56">
        <v>51</v>
      </c>
      <c r="C53" s="57">
        <v>1</v>
      </c>
      <c r="D53" s="58">
        <v>100</v>
      </c>
      <c r="E53" s="79" t="s">
        <v>71</v>
      </c>
      <c r="F53" s="80">
        <v>3.8399999999999997E-2</v>
      </c>
      <c r="N53" s="56">
        <f t="shared" si="1"/>
        <v>51</v>
      </c>
      <c r="O53" s="57">
        <f t="shared" si="2"/>
        <v>1</v>
      </c>
      <c r="P53" s="58">
        <f t="shared" si="3"/>
        <v>100</v>
      </c>
      <c r="Q53" s="59">
        <f t="shared" si="4"/>
        <v>1</v>
      </c>
      <c r="R53" s="93">
        <f t="shared" si="5"/>
        <v>1.1488605717059142E-3</v>
      </c>
    </row>
    <row r="54" spans="1:18" x14ac:dyDescent="0.25">
      <c r="A54" s="76" t="str">
        <f t="shared" si="0"/>
        <v/>
      </c>
      <c r="B54" s="62">
        <v>52</v>
      </c>
      <c r="C54" s="57">
        <v>1</v>
      </c>
      <c r="D54" s="58">
        <v>100</v>
      </c>
      <c r="E54" s="79" t="s">
        <v>70</v>
      </c>
      <c r="F54" s="80">
        <v>2.5600000000000001E-2</v>
      </c>
      <c r="N54" s="56">
        <f t="shared" si="1"/>
        <v>52</v>
      </c>
      <c r="O54" s="57">
        <f t="shared" si="2"/>
        <v>1</v>
      </c>
      <c r="P54" s="58">
        <f t="shared" si="3"/>
        <v>100</v>
      </c>
      <c r="Q54" s="59">
        <f t="shared" si="4"/>
        <v>1</v>
      </c>
      <c r="R54" s="93">
        <f t="shared" si="5"/>
        <v>1.1488605717059142E-3</v>
      </c>
    </row>
    <row r="55" spans="1:18" x14ac:dyDescent="0.25">
      <c r="A55" s="76">
        <f t="shared" si="0"/>
        <v>53</v>
      </c>
      <c r="B55" s="56">
        <v>53</v>
      </c>
      <c r="C55" s="57">
        <v>18000</v>
      </c>
      <c r="D55" s="58">
        <v>100</v>
      </c>
      <c r="E55" s="77" t="s">
        <v>73</v>
      </c>
      <c r="F55" s="78">
        <v>0</v>
      </c>
      <c r="N55" s="56">
        <f t="shared" si="1"/>
        <v>53</v>
      </c>
      <c r="O55" s="57">
        <f t="shared" si="2"/>
        <v>18000</v>
      </c>
      <c r="P55" s="58">
        <f t="shared" si="3"/>
        <v>100</v>
      </c>
      <c r="Q55" s="59">
        <f t="shared" si="4"/>
        <v>18000</v>
      </c>
      <c r="R55" s="93">
        <f t="shared" si="5"/>
        <v>20.679490290706454</v>
      </c>
    </row>
    <row r="56" spans="1:18" x14ac:dyDescent="0.25">
      <c r="A56" s="76" t="str">
        <f t="shared" si="0"/>
        <v/>
      </c>
      <c r="B56" s="62">
        <v>54</v>
      </c>
      <c r="C56" s="57">
        <v>18000</v>
      </c>
      <c r="D56" s="58">
        <v>100</v>
      </c>
      <c r="E56" s="79" t="s">
        <v>70</v>
      </c>
      <c r="F56" s="80">
        <v>2.5600000000000001E-2</v>
      </c>
      <c r="N56" s="56">
        <f t="shared" si="1"/>
        <v>54</v>
      </c>
      <c r="O56" s="57">
        <f t="shared" si="2"/>
        <v>18000</v>
      </c>
      <c r="P56" s="58">
        <f t="shared" si="3"/>
        <v>100</v>
      </c>
      <c r="Q56" s="59">
        <f t="shared" si="4"/>
        <v>18000</v>
      </c>
      <c r="R56" s="93">
        <f t="shared" si="5"/>
        <v>20.679490290706454</v>
      </c>
    </row>
    <row r="57" spans="1:18" x14ac:dyDescent="0.25">
      <c r="A57" s="76" t="str">
        <f t="shared" si="0"/>
        <v/>
      </c>
      <c r="B57" s="56">
        <v>55</v>
      </c>
      <c r="C57" s="57">
        <v>1</v>
      </c>
      <c r="D57" s="58">
        <v>100</v>
      </c>
      <c r="E57" s="79" t="s">
        <v>70</v>
      </c>
      <c r="F57" s="80">
        <v>2.5600000000000001E-2</v>
      </c>
      <c r="N57" s="56">
        <f t="shared" si="1"/>
        <v>55</v>
      </c>
      <c r="O57" s="57">
        <f t="shared" si="2"/>
        <v>1</v>
      </c>
      <c r="P57" s="58">
        <f t="shared" si="3"/>
        <v>100</v>
      </c>
      <c r="Q57" s="59">
        <f t="shared" si="4"/>
        <v>1</v>
      </c>
      <c r="R57" s="93">
        <f t="shared" si="5"/>
        <v>1.1488605717059142E-3</v>
      </c>
    </row>
    <row r="58" spans="1:18" x14ac:dyDescent="0.25">
      <c r="A58" s="76" t="str">
        <f t="shared" si="0"/>
        <v/>
      </c>
      <c r="B58" s="62">
        <v>56</v>
      </c>
      <c r="C58" s="57">
        <v>1</v>
      </c>
      <c r="D58" s="58">
        <v>100</v>
      </c>
      <c r="E58" s="79" t="s">
        <v>70</v>
      </c>
      <c r="F58" s="80">
        <v>2.5600000000000001E-2</v>
      </c>
      <c r="N58" s="56">
        <f t="shared" si="1"/>
        <v>56</v>
      </c>
      <c r="O58" s="57">
        <f t="shared" si="2"/>
        <v>1</v>
      </c>
      <c r="P58" s="58">
        <f t="shared" si="3"/>
        <v>100</v>
      </c>
      <c r="Q58" s="59">
        <f t="shared" si="4"/>
        <v>1</v>
      </c>
      <c r="R58" s="93">
        <f t="shared" si="5"/>
        <v>1.1488605717059142E-3</v>
      </c>
    </row>
    <row r="59" spans="1:18" x14ac:dyDescent="0.25">
      <c r="A59" s="76" t="str">
        <f t="shared" si="0"/>
        <v/>
      </c>
      <c r="B59" s="56">
        <v>57</v>
      </c>
      <c r="C59" s="57">
        <v>1</v>
      </c>
      <c r="D59" s="58">
        <v>100</v>
      </c>
      <c r="E59" s="79" t="s">
        <v>70</v>
      </c>
      <c r="F59" s="80">
        <v>2.5600000000000001E-2</v>
      </c>
      <c r="N59" s="56">
        <f t="shared" si="1"/>
        <v>57</v>
      </c>
      <c r="O59" s="57">
        <f t="shared" si="2"/>
        <v>1</v>
      </c>
      <c r="P59" s="58">
        <f t="shared" si="3"/>
        <v>100</v>
      </c>
      <c r="Q59" s="59">
        <f t="shared" si="4"/>
        <v>1</v>
      </c>
      <c r="R59" s="93">
        <f t="shared" si="5"/>
        <v>1.1488605717059142E-3</v>
      </c>
    </row>
    <row r="60" spans="1:18" x14ac:dyDescent="0.25">
      <c r="A60" s="76" t="str">
        <f t="shared" si="0"/>
        <v/>
      </c>
      <c r="B60" s="62">
        <v>58</v>
      </c>
      <c r="C60" s="57">
        <v>1</v>
      </c>
      <c r="D60" s="58">
        <v>100</v>
      </c>
      <c r="E60" s="79" t="s">
        <v>70</v>
      </c>
      <c r="F60" s="80">
        <v>2.5600000000000001E-2</v>
      </c>
      <c r="N60" s="56">
        <f t="shared" si="1"/>
        <v>58</v>
      </c>
      <c r="O60" s="57">
        <f t="shared" si="2"/>
        <v>1</v>
      </c>
      <c r="P60" s="58">
        <f t="shared" si="3"/>
        <v>100</v>
      </c>
      <c r="Q60" s="59">
        <f t="shared" si="4"/>
        <v>1</v>
      </c>
      <c r="R60" s="93">
        <f t="shared" si="5"/>
        <v>1.1488605717059142E-3</v>
      </c>
    </row>
    <row r="61" spans="1:18" x14ac:dyDescent="0.25">
      <c r="A61" s="76" t="str">
        <f t="shared" si="0"/>
        <v/>
      </c>
      <c r="B61" s="56">
        <v>59</v>
      </c>
      <c r="C61" s="57">
        <v>1</v>
      </c>
      <c r="D61" s="58">
        <v>100</v>
      </c>
      <c r="E61" s="79" t="s">
        <v>70</v>
      </c>
      <c r="F61" s="80">
        <v>2.5600000000000001E-2</v>
      </c>
      <c r="N61" s="56">
        <f t="shared" si="1"/>
        <v>59</v>
      </c>
      <c r="O61" s="57">
        <f t="shared" si="2"/>
        <v>1</v>
      </c>
      <c r="P61" s="58">
        <f t="shared" si="3"/>
        <v>100</v>
      </c>
      <c r="Q61" s="59">
        <f t="shared" si="4"/>
        <v>1</v>
      </c>
      <c r="R61" s="93">
        <f t="shared" si="5"/>
        <v>1.1488605717059142E-3</v>
      </c>
    </row>
    <row r="62" spans="1:18" x14ac:dyDescent="0.25">
      <c r="A62" s="76" t="str">
        <f t="shared" si="0"/>
        <v/>
      </c>
      <c r="B62" s="62">
        <v>60</v>
      </c>
      <c r="C62" s="57">
        <v>1</v>
      </c>
      <c r="D62" s="58">
        <v>100</v>
      </c>
      <c r="E62" s="79" t="s">
        <v>70</v>
      </c>
      <c r="F62" s="80">
        <v>2.5600000000000001E-2</v>
      </c>
      <c r="N62" s="56">
        <f t="shared" si="1"/>
        <v>60</v>
      </c>
      <c r="O62" s="57">
        <f t="shared" si="2"/>
        <v>1</v>
      </c>
      <c r="P62" s="58">
        <f t="shared" si="3"/>
        <v>100</v>
      </c>
      <c r="Q62" s="59">
        <f t="shared" si="4"/>
        <v>1</v>
      </c>
      <c r="R62" s="93">
        <f t="shared" si="5"/>
        <v>1.1488605717059142E-3</v>
      </c>
    </row>
    <row r="63" spans="1:18" x14ac:dyDescent="0.25">
      <c r="A63" s="76" t="str">
        <f t="shared" si="0"/>
        <v/>
      </c>
      <c r="B63" s="56">
        <v>61</v>
      </c>
      <c r="C63" s="57">
        <v>1</v>
      </c>
      <c r="D63" s="58">
        <v>100</v>
      </c>
      <c r="E63" s="79" t="s">
        <v>70</v>
      </c>
      <c r="F63" s="80">
        <v>2.5600000000000001E-2</v>
      </c>
      <c r="N63" s="56">
        <f t="shared" si="1"/>
        <v>61</v>
      </c>
      <c r="O63" s="57">
        <f t="shared" si="2"/>
        <v>1</v>
      </c>
      <c r="P63" s="58">
        <f t="shared" si="3"/>
        <v>100</v>
      </c>
      <c r="Q63" s="59">
        <f t="shared" si="4"/>
        <v>1</v>
      </c>
      <c r="R63" s="93">
        <f t="shared" si="5"/>
        <v>1.1488605717059142E-3</v>
      </c>
    </row>
    <row r="64" spans="1:18" x14ac:dyDescent="0.25">
      <c r="A64" s="76" t="str">
        <f t="shared" si="0"/>
        <v/>
      </c>
      <c r="B64" s="62">
        <v>62</v>
      </c>
      <c r="C64" s="57">
        <v>1</v>
      </c>
      <c r="D64" s="58">
        <v>100</v>
      </c>
      <c r="E64" s="79" t="s">
        <v>70</v>
      </c>
      <c r="F64" s="80">
        <v>2.5600000000000001E-2</v>
      </c>
      <c r="N64" s="56">
        <f t="shared" si="1"/>
        <v>62</v>
      </c>
      <c r="O64" s="57">
        <f t="shared" si="2"/>
        <v>1</v>
      </c>
      <c r="P64" s="58">
        <f t="shared" si="3"/>
        <v>100</v>
      </c>
      <c r="Q64" s="59">
        <f t="shared" si="4"/>
        <v>1</v>
      </c>
      <c r="R64" s="93">
        <f t="shared" si="5"/>
        <v>1.1488605717059142E-3</v>
      </c>
    </row>
    <row r="65" spans="1:18" x14ac:dyDescent="0.25">
      <c r="A65" s="76" t="str">
        <f t="shared" si="0"/>
        <v/>
      </c>
      <c r="B65" s="56">
        <v>63</v>
      </c>
      <c r="C65" s="57">
        <v>1</v>
      </c>
      <c r="D65" s="58">
        <v>100</v>
      </c>
      <c r="E65" s="79" t="s">
        <v>70</v>
      </c>
      <c r="F65" s="80">
        <v>2.5600000000000001E-2</v>
      </c>
      <c r="N65" s="56">
        <f t="shared" si="1"/>
        <v>63</v>
      </c>
      <c r="O65" s="57">
        <f t="shared" si="2"/>
        <v>1</v>
      </c>
      <c r="P65" s="58">
        <f t="shared" si="3"/>
        <v>100</v>
      </c>
      <c r="Q65" s="59">
        <f t="shared" si="4"/>
        <v>1</v>
      </c>
      <c r="R65" s="93">
        <f t="shared" si="5"/>
        <v>1.1488605717059142E-3</v>
      </c>
    </row>
    <row r="66" spans="1:18" x14ac:dyDescent="0.25">
      <c r="A66" s="76" t="str">
        <f t="shared" si="0"/>
        <v/>
      </c>
      <c r="B66" s="62">
        <v>64</v>
      </c>
      <c r="C66" s="57">
        <v>1</v>
      </c>
      <c r="D66" s="58">
        <v>100</v>
      </c>
      <c r="E66" s="79" t="s">
        <v>71</v>
      </c>
      <c r="F66" s="80">
        <v>3.8399999999999997E-2</v>
      </c>
      <c r="N66" s="56">
        <f t="shared" si="1"/>
        <v>64</v>
      </c>
      <c r="O66" s="57">
        <f t="shared" si="2"/>
        <v>1</v>
      </c>
      <c r="P66" s="58">
        <f t="shared" si="3"/>
        <v>100</v>
      </c>
      <c r="Q66" s="59">
        <f t="shared" si="4"/>
        <v>1</v>
      </c>
      <c r="R66" s="93">
        <f t="shared" si="5"/>
        <v>1.1488605717059142E-3</v>
      </c>
    </row>
    <row r="67" spans="1:18" x14ac:dyDescent="0.25">
      <c r="A67" s="76" t="str">
        <f t="shared" si="0"/>
        <v/>
      </c>
      <c r="B67" s="56">
        <v>65</v>
      </c>
      <c r="C67" s="57">
        <v>1</v>
      </c>
      <c r="D67" s="58">
        <v>100</v>
      </c>
      <c r="E67" s="79" t="s">
        <v>70</v>
      </c>
      <c r="F67" s="80">
        <v>2.5600000000000001E-2</v>
      </c>
      <c r="N67" s="56">
        <f t="shared" si="1"/>
        <v>65</v>
      </c>
      <c r="O67" s="57">
        <f t="shared" si="2"/>
        <v>1</v>
      </c>
      <c r="P67" s="58">
        <f t="shared" si="3"/>
        <v>100</v>
      </c>
      <c r="Q67" s="59">
        <f t="shared" si="4"/>
        <v>1</v>
      </c>
      <c r="R67" s="93">
        <f t="shared" ref="R67:R130" si="13">Q67*$O$148</f>
        <v>1.1488605717059142E-3</v>
      </c>
    </row>
    <row r="68" spans="1:18" x14ac:dyDescent="0.25">
      <c r="A68" s="76" t="str">
        <f t="shared" ref="A68:A131" si="14">IF(E68="D",B68,"")</f>
        <v/>
      </c>
      <c r="B68" s="62">
        <v>66</v>
      </c>
      <c r="C68" s="57">
        <v>1</v>
      </c>
      <c r="D68" s="58">
        <v>100</v>
      </c>
      <c r="E68" s="79" t="s">
        <v>71</v>
      </c>
      <c r="F68" s="80">
        <v>3.8399999999999997E-2</v>
      </c>
      <c r="N68" s="56">
        <f t="shared" ref="N68:N131" si="15">B68</f>
        <v>66</v>
      </c>
      <c r="O68" s="57">
        <f t="shared" ref="O68:O131" si="16">C68</f>
        <v>1</v>
      </c>
      <c r="P68" s="58">
        <f t="shared" ref="P68:P131" si="17">D68</f>
        <v>100</v>
      </c>
      <c r="Q68" s="59">
        <f t="shared" ref="Q68:Q131" si="18">O68*P68/100</f>
        <v>1</v>
      </c>
      <c r="R68" s="93">
        <f t="shared" si="13"/>
        <v>1.1488605717059142E-3</v>
      </c>
    </row>
    <row r="69" spans="1:18" x14ac:dyDescent="0.25">
      <c r="A69" s="76" t="str">
        <f t="shared" si="14"/>
        <v/>
      </c>
      <c r="B69" s="56">
        <v>67</v>
      </c>
      <c r="C69" s="57">
        <v>1</v>
      </c>
      <c r="D69" s="58">
        <v>100</v>
      </c>
      <c r="E69" s="79" t="s">
        <v>70</v>
      </c>
      <c r="F69" s="80">
        <v>2.5600000000000001E-2</v>
      </c>
      <c r="N69" s="56">
        <f t="shared" si="15"/>
        <v>67</v>
      </c>
      <c r="O69" s="57">
        <f t="shared" si="16"/>
        <v>1</v>
      </c>
      <c r="P69" s="58">
        <f t="shared" si="17"/>
        <v>100</v>
      </c>
      <c r="Q69" s="59">
        <f t="shared" si="18"/>
        <v>1</v>
      </c>
      <c r="R69" s="93">
        <f t="shared" si="13"/>
        <v>1.1488605717059142E-3</v>
      </c>
    </row>
    <row r="70" spans="1:18" x14ac:dyDescent="0.25">
      <c r="A70" s="76" t="str">
        <f t="shared" si="14"/>
        <v/>
      </c>
      <c r="B70" s="62">
        <v>68</v>
      </c>
      <c r="C70" s="57">
        <v>1</v>
      </c>
      <c r="D70" s="58">
        <v>100</v>
      </c>
      <c r="E70" s="79" t="s">
        <v>70</v>
      </c>
      <c r="F70" s="80">
        <v>2.5600000000000001E-2</v>
      </c>
      <c r="N70" s="56">
        <f t="shared" si="15"/>
        <v>68</v>
      </c>
      <c r="O70" s="57">
        <f t="shared" si="16"/>
        <v>1</v>
      </c>
      <c r="P70" s="58">
        <f t="shared" si="17"/>
        <v>100</v>
      </c>
      <c r="Q70" s="59">
        <f t="shared" si="18"/>
        <v>1</v>
      </c>
      <c r="R70" s="93">
        <f t="shared" si="13"/>
        <v>1.1488605717059142E-3</v>
      </c>
    </row>
    <row r="71" spans="1:18" x14ac:dyDescent="0.25">
      <c r="A71" s="76" t="str">
        <f t="shared" si="14"/>
        <v/>
      </c>
      <c r="B71" s="56">
        <v>69</v>
      </c>
      <c r="C71" s="57">
        <v>1</v>
      </c>
      <c r="D71" s="58">
        <v>100</v>
      </c>
      <c r="E71" s="79" t="s">
        <v>70</v>
      </c>
      <c r="F71" s="80">
        <v>2.5600000000000001E-2</v>
      </c>
      <c r="N71" s="56">
        <f t="shared" si="15"/>
        <v>69</v>
      </c>
      <c r="O71" s="57">
        <f t="shared" si="16"/>
        <v>1</v>
      </c>
      <c r="P71" s="58">
        <f t="shared" si="17"/>
        <v>100</v>
      </c>
      <c r="Q71" s="59">
        <f t="shared" si="18"/>
        <v>1</v>
      </c>
      <c r="R71" s="93">
        <f t="shared" si="13"/>
        <v>1.1488605717059142E-3</v>
      </c>
    </row>
    <row r="72" spans="1:18" x14ac:dyDescent="0.25">
      <c r="A72" s="76">
        <f t="shared" si="14"/>
        <v>70</v>
      </c>
      <c r="B72" s="62">
        <v>70</v>
      </c>
      <c r="C72" s="57">
        <v>1</v>
      </c>
      <c r="D72" s="58">
        <v>100</v>
      </c>
      <c r="E72" s="77" t="s">
        <v>73</v>
      </c>
      <c r="F72" s="78">
        <v>0</v>
      </c>
      <c r="N72" s="56">
        <f t="shared" si="15"/>
        <v>70</v>
      </c>
      <c r="O72" s="57">
        <f t="shared" si="16"/>
        <v>1</v>
      </c>
      <c r="P72" s="58">
        <f t="shared" si="17"/>
        <v>100</v>
      </c>
      <c r="Q72" s="59">
        <f t="shared" si="18"/>
        <v>1</v>
      </c>
      <c r="R72" s="93">
        <f t="shared" si="13"/>
        <v>1.1488605717059142E-3</v>
      </c>
    </row>
    <row r="73" spans="1:18" x14ac:dyDescent="0.25">
      <c r="A73" s="76" t="str">
        <f t="shared" si="14"/>
        <v/>
      </c>
      <c r="B73" s="56">
        <v>71</v>
      </c>
      <c r="C73" s="57">
        <v>1</v>
      </c>
      <c r="D73" s="58">
        <v>100</v>
      </c>
      <c r="E73" s="79" t="s">
        <v>70</v>
      </c>
      <c r="F73" s="80">
        <v>2.5600000000000001E-2</v>
      </c>
      <c r="N73" s="56">
        <f t="shared" si="15"/>
        <v>71</v>
      </c>
      <c r="O73" s="57">
        <f t="shared" si="16"/>
        <v>1</v>
      </c>
      <c r="P73" s="58">
        <f t="shared" si="17"/>
        <v>100</v>
      </c>
      <c r="Q73" s="59">
        <f t="shared" si="18"/>
        <v>1</v>
      </c>
      <c r="R73" s="93">
        <f t="shared" si="13"/>
        <v>1.1488605717059142E-3</v>
      </c>
    </row>
    <row r="74" spans="1:18" x14ac:dyDescent="0.25">
      <c r="A74" s="76" t="str">
        <f t="shared" si="14"/>
        <v/>
      </c>
      <c r="B74" s="62">
        <v>72</v>
      </c>
      <c r="C74" s="57">
        <v>1</v>
      </c>
      <c r="D74" s="58">
        <v>100</v>
      </c>
      <c r="E74" s="79" t="s">
        <v>70</v>
      </c>
      <c r="F74" s="80">
        <v>2.5600000000000001E-2</v>
      </c>
      <c r="N74" s="56">
        <f t="shared" si="15"/>
        <v>72</v>
      </c>
      <c r="O74" s="57">
        <f t="shared" si="16"/>
        <v>1</v>
      </c>
      <c r="P74" s="58">
        <f t="shared" si="17"/>
        <v>100</v>
      </c>
      <c r="Q74" s="59">
        <f t="shared" si="18"/>
        <v>1</v>
      </c>
      <c r="R74" s="93">
        <f t="shared" si="13"/>
        <v>1.1488605717059142E-3</v>
      </c>
    </row>
    <row r="75" spans="1:18" x14ac:dyDescent="0.25">
      <c r="A75" s="76" t="str">
        <f t="shared" si="14"/>
        <v/>
      </c>
      <c r="B75" s="56">
        <v>73</v>
      </c>
      <c r="C75" s="57">
        <v>1</v>
      </c>
      <c r="D75" s="58">
        <v>100</v>
      </c>
      <c r="E75" s="79" t="s">
        <v>71</v>
      </c>
      <c r="F75" s="80">
        <v>3.8399999999999997E-2</v>
      </c>
      <c r="N75" s="56">
        <f t="shared" si="15"/>
        <v>73</v>
      </c>
      <c r="O75" s="57">
        <f t="shared" si="16"/>
        <v>1</v>
      </c>
      <c r="P75" s="58">
        <f t="shared" si="17"/>
        <v>100</v>
      </c>
      <c r="Q75" s="59">
        <f t="shared" si="18"/>
        <v>1</v>
      </c>
      <c r="R75" s="93">
        <f t="shared" si="13"/>
        <v>1.1488605717059142E-3</v>
      </c>
    </row>
    <row r="76" spans="1:18" x14ac:dyDescent="0.25">
      <c r="A76" s="76" t="str">
        <f t="shared" si="14"/>
        <v/>
      </c>
      <c r="B76" s="62">
        <v>74</v>
      </c>
      <c r="C76" s="57">
        <v>1</v>
      </c>
      <c r="D76" s="58">
        <v>100</v>
      </c>
      <c r="E76" s="79" t="s">
        <v>71</v>
      </c>
      <c r="F76" s="80">
        <v>3.8399999999999997E-2</v>
      </c>
      <c r="N76" s="56">
        <f t="shared" si="15"/>
        <v>74</v>
      </c>
      <c r="O76" s="57">
        <f t="shared" si="16"/>
        <v>1</v>
      </c>
      <c r="P76" s="58">
        <f t="shared" si="17"/>
        <v>100</v>
      </c>
      <c r="Q76" s="59">
        <f t="shared" si="18"/>
        <v>1</v>
      </c>
      <c r="R76" s="93">
        <f t="shared" si="13"/>
        <v>1.1488605717059142E-3</v>
      </c>
    </row>
    <row r="77" spans="1:18" x14ac:dyDescent="0.25">
      <c r="A77" s="76" t="str">
        <f t="shared" si="14"/>
        <v/>
      </c>
      <c r="B77" s="56">
        <v>75</v>
      </c>
      <c r="C77" s="57">
        <v>1</v>
      </c>
      <c r="D77" s="58">
        <v>100</v>
      </c>
      <c r="E77" s="79" t="s">
        <v>71</v>
      </c>
      <c r="F77" s="80">
        <v>3.8399999999999997E-2</v>
      </c>
      <c r="N77" s="56">
        <f t="shared" si="15"/>
        <v>75</v>
      </c>
      <c r="O77" s="57">
        <f t="shared" si="16"/>
        <v>1</v>
      </c>
      <c r="P77" s="58">
        <f t="shared" si="17"/>
        <v>100</v>
      </c>
      <c r="Q77" s="59">
        <f t="shared" si="18"/>
        <v>1</v>
      </c>
      <c r="R77" s="93">
        <f t="shared" si="13"/>
        <v>1.1488605717059142E-3</v>
      </c>
    </row>
    <row r="78" spans="1:18" x14ac:dyDescent="0.25">
      <c r="A78" s="76" t="str">
        <f t="shared" si="14"/>
        <v/>
      </c>
      <c r="B78" s="62">
        <v>76</v>
      </c>
      <c r="C78" s="57">
        <v>1</v>
      </c>
      <c r="D78" s="58">
        <v>100</v>
      </c>
      <c r="E78" s="79" t="s">
        <v>70</v>
      </c>
      <c r="F78" s="80">
        <v>2.5600000000000001E-2</v>
      </c>
      <c r="N78" s="56">
        <f t="shared" si="15"/>
        <v>76</v>
      </c>
      <c r="O78" s="57">
        <f t="shared" si="16"/>
        <v>1</v>
      </c>
      <c r="P78" s="58">
        <f t="shared" si="17"/>
        <v>100</v>
      </c>
      <c r="Q78" s="59">
        <f t="shared" si="18"/>
        <v>1</v>
      </c>
      <c r="R78" s="93">
        <f t="shared" si="13"/>
        <v>1.1488605717059142E-3</v>
      </c>
    </row>
    <row r="79" spans="1:18" x14ac:dyDescent="0.25">
      <c r="A79" s="76">
        <f t="shared" si="14"/>
        <v>77</v>
      </c>
      <c r="B79" s="56">
        <v>77</v>
      </c>
      <c r="C79" s="57">
        <v>17500</v>
      </c>
      <c r="D79" s="58">
        <v>100</v>
      </c>
      <c r="E79" s="77" t="s">
        <v>73</v>
      </c>
      <c r="F79" s="78">
        <v>0</v>
      </c>
      <c r="N79" s="56">
        <f t="shared" si="15"/>
        <v>77</v>
      </c>
      <c r="O79" s="57">
        <f t="shared" si="16"/>
        <v>17500</v>
      </c>
      <c r="P79" s="58">
        <f t="shared" si="17"/>
        <v>100</v>
      </c>
      <c r="Q79" s="59">
        <f t="shared" si="18"/>
        <v>17500</v>
      </c>
      <c r="R79" s="93">
        <f t="shared" si="13"/>
        <v>20.105060004853499</v>
      </c>
    </row>
    <row r="80" spans="1:18" x14ac:dyDescent="0.25">
      <c r="A80" s="76">
        <f t="shared" si="14"/>
        <v>78</v>
      </c>
      <c r="B80" s="62">
        <v>78</v>
      </c>
      <c r="C80" s="57">
        <v>17500</v>
      </c>
      <c r="D80" s="58">
        <v>100</v>
      </c>
      <c r="E80" s="77" t="s">
        <v>73</v>
      </c>
      <c r="F80" s="78">
        <v>0</v>
      </c>
      <c r="N80" s="56">
        <f t="shared" si="15"/>
        <v>78</v>
      </c>
      <c r="O80" s="57">
        <f t="shared" si="16"/>
        <v>17500</v>
      </c>
      <c r="P80" s="58">
        <f t="shared" si="17"/>
        <v>100</v>
      </c>
      <c r="Q80" s="59">
        <f t="shared" si="18"/>
        <v>17500</v>
      </c>
      <c r="R80" s="93">
        <f t="shared" si="13"/>
        <v>20.105060004853499</v>
      </c>
    </row>
    <row r="81" spans="1:18" x14ac:dyDescent="0.25">
      <c r="A81" s="76" t="str">
        <f t="shared" si="14"/>
        <v/>
      </c>
      <c r="B81" s="56">
        <v>79</v>
      </c>
      <c r="C81" s="57">
        <v>1</v>
      </c>
      <c r="D81" s="58">
        <v>100</v>
      </c>
      <c r="E81" s="79" t="s">
        <v>70</v>
      </c>
      <c r="F81" s="80">
        <v>2.5600000000000001E-2</v>
      </c>
      <c r="N81" s="56">
        <f t="shared" si="15"/>
        <v>79</v>
      </c>
      <c r="O81" s="57">
        <f t="shared" si="16"/>
        <v>1</v>
      </c>
      <c r="P81" s="58">
        <f t="shared" si="17"/>
        <v>100</v>
      </c>
      <c r="Q81" s="59">
        <f t="shared" si="18"/>
        <v>1</v>
      </c>
      <c r="R81" s="93">
        <f t="shared" si="13"/>
        <v>1.1488605717059142E-3</v>
      </c>
    </row>
    <row r="82" spans="1:18" x14ac:dyDescent="0.25">
      <c r="A82" s="76" t="str">
        <f t="shared" si="14"/>
        <v/>
      </c>
      <c r="B82" s="62">
        <v>80</v>
      </c>
      <c r="C82" s="57">
        <v>1</v>
      </c>
      <c r="D82" s="58">
        <v>100</v>
      </c>
      <c r="E82" s="79" t="s">
        <v>70</v>
      </c>
      <c r="F82" s="80">
        <v>2.5600000000000001E-2</v>
      </c>
      <c r="N82" s="56">
        <f t="shared" si="15"/>
        <v>80</v>
      </c>
      <c r="O82" s="57">
        <f t="shared" si="16"/>
        <v>1</v>
      </c>
      <c r="P82" s="58">
        <f t="shared" si="17"/>
        <v>100</v>
      </c>
      <c r="Q82" s="59">
        <f t="shared" si="18"/>
        <v>1</v>
      </c>
      <c r="R82" s="93">
        <f t="shared" si="13"/>
        <v>1.1488605717059142E-3</v>
      </c>
    </row>
    <row r="83" spans="1:18" x14ac:dyDescent="0.25">
      <c r="A83" s="76" t="str">
        <f t="shared" si="14"/>
        <v/>
      </c>
      <c r="B83" s="56">
        <v>81</v>
      </c>
      <c r="C83" s="57">
        <v>1</v>
      </c>
      <c r="D83" s="58">
        <v>100</v>
      </c>
      <c r="E83" s="79" t="s">
        <v>70</v>
      </c>
      <c r="F83" s="80">
        <v>2.5600000000000001E-2</v>
      </c>
      <c r="N83" s="56">
        <f t="shared" si="15"/>
        <v>81</v>
      </c>
      <c r="O83" s="57">
        <f t="shared" si="16"/>
        <v>1</v>
      </c>
      <c r="P83" s="58">
        <f t="shared" si="17"/>
        <v>100</v>
      </c>
      <c r="Q83" s="59">
        <f t="shared" si="18"/>
        <v>1</v>
      </c>
      <c r="R83" s="93">
        <f t="shared" si="13"/>
        <v>1.1488605717059142E-3</v>
      </c>
    </row>
    <row r="84" spans="1:18" x14ac:dyDescent="0.25">
      <c r="A84" s="76" t="str">
        <f t="shared" si="14"/>
        <v/>
      </c>
      <c r="B84" s="62">
        <v>82</v>
      </c>
      <c r="C84" s="57">
        <v>1</v>
      </c>
      <c r="D84" s="58">
        <v>100</v>
      </c>
      <c r="E84" s="79" t="s">
        <v>71</v>
      </c>
      <c r="F84" s="80">
        <v>3.8399999999999997E-2</v>
      </c>
      <c r="N84" s="56">
        <f t="shared" si="15"/>
        <v>82</v>
      </c>
      <c r="O84" s="57">
        <f t="shared" si="16"/>
        <v>1</v>
      </c>
      <c r="P84" s="58">
        <f t="shared" si="17"/>
        <v>100</v>
      </c>
      <c r="Q84" s="59">
        <f t="shared" si="18"/>
        <v>1</v>
      </c>
      <c r="R84" s="93">
        <f t="shared" si="13"/>
        <v>1.1488605717059142E-3</v>
      </c>
    </row>
    <row r="85" spans="1:18" x14ac:dyDescent="0.25">
      <c r="A85" s="76" t="str">
        <f t="shared" si="14"/>
        <v/>
      </c>
      <c r="B85" s="56">
        <v>83</v>
      </c>
      <c r="C85" s="57">
        <v>1</v>
      </c>
      <c r="D85" s="58">
        <v>100</v>
      </c>
      <c r="E85" s="79" t="s">
        <v>70</v>
      </c>
      <c r="F85" s="80">
        <v>2.5600000000000001E-2</v>
      </c>
      <c r="N85" s="56">
        <f t="shared" si="15"/>
        <v>83</v>
      </c>
      <c r="O85" s="57">
        <f t="shared" si="16"/>
        <v>1</v>
      </c>
      <c r="P85" s="58">
        <f t="shared" si="17"/>
        <v>100</v>
      </c>
      <c r="Q85" s="59">
        <f t="shared" si="18"/>
        <v>1</v>
      </c>
      <c r="R85" s="93">
        <f t="shared" si="13"/>
        <v>1.1488605717059142E-3</v>
      </c>
    </row>
    <row r="86" spans="1:18" x14ac:dyDescent="0.25">
      <c r="A86" s="76" t="str">
        <f t="shared" si="14"/>
        <v/>
      </c>
      <c r="B86" s="62">
        <v>84</v>
      </c>
      <c r="C86" s="57">
        <v>1</v>
      </c>
      <c r="D86" s="58">
        <v>100</v>
      </c>
      <c r="E86" s="79" t="s">
        <v>70</v>
      </c>
      <c r="F86" s="80">
        <v>2.5600000000000001E-2</v>
      </c>
      <c r="N86" s="56">
        <f t="shared" si="15"/>
        <v>84</v>
      </c>
      <c r="O86" s="57">
        <f t="shared" si="16"/>
        <v>1</v>
      </c>
      <c r="P86" s="58">
        <f t="shared" si="17"/>
        <v>100</v>
      </c>
      <c r="Q86" s="59">
        <f t="shared" si="18"/>
        <v>1</v>
      </c>
      <c r="R86" s="93">
        <f t="shared" si="13"/>
        <v>1.1488605717059142E-3</v>
      </c>
    </row>
    <row r="87" spans="1:18" x14ac:dyDescent="0.25">
      <c r="A87" s="76" t="str">
        <f t="shared" si="14"/>
        <v/>
      </c>
      <c r="B87" s="56">
        <v>85</v>
      </c>
      <c r="C87" s="57">
        <v>1</v>
      </c>
      <c r="D87" s="58">
        <v>100</v>
      </c>
      <c r="E87" s="79" t="s">
        <v>70</v>
      </c>
      <c r="F87" s="80">
        <v>2.5600000000000001E-2</v>
      </c>
      <c r="N87" s="56">
        <f t="shared" si="15"/>
        <v>85</v>
      </c>
      <c r="O87" s="57">
        <f t="shared" si="16"/>
        <v>1</v>
      </c>
      <c r="P87" s="58">
        <f t="shared" si="17"/>
        <v>100</v>
      </c>
      <c r="Q87" s="59">
        <f t="shared" si="18"/>
        <v>1</v>
      </c>
      <c r="R87" s="93">
        <f t="shared" si="13"/>
        <v>1.1488605717059142E-3</v>
      </c>
    </row>
    <row r="88" spans="1:18" x14ac:dyDescent="0.25">
      <c r="A88" s="76">
        <f t="shared" si="14"/>
        <v>86</v>
      </c>
      <c r="B88" s="62">
        <v>86</v>
      </c>
      <c r="C88" s="57">
        <v>1</v>
      </c>
      <c r="D88" s="58">
        <v>100</v>
      </c>
      <c r="E88" s="77" t="s">
        <v>73</v>
      </c>
      <c r="F88" s="78">
        <v>0</v>
      </c>
      <c r="N88" s="56">
        <f t="shared" si="15"/>
        <v>86</v>
      </c>
      <c r="O88" s="57">
        <f t="shared" si="16"/>
        <v>1</v>
      </c>
      <c r="P88" s="58">
        <f t="shared" si="17"/>
        <v>100</v>
      </c>
      <c r="Q88" s="59">
        <f t="shared" si="18"/>
        <v>1</v>
      </c>
      <c r="R88" s="93">
        <f t="shared" si="13"/>
        <v>1.1488605717059142E-3</v>
      </c>
    </row>
    <row r="89" spans="1:18" x14ac:dyDescent="0.25">
      <c r="A89" s="76" t="str">
        <f t="shared" si="14"/>
        <v/>
      </c>
      <c r="B89" s="56">
        <v>87</v>
      </c>
      <c r="C89" s="57">
        <v>1</v>
      </c>
      <c r="D89" s="58">
        <v>100</v>
      </c>
      <c r="E89" s="79" t="s">
        <v>70</v>
      </c>
      <c r="F89" s="80">
        <v>2.5600000000000001E-2</v>
      </c>
      <c r="N89" s="56">
        <f t="shared" si="15"/>
        <v>87</v>
      </c>
      <c r="O89" s="57">
        <f t="shared" si="16"/>
        <v>1</v>
      </c>
      <c r="P89" s="58">
        <f t="shared" si="17"/>
        <v>100</v>
      </c>
      <c r="Q89" s="59">
        <f t="shared" si="18"/>
        <v>1</v>
      </c>
      <c r="R89" s="93">
        <f t="shared" si="13"/>
        <v>1.1488605717059142E-3</v>
      </c>
    </row>
    <row r="90" spans="1:18" x14ac:dyDescent="0.25">
      <c r="A90" s="76" t="str">
        <f t="shared" si="14"/>
        <v/>
      </c>
      <c r="B90" s="62">
        <v>88</v>
      </c>
      <c r="C90" s="57">
        <v>1</v>
      </c>
      <c r="D90" s="58">
        <v>100</v>
      </c>
      <c r="E90" s="79" t="s">
        <v>71</v>
      </c>
      <c r="F90" s="80">
        <v>3.8399999999999997E-2</v>
      </c>
      <c r="N90" s="56">
        <f t="shared" si="15"/>
        <v>88</v>
      </c>
      <c r="O90" s="57">
        <f t="shared" si="16"/>
        <v>1</v>
      </c>
      <c r="P90" s="58">
        <f t="shared" si="17"/>
        <v>100</v>
      </c>
      <c r="Q90" s="59">
        <f t="shared" si="18"/>
        <v>1</v>
      </c>
      <c r="R90" s="93">
        <f t="shared" si="13"/>
        <v>1.1488605717059142E-3</v>
      </c>
    </row>
    <row r="91" spans="1:18" x14ac:dyDescent="0.25">
      <c r="A91" s="76" t="str">
        <f t="shared" si="14"/>
        <v/>
      </c>
      <c r="B91" s="56">
        <v>89</v>
      </c>
      <c r="C91" s="57">
        <v>1</v>
      </c>
      <c r="D91" s="58">
        <v>100</v>
      </c>
      <c r="E91" s="79" t="s">
        <v>70</v>
      </c>
      <c r="F91" s="80">
        <v>2.5600000000000001E-2</v>
      </c>
      <c r="N91" s="56">
        <f t="shared" si="15"/>
        <v>89</v>
      </c>
      <c r="O91" s="57">
        <f t="shared" si="16"/>
        <v>1</v>
      </c>
      <c r="P91" s="58">
        <f t="shared" si="17"/>
        <v>100</v>
      </c>
      <c r="Q91" s="59">
        <f t="shared" si="18"/>
        <v>1</v>
      </c>
      <c r="R91" s="93">
        <f t="shared" si="13"/>
        <v>1.1488605717059142E-3</v>
      </c>
    </row>
    <row r="92" spans="1:18" x14ac:dyDescent="0.25">
      <c r="A92" s="76" t="str">
        <f t="shared" si="14"/>
        <v/>
      </c>
      <c r="B92" s="62">
        <v>90</v>
      </c>
      <c r="C92" s="57">
        <v>1</v>
      </c>
      <c r="D92" s="58">
        <v>100</v>
      </c>
      <c r="E92" s="79" t="s">
        <v>71</v>
      </c>
      <c r="F92" s="80">
        <v>3.8399999999999997E-2</v>
      </c>
      <c r="N92" s="56">
        <f t="shared" si="15"/>
        <v>90</v>
      </c>
      <c r="O92" s="57">
        <f t="shared" si="16"/>
        <v>1</v>
      </c>
      <c r="P92" s="58">
        <f t="shared" si="17"/>
        <v>100</v>
      </c>
      <c r="Q92" s="59">
        <f t="shared" si="18"/>
        <v>1</v>
      </c>
      <c r="R92" s="93">
        <f t="shared" si="13"/>
        <v>1.1488605717059142E-3</v>
      </c>
    </row>
    <row r="93" spans="1:18" x14ac:dyDescent="0.25">
      <c r="A93" s="76" t="str">
        <f t="shared" si="14"/>
        <v/>
      </c>
      <c r="B93" s="56">
        <v>91</v>
      </c>
      <c r="C93" s="57">
        <v>1</v>
      </c>
      <c r="D93" s="58">
        <v>100</v>
      </c>
      <c r="E93" s="79" t="s">
        <v>70</v>
      </c>
      <c r="F93" s="80">
        <v>2.5600000000000001E-2</v>
      </c>
      <c r="N93" s="56">
        <f t="shared" si="15"/>
        <v>91</v>
      </c>
      <c r="O93" s="57">
        <f t="shared" si="16"/>
        <v>1</v>
      </c>
      <c r="P93" s="58">
        <f t="shared" si="17"/>
        <v>100</v>
      </c>
      <c r="Q93" s="59">
        <f t="shared" si="18"/>
        <v>1</v>
      </c>
      <c r="R93" s="93">
        <f t="shared" si="13"/>
        <v>1.1488605717059142E-3</v>
      </c>
    </row>
    <row r="94" spans="1:18" x14ac:dyDescent="0.25">
      <c r="A94" s="76" t="str">
        <f t="shared" si="14"/>
        <v/>
      </c>
      <c r="B94" s="62">
        <v>92</v>
      </c>
      <c r="C94" s="57">
        <v>1</v>
      </c>
      <c r="D94" s="58">
        <v>100</v>
      </c>
      <c r="E94" s="79" t="s">
        <v>71</v>
      </c>
      <c r="F94" s="80">
        <v>3.8399999999999997E-2</v>
      </c>
      <c r="N94" s="56">
        <f t="shared" si="15"/>
        <v>92</v>
      </c>
      <c r="O94" s="57">
        <f t="shared" si="16"/>
        <v>1</v>
      </c>
      <c r="P94" s="58">
        <f t="shared" si="17"/>
        <v>100</v>
      </c>
      <c r="Q94" s="59">
        <f t="shared" si="18"/>
        <v>1</v>
      </c>
      <c r="R94" s="93">
        <f t="shared" si="13"/>
        <v>1.1488605717059142E-3</v>
      </c>
    </row>
    <row r="95" spans="1:18" x14ac:dyDescent="0.25">
      <c r="A95" s="76">
        <f t="shared" si="14"/>
        <v>93</v>
      </c>
      <c r="B95" s="56">
        <v>93</v>
      </c>
      <c r="C95" s="57">
        <v>0.1</v>
      </c>
      <c r="D95" s="58">
        <v>100</v>
      </c>
      <c r="E95" s="77" t="s">
        <v>73</v>
      </c>
      <c r="F95" s="78">
        <v>0</v>
      </c>
      <c r="N95" s="56">
        <f t="shared" si="15"/>
        <v>93</v>
      </c>
      <c r="O95" s="57">
        <f t="shared" si="16"/>
        <v>0.1</v>
      </c>
      <c r="P95" s="58">
        <f t="shared" si="17"/>
        <v>100</v>
      </c>
      <c r="Q95" s="59">
        <f t="shared" si="18"/>
        <v>0.1</v>
      </c>
      <c r="R95" s="93">
        <f t="shared" si="13"/>
        <v>1.1488605717059142E-4</v>
      </c>
    </row>
    <row r="96" spans="1:18" x14ac:dyDescent="0.25">
      <c r="A96" s="76" t="str">
        <f t="shared" si="14"/>
        <v/>
      </c>
      <c r="B96" s="62">
        <v>94</v>
      </c>
      <c r="C96" s="57">
        <v>1</v>
      </c>
      <c r="D96" s="58">
        <v>100</v>
      </c>
      <c r="E96" s="79" t="s">
        <v>71</v>
      </c>
      <c r="F96" s="80">
        <v>3.8399999999999997E-2</v>
      </c>
      <c r="N96" s="56">
        <f t="shared" si="15"/>
        <v>94</v>
      </c>
      <c r="O96" s="57">
        <f t="shared" si="16"/>
        <v>1</v>
      </c>
      <c r="P96" s="58">
        <f t="shared" si="17"/>
        <v>100</v>
      </c>
      <c r="Q96" s="59">
        <f t="shared" si="18"/>
        <v>1</v>
      </c>
      <c r="R96" s="93">
        <f t="shared" si="13"/>
        <v>1.1488605717059142E-3</v>
      </c>
    </row>
    <row r="97" spans="1:18" x14ac:dyDescent="0.25">
      <c r="A97" s="76" t="str">
        <f t="shared" si="14"/>
        <v/>
      </c>
      <c r="B97" s="56">
        <v>95</v>
      </c>
      <c r="C97" s="57">
        <v>1</v>
      </c>
      <c r="D97" s="58">
        <v>100</v>
      </c>
      <c r="E97" s="79" t="s">
        <v>70</v>
      </c>
      <c r="F97" s="80">
        <v>2.5600000000000001E-2</v>
      </c>
      <c r="N97" s="56">
        <f t="shared" si="15"/>
        <v>95</v>
      </c>
      <c r="O97" s="57">
        <f t="shared" si="16"/>
        <v>1</v>
      </c>
      <c r="P97" s="58">
        <f t="shared" si="17"/>
        <v>100</v>
      </c>
      <c r="Q97" s="59">
        <f t="shared" si="18"/>
        <v>1</v>
      </c>
      <c r="R97" s="93">
        <f t="shared" si="13"/>
        <v>1.1488605717059142E-3</v>
      </c>
    </row>
    <row r="98" spans="1:18" x14ac:dyDescent="0.25">
      <c r="A98" s="76" t="str">
        <f t="shared" si="14"/>
        <v/>
      </c>
      <c r="B98" s="62">
        <v>96</v>
      </c>
      <c r="C98" s="57">
        <v>1</v>
      </c>
      <c r="D98" s="58">
        <v>100</v>
      </c>
      <c r="E98" s="79" t="s">
        <v>70</v>
      </c>
      <c r="F98" s="80">
        <v>2.5600000000000001E-2</v>
      </c>
      <c r="N98" s="56">
        <f t="shared" si="15"/>
        <v>96</v>
      </c>
      <c r="O98" s="57">
        <f t="shared" si="16"/>
        <v>1</v>
      </c>
      <c r="P98" s="58">
        <f t="shared" si="17"/>
        <v>100</v>
      </c>
      <c r="Q98" s="59">
        <f t="shared" si="18"/>
        <v>1</v>
      </c>
      <c r="R98" s="93">
        <f t="shared" si="13"/>
        <v>1.1488605717059142E-3</v>
      </c>
    </row>
    <row r="99" spans="1:18" x14ac:dyDescent="0.25">
      <c r="A99" s="76">
        <f t="shared" si="14"/>
        <v>97</v>
      </c>
      <c r="B99" s="56">
        <v>97</v>
      </c>
      <c r="C99" s="57">
        <v>16500</v>
      </c>
      <c r="D99" s="58">
        <v>100</v>
      </c>
      <c r="E99" s="77" t="s">
        <v>73</v>
      </c>
      <c r="F99" s="78">
        <v>0</v>
      </c>
      <c r="N99" s="56">
        <f t="shared" si="15"/>
        <v>97</v>
      </c>
      <c r="O99" s="57">
        <f t="shared" si="16"/>
        <v>16500</v>
      </c>
      <c r="P99" s="58">
        <f t="shared" si="17"/>
        <v>100</v>
      </c>
      <c r="Q99" s="59">
        <f t="shared" si="18"/>
        <v>16500</v>
      </c>
      <c r="R99" s="93">
        <f t="shared" si="13"/>
        <v>18.956199433147585</v>
      </c>
    </row>
    <row r="100" spans="1:18" x14ac:dyDescent="0.25">
      <c r="A100" s="76">
        <f t="shared" si="14"/>
        <v>98</v>
      </c>
      <c r="B100" s="62">
        <v>98</v>
      </c>
      <c r="C100" s="57">
        <v>0.1</v>
      </c>
      <c r="D100" s="58">
        <v>100</v>
      </c>
      <c r="E100" s="77" t="s">
        <v>73</v>
      </c>
      <c r="F100" s="78">
        <v>0</v>
      </c>
      <c r="N100" s="56">
        <f t="shared" si="15"/>
        <v>98</v>
      </c>
      <c r="O100" s="57">
        <f t="shared" si="16"/>
        <v>0.1</v>
      </c>
      <c r="P100" s="58">
        <f t="shared" si="17"/>
        <v>100</v>
      </c>
      <c r="Q100" s="59">
        <f t="shared" si="18"/>
        <v>0.1</v>
      </c>
      <c r="R100" s="93">
        <f t="shared" si="13"/>
        <v>1.1488605717059142E-4</v>
      </c>
    </row>
    <row r="101" spans="1:18" x14ac:dyDescent="0.25">
      <c r="A101" s="76" t="str">
        <f t="shared" si="14"/>
        <v/>
      </c>
      <c r="B101" s="56">
        <v>99</v>
      </c>
      <c r="C101" s="57">
        <v>1</v>
      </c>
      <c r="D101" s="58">
        <v>100</v>
      </c>
      <c r="E101" s="79" t="s">
        <v>70</v>
      </c>
      <c r="F101" s="80">
        <v>2.5600000000000001E-2</v>
      </c>
      <c r="N101" s="56">
        <f t="shared" si="15"/>
        <v>99</v>
      </c>
      <c r="O101" s="57">
        <f t="shared" si="16"/>
        <v>1</v>
      </c>
      <c r="P101" s="58">
        <f t="shared" si="17"/>
        <v>100</v>
      </c>
      <c r="Q101" s="59">
        <f t="shared" si="18"/>
        <v>1</v>
      </c>
      <c r="R101" s="93">
        <f t="shared" si="13"/>
        <v>1.1488605717059142E-3</v>
      </c>
    </row>
    <row r="102" spans="1:18" x14ac:dyDescent="0.25">
      <c r="A102" s="76" t="str">
        <f t="shared" si="14"/>
        <v/>
      </c>
      <c r="B102" s="62">
        <v>100</v>
      </c>
      <c r="C102" s="57">
        <v>1</v>
      </c>
      <c r="D102" s="58">
        <v>100</v>
      </c>
      <c r="E102" s="79" t="s">
        <v>70</v>
      </c>
      <c r="F102" s="80">
        <v>2.5600000000000001E-2</v>
      </c>
      <c r="N102" s="56">
        <f t="shared" si="15"/>
        <v>100</v>
      </c>
      <c r="O102" s="57">
        <f t="shared" si="16"/>
        <v>1</v>
      </c>
      <c r="P102" s="58">
        <f t="shared" si="17"/>
        <v>100</v>
      </c>
      <c r="Q102" s="59">
        <f t="shared" si="18"/>
        <v>1</v>
      </c>
      <c r="R102" s="93">
        <f t="shared" si="13"/>
        <v>1.1488605717059142E-3</v>
      </c>
    </row>
    <row r="103" spans="1:18" x14ac:dyDescent="0.25">
      <c r="A103" s="76">
        <f t="shared" si="14"/>
        <v>101</v>
      </c>
      <c r="B103" s="56">
        <v>101</v>
      </c>
      <c r="C103" s="57">
        <v>1</v>
      </c>
      <c r="D103" s="58">
        <v>100</v>
      </c>
      <c r="E103" s="77" t="s">
        <v>73</v>
      </c>
      <c r="F103" s="78">
        <v>0</v>
      </c>
      <c r="N103" s="56">
        <f t="shared" si="15"/>
        <v>101</v>
      </c>
      <c r="O103" s="57">
        <f t="shared" si="16"/>
        <v>1</v>
      </c>
      <c r="P103" s="58">
        <f t="shared" si="17"/>
        <v>100</v>
      </c>
      <c r="Q103" s="59">
        <f t="shared" si="18"/>
        <v>1</v>
      </c>
      <c r="R103" s="93">
        <f t="shared" si="13"/>
        <v>1.1488605717059142E-3</v>
      </c>
    </row>
    <row r="104" spans="1:18" x14ac:dyDescent="0.25">
      <c r="A104" s="76">
        <f t="shared" si="14"/>
        <v>102</v>
      </c>
      <c r="B104" s="62">
        <v>102</v>
      </c>
      <c r="C104" s="57">
        <v>1</v>
      </c>
      <c r="D104" s="58">
        <v>100</v>
      </c>
      <c r="E104" s="77" t="s">
        <v>73</v>
      </c>
      <c r="F104" s="78">
        <v>0</v>
      </c>
      <c r="N104" s="56">
        <f t="shared" si="15"/>
        <v>102</v>
      </c>
      <c r="O104" s="57">
        <f t="shared" si="16"/>
        <v>1</v>
      </c>
      <c r="P104" s="58">
        <f t="shared" si="17"/>
        <v>100</v>
      </c>
      <c r="Q104" s="59">
        <f t="shared" si="18"/>
        <v>1</v>
      </c>
      <c r="R104" s="93">
        <f t="shared" si="13"/>
        <v>1.1488605717059142E-3</v>
      </c>
    </row>
    <row r="105" spans="1:18" x14ac:dyDescent="0.25">
      <c r="A105" s="76" t="str">
        <f t="shared" si="14"/>
        <v/>
      </c>
      <c r="B105" s="56">
        <v>103</v>
      </c>
      <c r="C105" s="57">
        <v>1</v>
      </c>
      <c r="D105" s="58">
        <v>100</v>
      </c>
      <c r="E105" s="79" t="s">
        <v>71</v>
      </c>
      <c r="F105" s="80">
        <v>3.8399999999999997E-2</v>
      </c>
      <c r="N105" s="56">
        <f t="shared" si="15"/>
        <v>103</v>
      </c>
      <c r="O105" s="57">
        <f t="shared" si="16"/>
        <v>1</v>
      </c>
      <c r="P105" s="58">
        <f t="shared" si="17"/>
        <v>100</v>
      </c>
      <c r="Q105" s="59">
        <f t="shared" si="18"/>
        <v>1</v>
      </c>
      <c r="R105" s="93">
        <f t="shared" si="13"/>
        <v>1.1488605717059142E-3</v>
      </c>
    </row>
    <row r="106" spans="1:18" x14ac:dyDescent="0.25">
      <c r="A106" s="76" t="str">
        <f t="shared" si="14"/>
        <v/>
      </c>
      <c r="B106" s="62">
        <v>104</v>
      </c>
      <c r="C106" s="57">
        <v>1</v>
      </c>
      <c r="D106" s="58">
        <v>100</v>
      </c>
      <c r="E106" s="79" t="s">
        <v>70</v>
      </c>
      <c r="F106" s="80">
        <v>2.5600000000000001E-2</v>
      </c>
      <c r="N106" s="56">
        <f t="shared" si="15"/>
        <v>104</v>
      </c>
      <c r="O106" s="57">
        <f t="shared" si="16"/>
        <v>1</v>
      </c>
      <c r="P106" s="58">
        <f t="shared" si="17"/>
        <v>100</v>
      </c>
      <c r="Q106" s="59">
        <f t="shared" si="18"/>
        <v>1</v>
      </c>
      <c r="R106" s="93">
        <f t="shared" si="13"/>
        <v>1.1488605717059142E-3</v>
      </c>
    </row>
    <row r="107" spans="1:18" x14ac:dyDescent="0.25">
      <c r="A107" s="76">
        <f t="shared" si="14"/>
        <v>105</v>
      </c>
      <c r="B107" s="56">
        <v>105</v>
      </c>
      <c r="C107" s="57">
        <v>11250</v>
      </c>
      <c r="D107" s="58">
        <v>100</v>
      </c>
      <c r="E107" s="77" t="s">
        <v>73</v>
      </c>
      <c r="F107" s="78">
        <v>0</v>
      </c>
      <c r="N107" s="56">
        <f t="shared" si="15"/>
        <v>105</v>
      </c>
      <c r="O107" s="57">
        <f t="shared" si="16"/>
        <v>11250</v>
      </c>
      <c r="P107" s="58">
        <f t="shared" si="17"/>
        <v>100</v>
      </c>
      <c r="Q107" s="59">
        <f t="shared" si="18"/>
        <v>11250</v>
      </c>
      <c r="R107" s="93">
        <f t="shared" si="13"/>
        <v>12.924681431691535</v>
      </c>
    </row>
    <row r="108" spans="1:18" x14ac:dyDescent="0.25">
      <c r="A108" s="76" t="str">
        <f t="shared" si="14"/>
        <v/>
      </c>
      <c r="B108" s="62">
        <v>106</v>
      </c>
      <c r="C108" s="57">
        <v>1</v>
      </c>
      <c r="D108" s="58">
        <v>100</v>
      </c>
      <c r="E108" s="79" t="s">
        <v>71</v>
      </c>
      <c r="F108" s="80">
        <v>3.8399999999999997E-2</v>
      </c>
      <c r="N108" s="56">
        <f t="shared" si="15"/>
        <v>106</v>
      </c>
      <c r="O108" s="57">
        <f t="shared" si="16"/>
        <v>1</v>
      </c>
      <c r="P108" s="58">
        <f t="shared" si="17"/>
        <v>100</v>
      </c>
      <c r="Q108" s="59">
        <f t="shared" si="18"/>
        <v>1</v>
      </c>
      <c r="R108" s="93">
        <f t="shared" si="13"/>
        <v>1.1488605717059142E-3</v>
      </c>
    </row>
    <row r="109" spans="1:18" x14ac:dyDescent="0.25">
      <c r="A109" s="76" t="str">
        <f t="shared" si="14"/>
        <v/>
      </c>
      <c r="B109" s="56">
        <v>107</v>
      </c>
      <c r="C109" s="57">
        <v>1</v>
      </c>
      <c r="D109" s="58">
        <v>100</v>
      </c>
      <c r="E109" s="79" t="s">
        <v>70</v>
      </c>
      <c r="F109" s="80">
        <v>2.5600000000000001E-2</v>
      </c>
      <c r="N109" s="56">
        <f t="shared" si="15"/>
        <v>107</v>
      </c>
      <c r="O109" s="57">
        <f t="shared" si="16"/>
        <v>1</v>
      </c>
      <c r="P109" s="58">
        <f t="shared" si="17"/>
        <v>100</v>
      </c>
      <c r="Q109" s="59">
        <f t="shared" si="18"/>
        <v>1</v>
      </c>
      <c r="R109" s="93">
        <f t="shared" si="13"/>
        <v>1.1488605717059142E-3</v>
      </c>
    </row>
    <row r="110" spans="1:18" x14ac:dyDescent="0.25">
      <c r="A110" s="76" t="str">
        <f t="shared" si="14"/>
        <v/>
      </c>
      <c r="B110" s="62">
        <v>108</v>
      </c>
      <c r="C110" s="57">
        <v>1</v>
      </c>
      <c r="D110" s="58">
        <v>100</v>
      </c>
      <c r="E110" s="79" t="s">
        <v>70</v>
      </c>
      <c r="F110" s="80">
        <v>2.5600000000000001E-2</v>
      </c>
      <c r="N110" s="56">
        <f t="shared" si="15"/>
        <v>108</v>
      </c>
      <c r="O110" s="57">
        <f t="shared" si="16"/>
        <v>1</v>
      </c>
      <c r="P110" s="58">
        <f t="shared" si="17"/>
        <v>100</v>
      </c>
      <c r="Q110" s="59">
        <f t="shared" si="18"/>
        <v>1</v>
      </c>
      <c r="R110" s="93">
        <f t="shared" si="13"/>
        <v>1.1488605717059142E-3</v>
      </c>
    </row>
    <row r="111" spans="1:18" x14ac:dyDescent="0.25">
      <c r="A111" s="76" t="str">
        <f t="shared" si="14"/>
        <v/>
      </c>
      <c r="B111" s="56">
        <v>109</v>
      </c>
      <c r="C111" s="57">
        <v>1</v>
      </c>
      <c r="D111" s="58">
        <v>100</v>
      </c>
      <c r="E111" s="79" t="s">
        <v>71</v>
      </c>
      <c r="F111" s="80">
        <v>3.8399999999999997E-2</v>
      </c>
      <c r="N111" s="56">
        <f t="shared" si="15"/>
        <v>109</v>
      </c>
      <c r="O111" s="57">
        <f t="shared" si="16"/>
        <v>1</v>
      </c>
      <c r="P111" s="58">
        <f t="shared" si="17"/>
        <v>100</v>
      </c>
      <c r="Q111" s="59">
        <f t="shared" si="18"/>
        <v>1</v>
      </c>
      <c r="R111" s="93">
        <f t="shared" si="13"/>
        <v>1.1488605717059142E-3</v>
      </c>
    </row>
    <row r="112" spans="1:18" x14ac:dyDescent="0.25">
      <c r="A112" s="76" t="str">
        <f t="shared" si="14"/>
        <v/>
      </c>
      <c r="B112" s="62">
        <v>110</v>
      </c>
      <c r="C112" s="57">
        <v>1</v>
      </c>
      <c r="D112" s="58">
        <v>100</v>
      </c>
      <c r="E112" s="79" t="s">
        <v>70</v>
      </c>
      <c r="F112" s="80">
        <v>2.5600000000000001E-2</v>
      </c>
      <c r="N112" s="56">
        <f t="shared" si="15"/>
        <v>110</v>
      </c>
      <c r="O112" s="57">
        <f t="shared" si="16"/>
        <v>1</v>
      </c>
      <c r="P112" s="58">
        <f t="shared" si="17"/>
        <v>100</v>
      </c>
      <c r="Q112" s="59">
        <f t="shared" si="18"/>
        <v>1</v>
      </c>
      <c r="R112" s="93">
        <f t="shared" si="13"/>
        <v>1.1488605717059142E-3</v>
      </c>
    </row>
    <row r="113" spans="1:18" x14ac:dyDescent="0.25">
      <c r="A113" s="76" t="str">
        <f t="shared" si="14"/>
        <v/>
      </c>
      <c r="B113" s="56">
        <v>111</v>
      </c>
      <c r="C113" s="57">
        <v>1</v>
      </c>
      <c r="D113" s="58">
        <v>100</v>
      </c>
      <c r="E113" s="79" t="s">
        <v>70</v>
      </c>
      <c r="F113" s="80">
        <v>2.5600000000000001E-2</v>
      </c>
      <c r="N113" s="56">
        <f t="shared" si="15"/>
        <v>111</v>
      </c>
      <c r="O113" s="57">
        <f t="shared" si="16"/>
        <v>1</v>
      </c>
      <c r="P113" s="58">
        <f t="shared" si="17"/>
        <v>100</v>
      </c>
      <c r="Q113" s="59">
        <f t="shared" si="18"/>
        <v>1</v>
      </c>
      <c r="R113" s="93">
        <f t="shared" si="13"/>
        <v>1.1488605717059142E-3</v>
      </c>
    </row>
    <row r="114" spans="1:18" x14ac:dyDescent="0.25">
      <c r="A114" s="76" t="str">
        <f t="shared" si="14"/>
        <v/>
      </c>
      <c r="B114" s="62">
        <v>112</v>
      </c>
      <c r="C114" s="57">
        <v>1</v>
      </c>
      <c r="D114" s="58">
        <v>100</v>
      </c>
      <c r="E114" s="79" t="s">
        <v>70</v>
      </c>
      <c r="F114" s="80">
        <v>2.5600000000000001E-2</v>
      </c>
      <c r="N114" s="56">
        <f t="shared" si="15"/>
        <v>112</v>
      </c>
      <c r="O114" s="57">
        <f t="shared" si="16"/>
        <v>1</v>
      </c>
      <c r="P114" s="58">
        <f t="shared" si="17"/>
        <v>100</v>
      </c>
      <c r="Q114" s="59">
        <f t="shared" si="18"/>
        <v>1</v>
      </c>
      <c r="R114" s="93">
        <f t="shared" si="13"/>
        <v>1.1488605717059142E-3</v>
      </c>
    </row>
    <row r="115" spans="1:18" x14ac:dyDescent="0.25">
      <c r="A115" s="76" t="str">
        <f t="shared" si="14"/>
        <v/>
      </c>
      <c r="B115" s="56">
        <v>113</v>
      </c>
      <c r="C115" s="57">
        <v>1</v>
      </c>
      <c r="D115" s="58">
        <v>100</v>
      </c>
      <c r="E115" s="79" t="s">
        <v>71</v>
      </c>
      <c r="F115" s="80">
        <v>3.8399999999999997E-2</v>
      </c>
      <c r="N115" s="56">
        <f t="shared" si="15"/>
        <v>113</v>
      </c>
      <c r="O115" s="57">
        <f t="shared" si="16"/>
        <v>1</v>
      </c>
      <c r="P115" s="58">
        <f t="shared" si="17"/>
        <v>100</v>
      </c>
      <c r="Q115" s="59">
        <f t="shared" si="18"/>
        <v>1</v>
      </c>
      <c r="R115" s="93">
        <f t="shared" si="13"/>
        <v>1.1488605717059142E-3</v>
      </c>
    </row>
    <row r="116" spans="1:18" x14ac:dyDescent="0.25">
      <c r="A116" s="76" t="str">
        <f t="shared" si="14"/>
        <v/>
      </c>
      <c r="B116" s="62">
        <v>114</v>
      </c>
      <c r="C116" s="57">
        <v>1</v>
      </c>
      <c r="D116" s="58">
        <v>100</v>
      </c>
      <c r="E116" s="79" t="s">
        <v>71</v>
      </c>
      <c r="F116" s="80">
        <v>3.8399999999999997E-2</v>
      </c>
      <c r="N116" s="56">
        <f t="shared" si="15"/>
        <v>114</v>
      </c>
      <c r="O116" s="57">
        <f t="shared" si="16"/>
        <v>1</v>
      </c>
      <c r="P116" s="58">
        <f t="shared" si="17"/>
        <v>100</v>
      </c>
      <c r="Q116" s="59">
        <f t="shared" si="18"/>
        <v>1</v>
      </c>
      <c r="R116" s="93">
        <f t="shared" si="13"/>
        <v>1.1488605717059142E-3</v>
      </c>
    </row>
    <row r="117" spans="1:18" x14ac:dyDescent="0.25">
      <c r="A117" s="76" t="str">
        <f t="shared" si="14"/>
        <v/>
      </c>
      <c r="B117" s="56">
        <v>115</v>
      </c>
      <c r="C117" s="57">
        <v>1</v>
      </c>
      <c r="D117" s="58">
        <v>100</v>
      </c>
      <c r="E117" s="79" t="s">
        <v>70</v>
      </c>
      <c r="F117" s="80">
        <v>2.5600000000000001E-2</v>
      </c>
      <c r="N117" s="56">
        <f t="shared" si="15"/>
        <v>115</v>
      </c>
      <c r="O117" s="57">
        <f t="shared" si="16"/>
        <v>1</v>
      </c>
      <c r="P117" s="58">
        <f t="shared" si="17"/>
        <v>100</v>
      </c>
      <c r="Q117" s="59">
        <f t="shared" si="18"/>
        <v>1</v>
      </c>
      <c r="R117" s="93">
        <f t="shared" si="13"/>
        <v>1.1488605717059142E-3</v>
      </c>
    </row>
    <row r="118" spans="1:18" x14ac:dyDescent="0.25">
      <c r="A118" s="76" t="str">
        <f t="shared" si="14"/>
        <v/>
      </c>
      <c r="B118" s="62">
        <v>116</v>
      </c>
      <c r="C118" s="57">
        <v>1</v>
      </c>
      <c r="D118" s="58">
        <v>100</v>
      </c>
      <c r="E118" s="79" t="s">
        <v>70</v>
      </c>
      <c r="F118" s="80">
        <v>2.5600000000000001E-2</v>
      </c>
      <c r="N118" s="56">
        <f t="shared" si="15"/>
        <v>116</v>
      </c>
      <c r="O118" s="57">
        <f t="shared" si="16"/>
        <v>1</v>
      </c>
      <c r="P118" s="58">
        <f t="shared" si="17"/>
        <v>100</v>
      </c>
      <c r="Q118" s="59">
        <f t="shared" si="18"/>
        <v>1</v>
      </c>
      <c r="R118" s="93">
        <f t="shared" si="13"/>
        <v>1.1488605717059142E-3</v>
      </c>
    </row>
    <row r="119" spans="1:18" x14ac:dyDescent="0.25">
      <c r="A119" s="76" t="str">
        <f t="shared" si="14"/>
        <v/>
      </c>
      <c r="B119" s="56">
        <v>117</v>
      </c>
      <c r="C119" s="57">
        <v>1</v>
      </c>
      <c r="D119" s="58">
        <v>100</v>
      </c>
      <c r="E119" s="79" t="s">
        <v>70</v>
      </c>
      <c r="F119" s="80">
        <v>2.5600000000000001E-2</v>
      </c>
      <c r="N119" s="56">
        <f t="shared" si="15"/>
        <v>117</v>
      </c>
      <c r="O119" s="57">
        <f t="shared" si="16"/>
        <v>1</v>
      </c>
      <c r="P119" s="58">
        <f t="shared" si="17"/>
        <v>100</v>
      </c>
      <c r="Q119" s="59">
        <f t="shared" si="18"/>
        <v>1</v>
      </c>
      <c r="R119" s="93">
        <f t="shared" si="13"/>
        <v>1.1488605717059142E-3</v>
      </c>
    </row>
    <row r="120" spans="1:18" x14ac:dyDescent="0.25">
      <c r="A120" s="76">
        <f t="shared" si="14"/>
        <v>118</v>
      </c>
      <c r="B120" s="62">
        <v>118</v>
      </c>
      <c r="C120" s="57">
        <v>18000</v>
      </c>
      <c r="D120" s="58">
        <v>100</v>
      </c>
      <c r="E120" s="77" t="s">
        <v>73</v>
      </c>
      <c r="F120" s="78">
        <v>0</v>
      </c>
      <c r="N120" s="56">
        <f t="shared" si="15"/>
        <v>118</v>
      </c>
      <c r="O120" s="57">
        <f t="shared" si="16"/>
        <v>18000</v>
      </c>
      <c r="P120" s="58">
        <f t="shared" si="17"/>
        <v>100</v>
      </c>
      <c r="Q120" s="59">
        <f t="shared" si="18"/>
        <v>18000</v>
      </c>
      <c r="R120" s="93">
        <f t="shared" si="13"/>
        <v>20.679490290706454</v>
      </c>
    </row>
    <row r="121" spans="1:18" x14ac:dyDescent="0.25">
      <c r="A121" s="76">
        <f t="shared" si="14"/>
        <v>119</v>
      </c>
      <c r="B121" s="56">
        <v>119</v>
      </c>
      <c r="C121" s="57">
        <v>18000</v>
      </c>
      <c r="D121" s="58">
        <v>100</v>
      </c>
      <c r="E121" s="77" t="s">
        <v>73</v>
      </c>
      <c r="F121" s="78">
        <v>0</v>
      </c>
      <c r="N121" s="56">
        <f t="shared" si="15"/>
        <v>119</v>
      </c>
      <c r="O121" s="57">
        <f t="shared" si="16"/>
        <v>18000</v>
      </c>
      <c r="P121" s="58">
        <f t="shared" si="17"/>
        <v>100</v>
      </c>
      <c r="Q121" s="59">
        <f t="shared" si="18"/>
        <v>18000</v>
      </c>
      <c r="R121" s="93">
        <f t="shared" si="13"/>
        <v>20.679490290706454</v>
      </c>
    </row>
    <row r="122" spans="1:18" x14ac:dyDescent="0.25">
      <c r="A122" s="76" t="str">
        <f t="shared" si="14"/>
        <v/>
      </c>
      <c r="B122" s="62">
        <v>120</v>
      </c>
      <c r="C122" s="57">
        <v>1</v>
      </c>
      <c r="D122" s="58">
        <v>100</v>
      </c>
      <c r="E122" s="79" t="s">
        <v>70</v>
      </c>
      <c r="F122" s="80">
        <v>2.5600000000000001E-2</v>
      </c>
      <c r="N122" s="56">
        <f t="shared" si="15"/>
        <v>120</v>
      </c>
      <c r="O122" s="57">
        <f t="shared" si="16"/>
        <v>1</v>
      </c>
      <c r="P122" s="58">
        <f t="shared" si="17"/>
        <v>100</v>
      </c>
      <c r="Q122" s="59">
        <f t="shared" si="18"/>
        <v>1</v>
      </c>
      <c r="R122" s="93">
        <f t="shared" si="13"/>
        <v>1.1488605717059142E-3</v>
      </c>
    </row>
    <row r="123" spans="1:18" x14ac:dyDescent="0.25">
      <c r="A123" s="76" t="str">
        <f t="shared" si="14"/>
        <v/>
      </c>
      <c r="B123" s="56">
        <v>121</v>
      </c>
      <c r="C123" s="57">
        <v>1</v>
      </c>
      <c r="D123" s="58">
        <v>100</v>
      </c>
      <c r="E123" s="79" t="s">
        <v>71</v>
      </c>
      <c r="F123" s="80">
        <v>3.8399999999999997E-2</v>
      </c>
      <c r="N123" s="56">
        <f t="shared" si="15"/>
        <v>121</v>
      </c>
      <c r="O123" s="57">
        <f t="shared" si="16"/>
        <v>1</v>
      </c>
      <c r="P123" s="58">
        <f t="shared" si="17"/>
        <v>100</v>
      </c>
      <c r="Q123" s="59">
        <f t="shared" si="18"/>
        <v>1</v>
      </c>
      <c r="R123" s="93">
        <f t="shared" si="13"/>
        <v>1.1488605717059142E-3</v>
      </c>
    </row>
    <row r="124" spans="1:18" x14ac:dyDescent="0.25">
      <c r="A124" s="76" t="str">
        <f t="shared" si="14"/>
        <v/>
      </c>
      <c r="B124" s="62">
        <v>122</v>
      </c>
      <c r="C124" s="57">
        <v>1</v>
      </c>
      <c r="D124" s="58">
        <v>100</v>
      </c>
      <c r="E124" s="79" t="s">
        <v>70</v>
      </c>
      <c r="F124" s="80">
        <v>2.5600000000000001E-2</v>
      </c>
      <c r="N124" s="56">
        <f t="shared" si="15"/>
        <v>122</v>
      </c>
      <c r="O124" s="57">
        <f t="shared" si="16"/>
        <v>1</v>
      </c>
      <c r="P124" s="58">
        <f t="shared" si="17"/>
        <v>100</v>
      </c>
      <c r="Q124" s="59">
        <f t="shared" si="18"/>
        <v>1</v>
      </c>
      <c r="R124" s="93">
        <f t="shared" si="13"/>
        <v>1.1488605717059142E-3</v>
      </c>
    </row>
    <row r="125" spans="1:18" x14ac:dyDescent="0.25">
      <c r="A125" s="76" t="str">
        <f t="shared" si="14"/>
        <v/>
      </c>
      <c r="B125" s="56">
        <v>123</v>
      </c>
      <c r="C125" s="57">
        <v>1</v>
      </c>
      <c r="D125" s="58">
        <v>100</v>
      </c>
      <c r="E125" s="79" t="s">
        <v>71</v>
      </c>
      <c r="F125" s="80">
        <v>3.8399999999999997E-2</v>
      </c>
      <c r="N125" s="56">
        <f t="shared" si="15"/>
        <v>123</v>
      </c>
      <c r="O125" s="57">
        <f t="shared" si="16"/>
        <v>1</v>
      </c>
      <c r="P125" s="58">
        <f t="shared" si="17"/>
        <v>100</v>
      </c>
      <c r="Q125" s="59">
        <f t="shared" si="18"/>
        <v>1</v>
      </c>
      <c r="R125" s="93">
        <f t="shared" si="13"/>
        <v>1.1488605717059142E-3</v>
      </c>
    </row>
    <row r="126" spans="1:18" x14ac:dyDescent="0.25">
      <c r="A126" s="76" t="str">
        <f t="shared" si="14"/>
        <v/>
      </c>
      <c r="B126" s="62">
        <v>124</v>
      </c>
      <c r="C126" s="57">
        <v>1</v>
      </c>
      <c r="D126" s="58">
        <v>100</v>
      </c>
      <c r="E126" s="79" t="s">
        <v>70</v>
      </c>
      <c r="F126" s="80">
        <v>2.5600000000000001E-2</v>
      </c>
      <c r="N126" s="56">
        <f t="shared" si="15"/>
        <v>124</v>
      </c>
      <c r="O126" s="57">
        <f t="shared" si="16"/>
        <v>1</v>
      </c>
      <c r="P126" s="58">
        <f t="shared" si="17"/>
        <v>100</v>
      </c>
      <c r="Q126" s="59">
        <f t="shared" si="18"/>
        <v>1</v>
      </c>
      <c r="R126" s="93">
        <f t="shared" si="13"/>
        <v>1.1488605717059142E-3</v>
      </c>
    </row>
    <row r="127" spans="1:18" x14ac:dyDescent="0.25">
      <c r="A127" s="76" t="str">
        <f t="shared" si="14"/>
        <v/>
      </c>
      <c r="B127" s="56">
        <v>125</v>
      </c>
      <c r="C127" s="57">
        <v>1</v>
      </c>
      <c r="D127" s="58">
        <v>100</v>
      </c>
      <c r="E127" s="79" t="s">
        <v>70</v>
      </c>
      <c r="F127" s="80">
        <v>2.5600000000000001E-2</v>
      </c>
      <c r="N127" s="56">
        <f t="shared" si="15"/>
        <v>125</v>
      </c>
      <c r="O127" s="57">
        <f t="shared" si="16"/>
        <v>1</v>
      </c>
      <c r="P127" s="58">
        <f t="shared" si="17"/>
        <v>100</v>
      </c>
      <c r="Q127" s="59">
        <f t="shared" si="18"/>
        <v>1</v>
      </c>
      <c r="R127" s="93">
        <f t="shared" si="13"/>
        <v>1.1488605717059142E-3</v>
      </c>
    </row>
    <row r="128" spans="1:18" x14ac:dyDescent="0.25">
      <c r="A128" s="76" t="str">
        <f t="shared" si="14"/>
        <v/>
      </c>
      <c r="B128" s="62">
        <v>126</v>
      </c>
      <c r="C128" s="57">
        <v>1</v>
      </c>
      <c r="D128" s="58">
        <v>100</v>
      </c>
      <c r="E128" s="79" t="s">
        <v>70</v>
      </c>
      <c r="F128" s="80">
        <v>2.5600000000000001E-2</v>
      </c>
      <c r="N128" s="56">
        <f t="shared" si="15"/>
        <v>126</v>
      </c>
      <c r="O128" s="57">
        <f t="shared" si="16"/>
        <v>1</v>
      </c>
      <c r="P128" s="58">
        <f t="shared" si="17"/>
        <v>100</v>
      </c>
      <c r="Q128" s="59">
        <f t="shared" si="18"/>
        <v>1</v>
      </c>
      <c r="R128" s="93">
        <f t="shared" si="13"/>
        <v>1.1488605717059142E-3</v>
      </c>
    </row>
    <row r="129" spans="1:18" x14ac:dyDescent="0.25">
      <c r="A129" s="76" t="str">
        <f t="shared" si="14"/>
        <v/>
      </c>
      <c r="B129" s="56">
        <v>127</v>
      </c>
      <c r="C129" s="57">
        <v>1</v>
      </c>
      <c r="D129" s="58">
        <v>100</v>
      </c>
      <c r="E129" s="79" t="s">
        <v>70</v>
      </c>
      <c r="F129" s="80">
        <v>2.5600000000000001E-2</v>
      </c>
      <c r="N129" s="56">
        <f t="shared" si="15"/>
        <v>127</v>
      </c>
      <c r="O129" s="57">
        <f t="shared" si="16"/>
        <v>1</v>
      </c>
      <c r="P129" s="58">
        <f t="shared" si="17"/>
        <v>100</v>
      </c>
      <c r="Q129" s="59">
        <f t="shared" si="18"/>
        <v>1</v>
      </c>
      <c r="R129" s="93">
        <f t="shared" si="13"/>
        <v>1.1488605717059142E-3</v>
      </c>
    </row>
    <row r="130" spans="1:18" x14ac:dyDescent="0.25">
      <c r="A130" s="76" t="str">
        <f t="shared" si="14"/>
        <v/>
      </c>
      <c r="B130" s="62">
        <v>128</v>
      </c>
      <c r="C130" s="57">
        <v>1</v>
      </c>
      <c r="D130" s="58">
        <v>100</v>
      </c>
      <c r="E130" s="79" t="s">
        <v>71</v>
      </c>
      <c r="F130" s="80">
        <v>3.8399999999999997E-2</v>
      </c>
      <c r="N130" s="56">
        <f t="shared" si="15"/>
        <v>128</v>
      </c>
      <c r="O130" s="57">
        <f t="shared" si="16"/>
        <v>1</v>
      </c>
      <c r="P130" s="58">
        <f t="shared" si="17"/>
        <v>100</v>
      </c>
      <c r="Q130" s="59">
        <f t="shared" si="18"/>
        <v>1</v>
      </c>
      <c r="R130" s="93">
        <f t="shared" si="13"/>
        <v>1.1488605717059142E-3</v>
      </c>
    </row>
    <row r="131" spans="1:18" x14ac:dyDescent="0.25">
      <c r="A131" s="76" t="str">
        <f t="shared" si="14"/>
        <v/>
      </c>
      <c r="B131" s="56">
        <v>129</v>
      </c>
      <c r="C131" s="57">
        <v>1</v>
      </c>
      <c r="D131" s="58">
        <v>100</v>
      </c>
      <c r="E131" s="79" t="s">
        <v>70</v>
      </c>
      <c r="F131" s="80">
        <v>2.5600000000000001E-2</v>
      </c>
      <c r="N131" s="56">
        <f t="shared" si="15"/>
        <v>129</v>
      </c>
      <c r="O131" s="57">
        <f t="shared" si="16"/>
        <v>1</v>
      </c>
      <c r="P131" s="58">
        <f t="shared" si="17"/>
        <v>100</v>
      </c>
      <c r="Q131" s="59">
        <f t="shared" si="18"/>
        <v>1</v>
      </c>
      <c r="R131" s="93">
        <f t="shared" ref="R131:R194" si="19">Q131*$O$148</f>
        <v>1.1488605717059142E-3</v>
      </c>
    </row>
    <row r="132" spans="1:18" x14ac:dyDescent="0.25">
      <c r="A132" s="76" t="str">
        <f t="shared" ref="A132:A144" si="20">IF(E132="D",B132,"")</f>
        <v/>
      </c>
      <c r="B132" s="62">
        <v>130</v>
      </c>
      <c r="C132" s="57">
        <v>1</v>
      </c>
      <c r="D132" s="58">
        <v>100</v>
      </c>
      <c r="E132" s="79" t="s">
        <v>70</v>
      </c>
      <c r="F132" s="80">
        <v>2.5600000000000001E-2</v>
      </c>
      <c r="N132" s="56">
        <f t="shared" ref="N132:N144" si="21">B132</f>
        <v>130</v>
      </c>
      <c r="O132" s="57">
        <f t="shared" ref="O132:O144" si="22">C132</f>
        <v>1</v>
      </c>
      <c r="P132" s="58">
        <f t="shared" ref="P132:P144" si="23">D132</f>
        <v>100</v>
      </c>
      <c r="Q132" s="59">
        <f t="shared" ref="Q132:Q195" si="24">O132*P132/100</f>
        <v>1</v>
      </c>
      <c r="R132" s="93">
        <f t="shared" si="19"/>
        <v>1.1488605717059142E-3</v>
      </c>
    </row>
    <row r="133" spans="1:18" x14ac:dyDescent="0.25">
      <c r="A133" s="76" t="str">
        <f t="shared" si="20"/>
        <v/>
      </c>
      <c r="B133" s="56">
        <v>131</v>
      </c>
      <c r="C133" s="57">
        <v>1</v>
      </c>
      <c r="D133" s="58">
        <v>100</v>
      </c>
      <c r="E133" s="79" t="s">
        <v>70</v>
      </c>
      <c r="F133" s="80">
        <v>2.5600000000000001E-2</v>
      </c>
      <c r="N133" s="56">
        <f t="shared" si="21"/>
        <v>131</v>
      </c>
      <c r="O133" s="57">
        <f t="shared" si="22"/>
        <v>1</v>
      </c>
      <c r="P133" s="58">
        <f t="shared" si="23"/>
        <v>100</v>
      </c>
      <c r="Q133" s="59">
        <f t="shared" si="24"/>
        <v>1</v>
      </c>
      <c r="R133" s="93">
        <f t="shared" si="19"/>
        <v>1.1488605717059142E-3</v>
      </c>
    </row>
    <row r="134" spans="1:18" x14ac:dyDescent="0.25">
      <c r="A134" s="76" t="str">
        <f t="shared" si="20"/>
        <v/>
      </c>
      <c r="B134" s="62">
        <v>132</v>
      </c>
      <c r="C134" s="57">
        <v>1</v>
      </c>
      <c r="D134" s="58">
        <v>100</v>
      </c>
      <c r="E134" s="79" t="s">
        <v>71</v>
      </c>
      <c r="F134" s="80">
        <v>3.8399999999999997E-2</v>
      </c>
      <c r="N134" s="56">
        <f t="shared" si="21"/>
        <v>132</v>
      </c>
      <c r="O134" s="57">
        <f t="shared" si="22"/>
        <v>1</v>
      </c>
      <c r="P134" s="58">
        <f t="shared" si="23"/>
        <v>100</v>
      </c>
      <c r="Q134" s="59">
        <f t="shared" si="24"/>
        <v>1</v>
      </c>
      <c r="R134" s="93">
        <f t="shared" si="19"/>
        <v>1.1488605717059142E-3</v>
      </c>
    </row>
    <row r="135" spans="1:18" x14ac:dyDescent="0.25">
      <c r="A135" s="76" t="str">
        <f t="shared" si="20"/>
        <v/>
      </c>
      <c r="B135" s="56">
        <v>133</v>
      </c>
      <c r="C135" s="57">
        <v>1</v>
      </c>
      <c r="D135" s="58">
        <v>100</v>
      </c>
      <c r="E135" s="79" t="s">
        <v>71</v>
      </c>
      <c r="F135" s="80">
        <v>3.8399999999999997E-2</v>
      </c>
      <c r="N135" s="56">
        <f t="shared" si="21"/>
        <v>133</v>
      </c>
      <c r="O135" s="57">
        <f t="shared" si="22"/>
        <v>1</v>
      </c>
      <c r="P135" s="58">
        <f t="shared" si="23"/>
        <v>100</v>
      </c>
      <c r="Q135" s="59">
        <f t="shared" si="24"/>
        <v>1</v>
      </c>
      <c r="R135" s="93">
        <f t="shared" si="19"/>
        <v>1.1488605717059142E-3</v>
      </c>
    </row>
    <row r="136" spans="1:18" x14ac:dyDescent="0.25">
      <c r="A136" s="76" t="str">
        <f t="shared" si="20"/>
        <v/>
      </c>
      <c r="B136" s="62">
        <v>134</v>
      </c>
      <c r="C136" s="57">
        <v>1</v>
      </c>
      <c r="D136" s="58">
        <v>100</v>
      </c>
      <c r="E136" s="79" t="s">
        <v>70</v>
      </c>
      <c r="F136" s="80">
        <v>2.5600000000000001E-2</v>
      </c>
      <c r="N136" s="56">
        <f t="shared" si="21"/>
        <v>134</v>
      </c>
      <c r="O136" s="57">
        <f t="shared" si="22"/>
        <v>1</v>
      </c>
      <c r="P136" s="58">
        <f t="shared" si="23"/>
        <v>100</v>
      </c>
      <c r="Q136" s="59">
        <f t="shared" si="24"/>
        <v>1</v>
      </c>
      <c r="R136" s="93">
        <f t="shared" si="19"/>
        <v>1.1488605717059142E-3</v>
      </c>
    </row>
    <row r="137" spans="1:18" x14ac:dyDescent="0.25">
      <c r="A137" s="76" t="str">
        <f t="shared" si="20"/>
        <v/>
      </c>
      <c r="B137" s="56">
        <v>135</v>
      </c>
      <c r="C137" s="57">
        <v>1</v>
      </c>
      <c r="D137" s="58">
        <v>100</v>
      </c>
      <c r="E137" s="79" t="s">
        <v>71</v>
      </c>
      <c r="F137" s="80">
        <v>3.8399999999999997E-2</v>
      </c>
      <c r="N137" s="56">
        <f t="shared" si="21"/>
        <v>135</v>
      </c>
      <c r="O137" s="57">
        <f t="shared" si="22"/>
        <v>1</v>
      </c>
      <c r="P137" s="58">
        <f t="shared" si="23"/>
        <v>100</v>
      </c>
      <c r="Q137" s="59">
        <f t="shared" si="24"/>
        <v>1</v>
      </c>
      <c r="R137" s="93">
        <f t="shared" si="19"/>
        <v>1.1488605717059142E-3</v>
      </c>
    </row>
    <row r="138" spans="1:18" x14ac:dyDescent="0.25">
      <c r="A138" s="76" t="str">
        <f t="shared" si="20"/>
        <v/>
      </c>
      <c r="B138" s="62">
        <v>136</v>
      </c>
      <c r="C138" s="57">
        <v>1</v>
      </c>
      <c r="D138" s="58">
        <v>100</v>
      </c>
      <c r="E138" s="79" t="s">
        <v>70</v>
      </c>
      <c r="F138" s="80">
        <v>2.5600000000000001E-2</v>
      </c>
      <c r="N138" s="56">
        <f t="shared" si="21"/>
        <v>136</v>
      </c>
      <c r="O138" s="57">
        <f t="shared" si="22"/>
        <v>1</v>
      </c>
      <c r="P138" s="58">
        <f t="shared" si="23"/>
        <v>100</v>
      </c>
      <c r="Q138" s="59">
        <f t="shared" si="24"/>
        <v>1</v>
      </c>
      <c r="R138" s="93">
        <f t="shared" si="19"/>
        <v>1.1488605717059142E-3</v>
      </c>
    </row>
    <row r="139" spans="1:18" x14ac:dyDescent="0.25">
      <c r="A139" s="76" t="str">
        <f t="shared" si="20"/>
        <v/>
      </c>
      <c r="B139" s="56">
        <v>137</v>
      </c>
      <c r="C139" s="57">
        <v>1</v>
      </c>
      <c r="D139" s="58">
        <v>100</v>
      </c>
      <c r="E139" s="79" t="s">
        <v>70</v>
      </c>
      <c r="F139" s="80">
        <v>2.5600000000000001E-2</v>
      </c>
      <c r="N139" s="56">
        <f t="shared" si="21"/>
        <v>137</v>
      </c>
      <c r="O139" s="57">
        <f t="shared" si="22"/>
        <v>1</v>
      </c>
      <c r="P139" s="58">
        <f t="shared" si="23"/>
        <v>100</v>
      </c>
      <c r="Q139" s="59">
        <f t="shared" si="24"/>
        <v>1</v>
      </c>
      <c r="R139" s="93">
        <f t="shared" si="19"/>
        <v>1.1488605717059142E-3</v>
      </c>
    </row>
    <row r="140" spans="1:18" x14ac:dyDescent="0.25">
      <c r="A140" s="76" t="str">
        <f t="shared" si="20"/>
        <v/>
      </c>
      <c r="B140" s="62">
        <v>138</v>
      </c>
      <c r="C140" s="57">
        <v>1</v>
      </c>
      <c r="D140" s="58">
        <v>100</v>
      </c>
      <c r="E140" s="79" t="s">
        <v>70</v>
      </c>
      <c r="F140" s="80">
        <v>2.5600000000000001E-2</v>
      </c>
      <c r="N140" s="56">
        <f t="shared" si="21"/>
        <v>138</v>
      </c>
      <c r="O140" s="57">
        <f t="shared" si="22"/>
        <v>1</v>
      </c>
      <c r="P140" s="58">
        <f t="shared" si="23"/>
        <v>100</v>
      </c>
      <c r="Q140" s="59">
        <f t="shared" si="24"/>
        <v>1</v>
      </c>
      <c r="R140" s="93">
        <f t="shared" si="19"/>
        <v>1.1488605717059142E-3</v>
      </c>
    </row>
    <row r="141" spans="1:18" x14ac:dyDescent="0.25">
      <c r="A141" s="76" t="str">
        <f t="shared" si="20"/>
        <v/>
      </c>
      <c r="B141" s="56">
        <v>139</v>
      </c>
      <c r="C141" s="57">
        <v>1</v>
      </c>
      <c r="D141" s="58">
        <v>100</v>
      </c>
      <c r="E141" s="79" t="s">
        <v>71</v>
      </c>
      <c r="F141" s="80">
        <v>3.8399999999999997E-2</v>
      </c>
      <c r="N141" s="56">
        <f t="shared" si="21"/>
        <v>139</v>
      </c>
      <c r="O141" s="57">
        <f t="shared" si="22"/>
        <v>1</v>
      </c>
      <c r="P141" s="58">
        <f t="shared" si="23"/>
        <v>100</v>
      </c>
      <c r="Q141" s="59">
        <f t="shared" si="24"/>
        <v>1</v>
      </c>
      <c r="R141" s="93">
        <f t="shared" si="19"/>
        <v>1.1488605717059142E-3</v>
      </c>
    </row>
    <row r="142" spans="1:18" x14ac:dyDescent="0.25">
      <c r="A142" s="76" t="str">
        <f t="shared" si="20"/>
        <v/>
      </c>
      <c r="B142" s="62">
        <v>140</v>
      </c>
      <c r="C142" s="57">
        <v>1</v>
      </c>
      <c r="D142" s="58">
        <v>100</v>
      </c>
      <c r="E142" s="79" t="s">
        <v>70</v>
      </c>
      <c r="F142" s="80">
        <v>2.5600000000000001E-2</v>
      </c>
      <c r="N142" s="56">
        <f t="shared" si="21"/>
        <v>140</v>
      </c>
      <c r="O142" s="57">
        <f t="shared" si="22"/>
        <v>1</v>
      </c>
      <c r="P142" s="58">
        <f t="shared" si="23"/>
        <v>100</v>
      </c>
      <c r="Q142" s="59">
        <f t="shared" si="24"/>
        <v>1</v>
      </c>
      <c r="R142" s="93">
        <f t="shared" si="19"/>
        <v>1.1488605717059142E-3</v>
      </c>
    </row>
    <row r="143" spans="1:18" x14ac:dyDescent="0.25">
      <c r="A143" s="76" t="str">
        <f t="shared" si="20"/>
        <v/>
      </c>
      <c r="B143" s="56">
        <v>141</v>
      </c>
      <c r="C143" s="57">
        <v>1</v>
      </c>
      <c r="D143" s="58">
        <v>100</v>
      </c>
      <c r="E143" s="79" t="s">
        <v>71</v>
      </c>
      <c r="F143" s="80">
        <v>3.8399999999999997E-2</v>
      </c>
      <c r="N143" s="56">
        <f t="shared" si="21"/>
        <v>141</v>
      </c>
      <c r="O143" s="57">
        <f t="shared" si="22"/>
        <v>1</v>
      </c>
      <c r="P143" s="58">
        <f t="shared" si="23"/>
        <v>100</v>
      </c>
      <c r="Q143" s="59">
        <f t="shared" si="24"/>
        <v>1</v>
      </c>
      <c r="R143" s="93">
        <f t="shared" si="19"/>
        <v>1.1488605717059142E-3</v>
      </c>
    </row>
    <row r="144" spans="1:18" x14ac:dyDescent="0.25">
      <c r="A144" s="76" t="str">
        <f t="shared" si="20"/>
        <v/>
      </c>
      <c r="B144" s="62">
        <v>142</v>
      </c>
      <c r="C144" s="57">
        <v>1</v>
      </c>
      <c r="D144" s="58">
        <v>100</v>
      </c>
      <c r="E144" s="79" t="s">
        <v>71</v>
      </c>
      <c r="F144" s="80">
        <v>3.8399999999999997E-2</v>
      </c>
      <c r="N144" s="56">
        <f t="shared" si="21"/>
        <v>142</v>
      </c>
      <c r="O144" s="57">
        <f t="shared" si="22"/>
        <v>1</v>
      </c>
      <c r="P144" s="58">
        <f t="shared" si="23"/>
        <v>100</v>
      </c>
      <c r="Q144" s="59">
        <f t="shared" si="24"/>
        <v>1</v>
      </c>
      <c r="R144" s="93">
        <f t="shared" si="19"/>
        <v>1.1488605717059142E-3</v>
      </c>
    </row>
    <row r="145" spans="1:18" x14ac:dyDescent="0.25">
      <c r="A145" s="82">
        <v>17</v>
      </c>
      <c r="B145" s="83" t="s">
        <v>72</v>
      </c>
      <c r="C145" s="84"/>
    </row>
    <row r="146" spans="1:18" x14ac:dyDescent="0.25">
      <c r="B146" s="62"/>
      <c r="P146" s="32" t="s">
        <v>64</v>
      </c>
      <c r="Q146" s="53">
        <f>SUM(Q4:Q144)</f>
        <v>152879.30000000002</v>
      </c>
      <c r="R146" s="18">
        <f>SUM(R4:R144)</f>
        <v>175.6369999999998</v>
      </c>
    </row>
    <row r="147" spans="1:18" x14ac:dyDescent="0.25">
      <c r="B147" s="56"/>
      <c r="N147" s="69" t="s">
        <v>42</v>
      </c>
      <c r="O147" s="91">
        <v>175.637</v>
      </c>
    </row>
    <row r="148" spans="1:18" x14ac:dyDescent="0.25">
      <c r="B148" s="62"/>
      <c r="N148" s="69" t="s">
        <v>65</v>
      </c>
      <c r="O148" s="70">
        <f>O147/Q146</f>
        <v>1.1488605717059142E-3</v>
      </c>
    </row>
    <row r="149" spans="1:18" x14ac:dyDescent="0.25">
      <c r="B149" s="56"/>
    </row>
    <row r="150" spans="1:18" x14ac:dyDescent="0.25">
      <c r="B150" s="62"/>
    </row>
    <row r="151" spans="1:18" x14ac:dyDescent="0.25">
      <c r="B151" s="56"/>
    </row>
    <row r="152" spans="1:18" x14ac:dyDescent="0.25">
      <c r="B152" s="62"/>
    </row>
    <row r="153" spans="1:18" x14ac:dyDescent="0.25">
      <c r="B153" s="56"/>
    </row>
    <row r="154" spans="1:18" x14ac:dyDescent="0.25">
      <c r="B154" s="62"/>
    </row>
    <row r="155" spans="1:18" x14ac:dyDescent="0.25">
      <c r="B155" s="56"/>
    </row>
    <row r="156" spans="1:18" x14ac:dyDescent="0.25">
      <c r="B156" s="62"/>
    </row>
    <row r="157" spans="1:18" x14ac:dyDescent="0.25">
      <c r="B157" s="56"/>
    </row>
    <row r="158" spans="1:18" x14ac:dyDescent="0.25">
      <c r="B158" s="62"/>
    </row>
    <row r="159" spans="1:18" x14ac:dyDescent="0.25">
      <c r="B159" s="56"/>
    </row>
    <row r="160" spans="1:18" x14ac:dyDescent="0.25">
      <c r="B160" s="62"/>
    </row>
    <row r="161" spans="2:2" x14ac:dyDescent="0.25">
      <c r="B161" s="56"/>
    </row>
    <row r="162" spans="2:2" x14ac:dyDescent="0.25">
      <c r="B162" s="62"/>
    </row>
    <row r="163" spans="2:2" x14ac:dyDescent="0.25">
      <c r="B163" s="56"/>
    </row>
    <row r="164" spans="2:2" x14ac:dyDescent="0.25">
      <c r="B164" s="62"/>
    </row>
    <row r="165" spans="2:2" x14ac:dyDescent="0.25">
      <c r="B165" s="56"/>
    </row>
    <row r="166" spans="2:2" x14ac:dyDescent="0.25">
      <c r="B166" s="62"/>
    </row>
  </sheetData>
  <mergeCells count="3">
    <mergeCell ref="B1:D1"/>
    <mergeCell ref="H1:K1"/>
    <mergeCell ref="B145:C1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DEF0-EFF4-4A3D-B988-942F646AC2C3}">
  <dimension ref="E2:Y143"/>
  <sheetViews>
    <sheetView topLeftCell="K1" zoomScale="85" zoomScaleNormal="85" workbookViewId="0">
      <selection activeCell="S19" sqref="S19"/>
    </sheetView>
  </sheetViews>
  <sheetFormatPr baseColWidth="10" defaultRowHeight="15" x14ac:dyDescent="0.25"/>
  <sheetData>
    <row r="2" spans="5:25" x14ac:dyDescent="0.25">
      <c r="E2" t="s">
        <v>76</v>
      </c>
      <c r="G2" t="s">
        <v>77</v>
      </c>
      <c r="I2" t="s">
        <v>78</v>
      </c>
      <c r="K2" t="s">
        <v>79</v>
      </c>
      <c r="Q2" t="s">
        <v>80</v>
      </c>
      <c r="S2" t="s">
        <v>81</v>
      </c>
      <c r="U2" t="s">
        <v>82</v>
      </c>
      <c r="W2" t="s">
        <v>83</v>
      </c>
      <c r="Y2" t="s">
        <v>84</v>
      </c>
    </row>
    <row r="3" spans="5:25" x14ac:dyDescent="0.25">
      <c r="E3">
        <v>2</v>
      </c>
      <c r="G3">
        <v>595.75</v>
      </c>
      <c r="I3">
        <v>605.20000000000005</v>
      </c>
      <c r="K3">
        <v>9.4499999999999993</v>
      </c>
      <c r="Q3" t="s">
        <v>85</v>
      </c>
      <c r="S3">
        <v>152.69999999999999</v>
      </c>
      <c r="U3">
        <v>380.4</v>
      </c>
      <c r="W3">
        <v>1.5</v>
      </c>
      <c r="Y3">
        <v>175.6</v>
      </c>
    </row>
    <row r="4" spans="5:25" x14ac:dyDescent="0.25">
      <c r="E4">
        <v>3</v>
      </c>
      <c r="G4">
        <v>596</v>
      </c>
      <c r="I4">
        <v>605.19000000000005</v>
      </c>
      <c r="K4">
        <v>9.19</v>
      </c>
      <c r="Q4" t="s">
        <v>86</v>
      </c>
      <c r="S4">
        <v>7</v>
      </c>
      <c r="U4">
        <v>237.6</v>
      </c>
      <c r="W4">
        <v>0.5</v>
      </c>
      <c r="Y4">
        <v>20.7</v>
      </c>
    </row>
    <row r="5" spans="5:25" x14ac:dyDescent="0.25">
      <c r="E5">
        <v>4</v>
      </c>
      <c r="G5">
        <v>596.75</v>
      </c>
      <c r="I5">
        <v>605.16999999999996</v>
      </c>
      <c r="K5">
        <v>8.42</v>
      </c>
      <c r="Q5" t="s">
        <v>87</v>
      </c>
      <c r="S5">
        <v>26.4</v>
      </c>
      <c r="U5">
        <v>237.6</v>
      </c>
      <c r="W5">
        <v>0.5</v>
      </c>
      <c r="Y5">
        <v>20.7</v>
      </c>
    </row>
    <row r="6" spans="5:25" x14ac:dyDescent="0.25">
      <c r="E6">
        <v>5</v>
      </c>
      <c r="G6">
        <v>597</v>
      </c>
      <c r="I6">
        <v>605.16999999999996</v>
      </c>
      <c r="K6">
        <v>8.17</v>
      </c>
      <c r="Q6" t="s">
        <v>88</v>
      </c>
      <c r="S6">
        <v>4</v>
      </c>
      <c r="U6">
        <v>237.6</v>
      </c>
      <c r="W6">
        <v>0.5</v>
      </c>
      <c r="Y6">
        <v>20.7</v>
      </c>
    </row>
    <row r="7" spans="5:25" x14ac:dyDescent="0.25">
      <c r="E7">
        <v>6</v>
      </c>
      <c r="G7">
        <v>595</v>
      </c>
      <c r="I7">
        <v>604.78</v>
      </c>
      <c r="K7">
        <v>9.7799999999999994</v>
      </c>
      <c r="Q7" t="s">
        <v>89</v>
      </c>
      <c r="S7">
        <v>13.4</v>
      </c>
      <c r="U7">
        <v>237.6</v>
      </c>
      <c r="W7">
        <v>3.5</v>
      </c>
      <c r="Y7">
        <v>155</v>
      </c>
    </row>
    <row r="8" spans="5:25" x14ac:dyDescent="0.25">
      <c r="E8">
        <v>7</v>
      </c>
      <c r="G8">
        <v>594.5</v>
      </c>
      <c r="I8">
        <v>604.24</v>
      </c>
      <c r="K8">
        <v>9.74</v>
      </c>
      <c r="Q8" t="s">
        <v>90</v>
      </c>
      <c r="S8">
        <v>17.100000000000001</v>
      </c>
      <c r="U8">
        <v>237.6</v>
      </c>
      <c r="W8">
        <v>3.5</v>
      </c>
      <c r="Y8">
        <v>155</v>
      </c>
    </row>
    <row r="9" spans="5:25" x14ac:dyDescent="0.25">
      <c r="E9">
        <v>8</v>
      </c>
      <c r="G9">
        <v>594.25</v>
      </c>
      <c r="I9">
        <v>603.96</v>
      </c>
      <c r="K9">
        <v>9.7100000000000009</v>
      </c>
      <c r="Q9" t="s">
        <v>91</v>
      </c>
      <c r="S9">
        <v>9</v>
      </c>
      <c r="U9">
        <v>237.6</v>
      </c>
      <c r="W9">
        <v>3.5</v>
      </c>
      <c r="Y9">
        <v>155</v>
      </c>
    </row>
    <row r="10" spans="5:25" x14ac:dyDescent="0.25">
      <c r="E10">
        <v>9</v>
      </c>
      <c r="G10">
        <v>594.25</v>
      </c>
      <c r="I10">
        <v>603.94000000000005</v>
      </c>
      <c r="K10">
        <v>9.69</v>
      </c>
      <c r="Q10" t="s">
        <v>92</v>
      </c>
      <c r="S10">
        <v>1.7</v>
      </c>
      <c r="U10">
        <v>237.6</v>
      </c>
      <c r="W10">
        <v>3</v>
      </c>
      <c r="Y10">
        <v>134.19999999999999</v>
      </c>
    </row>
    <row r="11" spans="5:25" x14ac:dyDescent="0.25">
      <c r="E11">
        <v>10</v>
      </c>
      <c r="G11">
        <v>594</v>
      </c>
      <c r="I11">
        <v>603.92999999999995</v>
      </c>
      <c r="K11">
        <v>9.93</v>
      </c>
      <c r="Q11" t="s">
        <v>93</v>
      </c>
      <c r="S11">
        <v>13.6</v>
      </c>
      <c r="U11">
        <v>237.6</v>
      </c>
      <c r="W11">
        <v>0.5</v>
      </c>
      <c r="Y11">
        <v>20.7</v>
      </c>
    </row>
    <row r="12" spans="5:25" x14ac:dyDescent="0.25">
      <c r="E12">
        <v>11</v>
      </c>
      <c r="G12">
        <v>593.5</v>
      </c>
      <c r="I12">
        <v>603.92999999999995</v>
      </c>
      <c r="K12">
        <v>10.43</v>
      </c>
      <c r="Q12" t="s">
        <v>94</v>
      </c>
      <c r="S12">
        <v>5.9</v>
      </c>
      <c r="U12">
        <v>237.6</v>
      </c>
      <c r="W12">
        <v>0.5</v>
      </c>
      <c r="Y12">
        <v>20.7</v>
      </c>
    </row>
    <row r="13" spans="5:25" x14ac:dyDescent="0.25">
      <c r="E13">
        <v>12</v>
      </c>
      <c r="G13">
        <v>593</v>
      </c>
      <c r="I13">
        <v>603.91999999999996</v>
      </c>
      <c r="K13">
        <v>10.92</v>
      </c>
      <c r="Q13" t="s">
        <v>95</v>
      </c>
      <c r="S13">
        <v>6.2</v>
      </c>
      <c r="U13">
        <v>237.6</v>
      </c>
      <c r="W13">
        <v>0.5</v>
      </c>
      <c r="Y13">
        <v>20.7</v>
      </c>
    </row>
    <row r="14" spans="5:25" x14ac:dyDescent="0.25">
      <c r="E14">
        <v>13</v>
      </c>
      <c r="G14">
        <v>593</v>
      </c>
      <c r="I14">
        <v>603.91999999999996</v>
      </c>
      <c r="K14">
        <v>10.92</v>
      </c>
      <c r="Q14" t="s">
        <v>96</v>
      </c>
      <c r="S14">
        <v>6.9</v>
      </c>
      <c r="U14">
        <v>237.6</v>
      </c>
      <c r="W14">
        <v>0.5</v>
      </c>
      <c r="Y14">
        <v>20.7</v>
      </c>
    </row>
    <row r="15" spans="5:25" x14ac:dyDescent="0.25">
      <c r="E15">
        <v>14</v>
      </c>
      <c r="G15">
        <v>592.5</v>
      </c>
      <c r="I15">
        <v>603.91</v>
      </c>
      <c r="K15">
        <v>11.41</v>
      </c>
      <c r="Q15" t="s">
        <v>97</v>
      </c>
      <c r="S15">
        <v>6.7</v>
      </c>
      <c r="U15">
        <v>237.6</v>
      </c>
      <c r="W15">
        <v>0.5</v>
      </c>
      <c r="Y15">
        <v>20.7</v>
      </c>
    </row>
    <row r="16" spans="5:25" x14ac:dyDescent="0.25">
      <c r="E16">
        <v>15</v>
      </c>
      <c r="G16">
        <v>592.25</v>
      </c>
      <c r="I16">
        <v>603.91</v>
      </c>
      <c r="K16">
        <v>11.66</v>
      </c>
      <c r="Q16" t="s">
        <v>98</v>
      </c>
      <c r="S16">
        <v>5.7</v>
      </c>
      <c r="U16">
        <v>237.6</v>
      </c>
      <c r="W16">
        <v>0.5</v>
      </c>
      <c r="Y16">
        <v>20.7</v>
      </c>
    </row>
    <row r="17" spans="5:25" x14ac:dyDescent="0.25">
      <c r="E17">
        <v>16</v>
      </c>
      <c r="G17">
        <v>592</v>
      </c>
      <c r="I17">
        <v>603.9</v>
      </c>
      <c r="K17">
        <v>11.9</v>
      </c>
      <c r="Q17" t="s">
        <v>99</v>
      </c>
      <c r="S17">
        <v>6.1</v>
      </c>
      <c r="U17">
        <v>237.6</v>
      </c>
      <c r="W17">
        <v>0.5</v>
      </c>
      <c r="Y17">
        <v>20.7</v>
      </c>
    </row>
    <row r="18" spans="5:25" x14ac:dyDescent="0.25">
      <c r="E18">
        <v>17</v>
      </c>
      <c r="G18">
        <v>592</v>
      </c>
      <c r="I18">
        <v>603.9</v>
      </c>
      <c r="K18">
        <v>11.9</v>
      </c>
      <c r="Q18" t="s">
        <v>100</v>
      </c>
      <c r="S18">
        <v>4.4000000000000004</v>
      </c>
      <c r="U18">
        <v>237.6</v>
      </c>
      <c r="W18">
        <v>0.5</v>
      </c>
      <c r="Y18">
        <v>20.7</v>
      </c>
    </row>
    <row r="19" spans="5:25" x14ac:dyDescent="0.25">
      <c r="E19">
        <v>18</v>
      </c>
      <c r="G19">
        <v>591.75</v>
      </c>
      <c r="I19">
        <v>603.89</v>
      </c>
      <c r="K19">
        <v>12.14</v>
      </c>
      <c r="Q19" t="s">
        <v>101</v>
      </c>
      <c r="S19">
        <v>4.5</v>
      </c>
      <c r="U19">
        <v>237.6</v>
      </c>
      <c r="W19">
        <v>0.5</v>
      </c>
      <c r="Y19">
        <v>20.7</v>
      </c>
    </row>
    <row r="20" spans="5:25" x14ac:dyDescent="0.25">
      <c r="E20">
        <v>19</v>
      </c>
      <c r="G20">
        <v>591.5</v>
      </c>
      <c r="I20">
        <v>603.89</v>
      </c>
      <c r="K20">
        <v>12.39</v>
      </c>
      <c r="Q20" t="s">
        <v>102</v>
      </c>
      <c r="S20">
        <v>7</v>
      </c>
      <c r="U20">
        <v>237.6</v>
      </c>
      <c r="W20">
        <v>0.5</v>
      </c>
      <c r="Y20">
        <v>20.7</v>
      </c>
    </row>
    <row r="21" spans="5:25" x14ac:dyDescent="0.25">
      <c r="E21">
        <v>20</v>
      </c>
      <c r="G21">
        <v>591.25</v>
      </c>
      <c r="I21">
        <v>603.89</v>
      </c>
      <c r="K21">
        <v>12.64</v>
      </c>
      <c r="Q21" t="s">
        <v>103</v>
      </c>
      <c r="S21">
        <v>4.4000000000000004</v>
      </c>
      <c r="U21">
        <v>237.6</v>
      </c>
      <c r="W21">
        <v>0.5</v>
      </c>
      <c r="Y21">
        <v>20.7</v>
      </c>
    </row>
    <row r="22" spans="5:25" x14ac:dyDescent="0.25">
      <c r="E22">
        <v>21</v>
      </c>
      <c r="G22">
        <v>591</v>
      </c>
      <c r="I22">
        <v>603.88</v>
      </c>
      <c r="K22">
        <v>12.88</v>
      </c>
      <c r="Q22" t="s">
        <v>104</v>
      </c>
      <c r="S22">
        <v>6.9</v>
      </c>
      <c r="U22">
        <v>237.6</v>
      </c>
      <c r="W22">
        <v>0.5</v>
      </c>
      <c r="Y22">
        <v>20.7</v>
      </c>
    </row>
    <row r="23" spans="5:25" x14ac:dyDescent="0.25">
      <c r="E23">
        <v>22</v>
      </c>
      <c r="G23">
        <v>590.75</v>
      </c>
      <c r="I23">
        <v>603.87</v>
      </c>
      <c r="K23">
        <v>13.12</v>
      </c>
      <c r="Q23" t="s">
        <v>105</v>
      </c>
      <c r="S23">
        <v>7.4</v>
      </c>
      <c r="U23">
        <v>237.6</v>
      </c>
      <c r="W23">
        <v>0.5</v>
      </c>
      <c r="Y23">
        <v>20.7</v>
      </c>
    </row>
    <row r="24" spans="5:25" x14ac:dyDescent="0.25">
      <c r="E24">
        <v>23</v>
      </c>
      <c r="G24">
        <v>590.5</v>
      </c>
      <c r="I24">
        <v>603.87</v>
      </c>
      <c r="K24">
        <v>13.37</v>
      </c>
      <c r="Q24" t="s">
        <v>106</v>
      </c>
      <c r="S24">
        <v>6.8</v>
      </c>
      <c r="U24">
        <v>237.6</v>
      </c>
      <c r="W24">
        <v>0.5</v>
      </c>
      <c r="Y24">
        <v>20.7</v>
      </c>
    </row>
    <row r="25" spans="5:25" x14ac:dyDescent="0.25">
      <c r="E25">
        <v>24</v>
      </c>
      <c r="G25">
        <v>590.5</v>
      </c>
      <c r="I25">
        <v>603.83000000000004</v>
      </c>
      <c r="K25">
        <v>13.33</v>
      </c>
      <c r="Q25" t="s">
        <v>107</v>
      </c>
      <c r="S25">
        <v>6.6</v>
      </c>
      <c r="U25">
        <v>237.6</v>
      </c>
      <c r="W25">
        <v>0.5</v>
      </c>
      <c r="Y25">
        <v>20.7</v>
      </c>
    </row>
    <row r="26" spans="5:25" x14ac:dyDescent="0.25">
      <c r="E26">
        <v>25</v>
      </c>
      <c r="G26">
        <v>590.25</v>
      </c>
      <c r="I26">
        <v>603.83000000000004</v>
      </c>
      <c r="K26">
        <v>13.58</v>
      </c>
      <c r="Q26" t="s">
        <v>108</v>
      </c>
      <c r="S26">
        <v>9.9</v>
      </c>
      <c r="U26">
        <v>237.6</v>
      </c>
      <c r="W26">
        <v>0.5</v>
      </c>
      <c r="Y26">
        <v>20.7</v>
      </c>
    </row>
    <row r="27" spans="5:25" x14ac:dyDescent="0.25">
      <c r="E27">
        <v>26</v>
      </c>
      <c r="G27">
        <v>590</v>
      </c>
      <c r="I27">
        <v>603.82000000000005</v>
      </c>
      <c r="K27">
        <v>13.82</v>
      </c>
      <c r="Q27" t="s">
        <v>109</v>
      </c>
      <c r="S27">
        <v>5.6</v>
      </c>
      <c r="U27">
        <v>237.6</v>
      </c>
      <c r="W27">
        <v>0.5</v>
      </c>
      <c r="Y27">
        <v>20.7</v>
      </c>
    </row>
    <row r="28" spans="5:25" x14ac:dyDescent="0.25">
      <c r="E28">
        <v>27</v>
      </c>
      <c r="G28">
        <v>589.75</v>
      </c>
      <c r="I28">
        <v>603.82000000000005</v>
      </c>
      <c r="K28">
        <v>14.07</v>
      </c>
      <c r="Q28" t="s">
        <v>110</v>
      </c>
      <c r="S28">
        <v>5.2</v>
      </c>
      <c r="U28">
        <v>237.6</v>
      </c>
      <c r="W28">
        <v>0.5</v>
      </c>
      <c r="Y28">
        <v>20.7</v>
      </c>
    </row>
    <row r="29" spans="5:25" x14ac:dyDescent="0.25">
      <c r="E29">
        <v>28</v>
      </c>
      <c r="G29">
        <v>589.75</v>
      </c>
      <c r="I29">
        <v>603.82000000000005</v>
      </c>
      <c r="K29">
        <v>14.07</v>
      </c>
      <c r="Q29" t="s">
        <v>111</v>
      </c>
      <c r="S29">
        <v>6.3</v>
      </c>
      <c r="U29">
        <v>237.6</v>
      </c>
      <c r="W29">
        <v>0.5</v>
      </c>
      <c r="Y29">
        <v>20.7</v>
      </c>
    </row>
    <row r="30" spans="5:25" x14ac:dyDescent="0.25">
      <c r="E30">
        <v>29</v>
      </c>
      <c r="G30">
        <v>589.5</v>
      </c>
      <c r="I30">
        <v>603.80999999999995</v>
      </c>
      <c r="K30">
        <v>14.31</v>
      </c>
      <c r="Q30" t="s">
        <v>112</v>
      </c>
      <c r="S30">
        <v>4.3</v>
      </c>
      <c r="U30">
        <v>237.6</v>
      </c>
      <c r="W30">
        <v>0.5</v>
      </c>
      <c r="Y30">
        <v>20.7</v>
      </c>
    </row>
    <row r="31" spans="5:25" x14ac:dyDescent="0.25">
      <c r="E31">
        <v>30</v>
      </c>
      <c r="G31">
        <v>589.5</v>
      </c>
      <c r="I31">
        <v>603.80999999999995</v>
      </c>
      <c r="K31">
        <v>14.31</v>
      </c>
      <c r="Q31" t="s">
        <v>113</v>
      </c>
      <c r="S31">
        <v>5.3</v>
      </c>
      <c r="U31">
        <v>237.6</v>
      </c>
      <c r="W31">
        <v>0.5</v>
      </c>
      <c r="Y31">
        <v>20.7</v>
      </c>
    </row>
    <row r="32" spans="5:25" x14ac:dyDescent="0.25">
      <c r="E32">
        <v>31</v>
      </c>
      <c r="G32">
        <v>589.25</v>
      </c>
      <c r="I32">
        <v>603.79999999999995</v>
      </c>
      <c r="K32">
        <v>14.55</v>
      </c>
      <c r="Q32" t="s">
        <v>114</v>
      </c>
      <c r="S32">
        <v>5</v>
      </c>
      <c r="U32">
        <v>237.6</v>
      </c>
      <c r="W32">
        <v>0.5</v>
      </c>
      <c r="Y32">
        <v>20.7</v>
      </c>
    </row>
    <row r="33" spans="5:25" x14ac:dyDescent="0.25">
      <c r="E33">
        <v>32</v>
      </c>
      <c r="G33">
        <v>589.25</v>
      </c>
      <c r="I33">
        <v>603.79999999999995</v>
      </c>
      <c r="K33">
        <v>14.55</v>
      </c>
      <c r="Q33" t="s">
        <v>115</v>
      </c>
      <c r="S33">
        <v>4.8</v>
      </c>
      <c r="U33">
        <v>237.6</v>
      </c>
      <c r="W33">
        <v>0.5</v>
      </c>
      <c r="Y33">
        <v>20.7</v>
      </c>
    </row>
    <row r="34" spans="5:25" x14ac:dyDescent="0.25">
      <c r="E34">
        <v>33</v>
      </c>
      <c r="G34">
        <v>589</v>
      </c>
      <c r="I34">
        <v>603.79999999999995</v>
      </c>
      <c r="K34">
        <v>14.8</v>
      </c>
      <c r="Q34" t="s">
        <v>116</v>
      </c>
      <c r="S34">
        <v>4.0999999999999996</v>
      </c>
      <c r="U34">
        <v>237.6</v>
      </c>
      <c r="W34">
        <v>0.5</v>
      </c>
      <c r="Y34">
        <v>20.7</v>
      </c>
    </row>
    <row r="35" spans="5:25" x14ac:dyDescent="0.25">
      <c r="E35">
        <v>34</v>
      </c>
      <c r="G35">
        <v>588.5</v>
      </c>
      <c r="I35">
        <v>603.78</v>
      </c>
      <c r="K35">
        <v>15.28</v>
      </c>
      <c r="Q35" t="s">
        <v>117</v>
      </c>
      <c r="S35">
        <v>4.8</v>
      </c>
      <c r="U35">
        <v>237.6</v>
      </c>
      <c r="W35">
        <v>0.5</v>
      </c>
      <c r="Y35">
        <v>20.7</v>
      </c>
    </row>
    <row r="36" spans="5:25" x14ac:dyDescent="0.25">
      <c r="E36">
        <v>35</v>
      </c>
      <c r="G36">
        <v>588.25</v>
      </c>
      <c r="I36">
        <v>603.78</v>
      </c>
      <c r="K36">
        <v>15.53</v>
      </c>
      <c r="Q36" t="s">
        <v>118</v>
      </c>
      <c r="S36">
        <v>14.8</v>
      </c>
      <c r="U36">
        <v>237.6</v>
      </c>
      <c r="W36">
        <v>0.5</v>
      </c>
      <c r="Y36">
        <v>20.7</v>
      </c>
    </row>
    <row r="37" spans="5:25" x14ac:dyDescent="0.25">
      <c r="E37">
        <v>36</v>
      </c>
      <c r="G37">
        <v>588</v>
      </c>
      <c r="I37">
        <v>603.77</v>
      </c>
      <c r="K37">
        <v>15.77</v>
      </c>
      <c r="Q37" t="s">
        <v>119</v>
      </c>
      <c r="S37">
        <v>6.1</v>
      </c>
      <c r="U37">
        <v>237.6</v>
      </c>
      <c r="W37">
        <v>0.5</v>
      </c>
      <c r="Y37">
        <v>20.7</v>
      </c>
    </row>
    <row r="38" spans="5:25" x14ac:dyDescent="0.25">
      <c r="E38">
        <v>37</v>
      </c>
      <c r="G38">
        <v>588</v>
      </c>
      <c r="I38">
        <v>603.77</v>
      </c>
      <c r="K38">
        <v>15.77</v>
      </c>
      <c r="Q38" t="s">
        <v>120</v>
      </c>
      <c r="S38">
        <v>5.7</v>
      </c>
      <c r="U38">
        <v>237.6</v>
      </c>
      <c r="W38">
        <v>0.5</v>
      </c>
      <c r="Y38">
        <v>20.7</v>
      </c>
    </row>
    <row r="39" spans="5:25" x14ac:dyDescent="0.25">
      <c r="E39">
        <v>38</v>
      </c>
      <c r="G39">
        <v>587.75</v>
      </c>
      <c r="I39">
        <v>603.77</v>
      </c>
      <c r="K39">
        <v>16.02</v>
      </c>
      <c r="Q39" t="s">
        <v>121</v>
      </c>
      <c r="S39">
        <v>4.8</v>
      </c>
      <c r="U39">
        <v>237.6</v>
      </c>
      <c r="W39">
        <v>0.5</v>
      </c>
      <c r="Y39">
        <v>20.7</v>
      </c>
    </row>
    <row r="40" spans="5:25" x14ac:dyDescent="0.25">
      <c r="E40">
        <v>39</v>
      </c>
      <c r="G40">
        <v>587.5</v>
      </c>
      <c r="I40">
        <v>603.76</v>
      </c>
      <c r="K40">
        <v>16.260000000000002</v>
      </c>
      <c r="Q40" t="s">
        <v>122</v>
      </c>
      <c r="S40">
        <v>4.5</v>
      </c>
      <c r="U40">
        <v>237.6</v>
      </c>
      <c r="W40">
        <v>0.5</v>
      </c>
      <c r="Y40">
        <v>20.7</v>
      </c>
    </row>
    <row r="41" spans="5:25" x14ac:dyDescent="0.25">
      <c r="E41">
        <v>40</v>
      </c>
      <c r="G41">
        <v>587.25</v>
      </c>
      <c r="I41">
        <v>603.76</v>
      </c>
      <c r="K41">
        <v>16.510000000000002</v>
      </c>
      <c r="Q41" t="s">
        <v>123</v>
      </c>
      <c r="S41">
        <v>5.3</v>
      </c>
      <c r="U41">
        <v>237.6</v>
      </c>
      <c r="W41">
        <v>0.5</v>
      </c>
      <c r="Y41">
        <v>20.7</v>
      </c>
    </row>
    <row r="42" spans="5:25" x14ac:dyDescent="0.25">
      <c r="E42">
        <v>41</v>
      </c>
      <c r="G42">
        <v>587.25</v>
      </c>
      <c r="I42">
        <v>603.75</v>
      </c>
      <c r="K42">
        <v>16.5</v>
      </c>
      <c r="Q42" t="s">
        <v>124</v>
      </c>
      <c r="S42">
        <v>4.8</v>
      </c>
      <c r="U42">
        <v>237.6</v>
      </c>
      <c r="W42">
        <v>0.5</v>
      </c>
      <c r="Y42">
        <v>20.7</v>
      </c>
    </row>
    <row r="43" spans="5:25" x14ac:dyDescent="0.25">
      <c r="E43">
        <v>42</v>
      </c>
      <c r="G43">
        <v>587</v>
      </c>
      <c r="I43">
        <v>603.75</v>
      </c>
      <c r="K43">
        <v>16.75</v>
      </c>
      <c r="Q43" t="s">
        <v>125</v>
      </c>
      <c r="S43">
        <v>4.9000000000000004</v>
      </c>
      <c r="U43">
        <v>237.6</v>
      </c>
      <c r="W43">
        <v>0.5</v>
      </c>
      <c r="Y43">
        <v>20.7</v>
      </c>
    </row>
    <row r="44" spans="5:25" x14ac:dyDescent="0.25">
      <c r="E44">
        <v>43</v>
      </c>
      <c r="G44">
        <v>586.75</v>
      </c>
      <c r="I44">
        <v>603.75</v>
      </c>
      <c r="K44">
        <v>17</v>
      </c>
      <c r="Q44" t="s">
        <v>126</v>
      </c>
      <c r="S44">
        <v>4.3</v>
      </c>
      <c r="U44">
        <v>237.6</v>
      </c>
      <c r="W44">
        <v>0.5</v>
      </c>
      <c r="Y44">
        <v>20.7</v>
      </c>
    </row>
    <row r="45" spans="5:25" x14ac:dyDescent="0.25">
      <c r="E45">
        <v>44</v>
      </c>
      <c r="G45">
        <v>586.75</v>
      </c>
      <c r="I45">
        <v>603.74</v>
      </c>
      <c r="K45">
        <v>16.989999999999998</v>
      </c>
      <c r="Q45" t="s">
        <v>127</v>
      </c>
      <c r="S45">
        <v>5.4</v>
      </c>
      <c r="U45">
        <v>237.6</v>
      </c>
      <c r="W45">
        <v>0.5</v>
      </c>
      <c r="Y45">
        <v>20.7</v>
      </c>
    </row>
    <row r="46" spans="5:25" x14ac:dyDescent="0.25">
      <c r="E46">
        <v>45</v>
      </c>
      <c r="G46">
        <v>586.5</v>
      </c>
      <c r="I46">
        <v>603.74</v>
      </c>
      <c r="K46">
        <v>17.239999999999998</v>
      </c>
      <c r="Q46" t="s">
        <v>128</v>
      </c>
      <c r="S46">
        <v>7.1</v>
      </c>
      <c r="U46">
        <v>237.6</v>
      </c>
      <c r="W46">
        <v>0.5</v>
      </c>
      <c r="Y46">
        <v>20.7</v>
      </c>
    </row>
    <row r="47" spans="5:25" x14ac:dyDescent="0.25">
      <c r="E47">
        <v>46</v>
      </c>
      <c r="G47">
        <v>586.25</v>
      </c>
      <c r="I47">
        <v>603.73</v>
      </c>
      <c r="K47">
        <v>17.48</v>
      </c>
      <c r="Q47" t="s">
        <v>129</v>
      </c>
      <c r="S47">
        <v>5.7</v>
      </c>
      <c r="U47">
        <v>237.6</v>
      </c>
      <c r="W47">
        <v>0.5</v>
      </c>
      <c r="Y47">
        <v>20.7</v>
      </c>
    </row>
    <row r="48" spans="5:25" x14ac:dyDescent="0.25">
      <c r="E48">
        <v>47</v>
      </c>
      <c r="G48">
        <v>586.25</v>
      </c>
      <c r="I48">
        <v>603.72</v>
      </c>
      <c r="K48">
        <v>17.47</v>
      </c>
      <c r="Q48" t="s">
        <v>130</v>
      </c>
      <c r="S48">
        <v>9.8000000000000007</v>
      </c>
      <c r="U48">
        <v>237.6</v>
      </c>
      <c r="W48">
        <v>0.5</v>
      </c>
      <c r="Y48">
        <v>20.7</v>
      </c>
    </row>
    <row r="49" spans="5:25" x14ac:dyDescent="0.25">
      <c r="E49">
        <v>48</v>
      </c>
      <c r="G49">
        <v>586.25</v>
      </c>
      <c r="I49">
        <v>603.69000000000005</v>
      </c>
      <c r="K49">
        <v>17.440000000000001</v>
      </c>
      <c r="Q49" t="s">
        <v>131</v>
      </c>
      <c r="S49">
        <v>5.9</v>
      </c>
      <c r="U49">
        <v>237.6</v>
      </c>
      <c r="W49">
        <v>0.5</v>
      </c>
      <c r="Y49">
        <v>20.7</v>
      </c>
    </row>
    <row r="50" spans="5:25" x14ac:dyDescent="0.25">
      <c r="E50">
        <v>49</v>
      </c>
      <c r="G50">
        <v>586.25</v>
      </c>
      <c r="I50">
        <v>603.69000000000005</v>
      </c>
      <c r="K50">
        <v>17.440000000000001</v>
      </c>
      <c r="Q50" t="s">
        <v>132</v>
      </c>
      <c r="S50">
        <v>6.4</v>
      </c>
      <c r="U50">
        <v>237.6</v>
      </c>
      <c r="W50">
        <v>0.5</v>
      </c>
      <c r="Y50">
        <v>20.7</v>
      </c>
    </row>
    <row r="51" spans="5:25" x14ac:dyDescent="0.25">
      <c r="E51">
        <v>50</v>
      </c>
      <c r="G51">
        <v>586.25</v>
      </c>
      <c r="I51">
        <v>603.67999999999995</v>
      </c>
      <c r="K51">
        <v>17.43</v>
      </c>
      <c r="Q51" t="s">
        <v>133</v>
      </c>
      <c r="S51">
        <v>7</v>
      </c>
      <c r="U51">
        <v>237.6</v>
      </c>
      <c r="W51">
        <v>0.5</v>
      </c>
      <c r="Y51">
        <v>20.7</v>
      </c>
    </row>
    <row r="52" spans="5:25" x14ac:dyDescent="0.25">
      <c r="E52">
        <v>51</v>
      </c>
      <c r="G52">
        <v>586</v>
      </c>
      <c r="I52">
        <v>603.67999999999995</v>
      </c>
      <c r="K52">
        <v>17.68</v>
      </c>
      <c r="Q52" t="s">
        <v>134</v>
      </c>
      <c r="S52">
        <v>7.3</v>
      </c>
      <c r="U52">
        <v>237.6</v>
      </c>
      <c r="W52">
        <v>0.5</v>
      </c>
      <c r="Y52">
        <v>20.7</v>
      </c>
    </row>
    <row r="53" spans="5:25" x14ac:dyDescent="0.25">
      <c r="E53">
        <v>52</v>
      </c>
      <c r="G53">
        <v>585.75</v>
      </c>
      <c r="I53">
        <v>603.66999999999996</v>
      </c>
      <c r="K53">
        <v>17.920000000000002</v>
      </c>
      <c r="Q53" t="s">
        <v>135</v>
      </c>
      <c r="S53">
        <v>5.0999999999999996</v>
      </c>
      <c r="U53">
        <v>237.6</v>
      </c>
      <c r="W53">
        <v>0.5</v>
      </c>
      <c r="Y53">
        <v>20.7</v>
      </c>
    </row>
    <row r="54" spans="5:25" x14ac:dyDescent="0.25">
      <c r="E54">
        <v>53</v>
      </c>
      <c r="G54">
        <v>585.5</v>
      </c>
      <c r="I54">
        <v>603.66999999999996</v>
      </c>
      <c r="K54">
        <v>18.170000000000002</v>
      </c>
      <c r="Q54" t="s">
        <v>136</v>
      </c>
      <c r="S54">
        <v>4.7</v>
      </c>
      <c r="U54">
        <v>237.6</v>
      </c>
      <c r="W54">
        <v>0.5</v>
      </c>
      <c r="Y54">
        <v>20.7</v>
      </c>
    </row>
    <row r="55" spans="5:25" x14ac:dyDescent="0.25">
      <c r="E55">
        <v>54</v>
      </c>
      <c r="G55">
        <v>586</v>
      </c>
      <c r="I55">
        <v>600.91999999999996</v>
      </c>
      <c r="K55">
        <v>14.92</v>
      </c>
      <c r="Q55" t="s">
        <v>137</v>
      </c>
      <c r="S55">
        <v>1.7</v>
      </c>
      <c r="U55">
        <v>237.6</v>
      </c>
      <c r="W55">
        <v>0.5</v>
      </c>
      <c r="Y55">
        <v>20.7</v>
      </c>
    </row>
    <row r="56" spans="5:25" x14ac:dyDescent="0.25">
      <c r="E56">
        <v>55</v>
      </c>
      <c r="G56">
        <v>586.25</v>
      </c>
      <c r="I56">
        <v>600.92999999999995</v>
      </c>
      <c r="K56">
        <v>14.68</v>
      </c>
      <c r="Q56" t="s">
        <v>138</v>
      </c>
      <c r="S56">
        <v>4.8</v>
      </c>
      <c r="U56">
        <v>237.6</v>
      </c>
      <c r="W56">
        <v>0.5</v>
      </c>
      <c r="Y56">
        <v>20.7</v>
      </c>
    </row>
    <row r="57" spans="5:25" x14ac:dyDescent="0.25">
      <c r="E57">
        <v>56</v>
      </c>
      <c r="G57">
        <v>586.25</v>
      </c>
      <c r="I57">
        <v>600.92999999999995</v>
      </c>
      <c r="K57">
        <v>14.68</v>
      </c>
      <c r="Q57" t="s">
        <v>139</v>
      </c>
      <c r="S57">
        <v>5.0999999999999996</v>
      </c>
      <c r="U57">
        <v>237.6</v>
      </c>
      <c r="W57">
        <v>0.5</v>
      </c>
      <c r="Y57">
        <v>20.7</v>
      </c>
    </row>
    <row r="58" spans="5:25" x14ac:dyDescent="0.25">
      <c r="E58">
        <v>57</v>
      </c>
      <c r="G58">
        <v>586.25</v>
      </c>
      <c r="I58">
        <v>600.94000000000005</v>
      </c>
      <c r="K58">
        <v>14.69</v>
      </c>
      <c r="Q58" t="s">
        <v>140</v>
      </c>
      <c r="S58">
        <v>5.2</v>
      </c>
      <c r="U58">
        <v>237.6</v>
      </c>
      <c r="W58">
        <v>0.5</v>
      </c>
      <c r="Y58">
        <v>20.7</v>
      </c>
    </row>
    <row r="59" spans="5:25" x14ac:dyDescent="0.25">
      <c r="E59">
        <v>58</v>
      </c>
      <c r="G59">
        <v>586.25</v>
      </c>
      <c r="I59">
        <v>600.94000000000005</v>
      </c>
      <c r="K59">
        <v>14.69</v>
      </c>
      <c r="Q59" t="s">
        <v>141</v>
      </c>
      <c r="S59">
        <v>4.0999999999999996</v>
      </c>
      <c r="U59">
        <v>237.6</v>
      </c>
      <c r="W59">
        <v>0.5</v>
      </c>
      <c r="Y59">
        <v>20.7</v>
      </c>
    </row>
    <row r="60" spans="5:25" x14ac:dyDescent="0.25">
      <c r="E60">
        <v>59</v>
      </c>
      <c r="G60">
        <v>586.5</v>
      </c>
      <c r="I60">
        <v>600.94000000000005</v>
      </c>
      <c r="K60">
        <v>14.44</v>
      </c>
      <c r="Q60" t="s">
        <v>142</v>
      </c>
      <c r="S60">
        <v>5.7</v>
      </c>
      <c r="U60">
        <v>237.6</v>
      </c>
      <c r="W60">
        <v>0.5</v>
      </c>
      <c r="Y60">
        <v>20.7</v>
      </c>
    </row>
    <row r="61" spans="5:25" x14ac:dyDescent="0.25">
      <c r="E61">
        <v>60</v>
      </c>
      <c r="G61">
        <v>586.5</v>
      </c>
      <c r="I61">
        <v>600.95000000000005</v>
      </c>
      <c r="K61">
        <v>14.45</v>
      </c>
      <c r="Q61" t="s">
        <v>143</v>
      </c>
      <c r="S61">
        <v>4.8</v>
      </c>
      <c r="U61">
        <v>237.6</v>
      </c>
      <c r="W61">
        <v>0.5</v>
      </c>
      <c r="Y61">
        <v>20.7</v>
      </c>
    </row>
    <row r="62" spans="5:25" x14ac:dyDescent="0.25">
      <c r="E62">
        <v>61</v>
      </c>
      <c r="G62">
        <v>586.75</v>
      </c>
      <c r="I62">
        <v>600.95000000000005</v>
      </c>
      <c r="K62">
        <v>14.2</v>
      </c>
      <c r="Q62" t="s">
        <v>144</v>
      </c>
      <c r="S62">
        <v>6.2</v>
      </c>
      <c r="U62">
        <v>237.6</v>
      </c>
      <c r="W62">
        <v>0.5</v>
      </c>
      <c r="Y62">
        <v>20.7</v>
      </c>
    </row>
    <row r="63" spans="5:25" x14ac:dyDescent="0.25">
      <c r="E63">
        <v>62</v>
      </c>
      <c r="G63">
        <v>586.75</v>
      </c>
      <c r="I63">
        <v>600.96</v>
      </c>
      <c r="K63">
        <v>14.21</v>
      </c>
      <c r="Q63" t="s">
        <v>145</v>
      </c>
      <c r="S63">
        <v>4.5999999999999996</v>
      </c>
      <c r="U63">
        <v>237.6</v>
      </c>
      <c r="W63">
        <v>0.5</v>
      </c>
      <c r="Y63">
        <v>20.7</v>
      </c>
    </row>
    <row r="64" spans="5:25" x14ac:dyDescent="0.25">
      <c r="E64">
        <v>63</v>
      </c>
      <c r="G64">
        <v>587</v>
      </c>
      <c r="I64">
        <v>600.96</v>
      </c>
      <c r="K64">
        <v>13.96</v>
      </c>
      <c r="Q64" t="s">
        <v>146</v>
      </c>
      <c r="S64">
        <v>7.5</v>
      </c>
      <c r="U64">
        <v>237.6</v>
      </c>
      <c r="W64">
        <v>0.5</v>
      </c>
      <c r="Y64">
        <v>20.7</v>
      </c>
    </row>
    <row r="65" spans="5:25" x14ac:dyDescent="0.25">
      <c r="E65">
        <v>64</v>
      </c>
      <c r="G65">
        <v>587.25</v>
      </c>
      <c r="I65">
        <v>600.97</v>
      </c>
      <c r="K65">
        <v>13.72</v>
      </c>
      <c r="Q65" t="s">
        <v>147</v>
      </c>
      <c r="S65">
        <v>5.4</v>
      </c>
      <c r="U65">
        <v>237.6</v>
      </c>
      <c r="W65">
        <v>0.5</v>
      </c>
      <c r="Y65">
        <v>20.7</v>
      </c>
    </row>
    <row r="66" spans="5:25" x14ac:dyDescent="0.25">
      <c r="E66">
        <v>65</v>
      </c>
      <c r="G66">
        <v>587.5</v>
      </c>
      <c r="I66">
        <v>600.97</v>
      </c>
      <c r="K66">
        <v>13.47</v>
      </c>
      <c r="Q66" t="s">
        <v>148</v>
      </c>
      <c r="S66">
        <v>4.9000000000000004</v>
      </c>
      <c r="U66">
        <v>237.6</v>
      </c>
      <c r="W66">
        <v>0.5</v>
      </c>
      <c r="Y66">
        <v>20.7</v>
      </c>
    </row>
    <row r="67" spans="5:25" x14ac:dyDescent="0.25">
      <c r="E67">
        <v>66</v>
      </c>
      <c r="G67">
        <v>587.75</v>
      </c>
      <c r="I67">
        <v>600.98</v>
      </c>
      <c r="K67">
        <v>13.23</v>
      </c>
      <c r="Q67" t="s">
        <v>149</v>
      </c>
      <c r="S67">
        <v>4.9000000000000004</v>
      </c>
      <c r="U67">
        <v>237.6</v>
      </c>
      <c r="W67">
        <v>0.5</v>
      </c>
      <c r="Y67">
        <v>20.7</v>
      </c>
    </row>
    <row r="68" spans="5:25" x14ac:dyDescent="0.25">
      <c r="E68">
        <v>67</v>
      </c>
      <c r="G68">
        <v>588</v>
      </c>
      <c r="I68">
        <v>600.98</v>
      </c>
      <c r="K68">
        <v>12.98</v>
      </c>
      <c r="Q68" t="s">
        <v>150</v>
      </c>
      <c r="S68">
        <v>6.2</v>
      </c>
      <c r="U68">
        <v>237.6</v>
      </c>
      <c r="W68">
        <v>0.5</v>
      </c>
      <c r="Y68">
        <v>20.7</v>
      </c>
    </row>
    <row r="69" spans="5:25" x14ac:dyDescent="0.25">
      <c r="E69">
        <v>68</v>
      </c>
      <c r="G69">
        <v>588.25</v>
      </c>
      <c r="I69">
        <v>600.98</v>
      </c>
      <c r="K69">
        <v>12.73</v>
      </c>
      <c r="Q69" t="s">
        <v>151</v>
      </c>
      <c r="S69">
        <v>5.2</v>
      </c>
      <c r="U69">
        <v>237.6</v>
      </c>
      <c r="W69">
        <v>0.5</v>
      </c>
      <c r="Y69">
        <v>20.7</v>
      </c>
    </row>
    <row r="70" spans="5:25" x14ac:dyDescent="0.25">
      <c r="E70">
        <v>69</v>
      </c>
      <c r="G70">
        <v>588.25</v>
      </c>
      <c r="I70">
        <v>600.99</v>
      </c>
      <c r="K70">
        <v>12.74</v>
      </c>
      <c r="Q70" t="s">
        <v>152</v>
      </c>
      <c r="S70">
        <v>4.8</v>
      </c>
      <c r="U70">
        <v>237.6</v>
      </c>
      <c r="W70">
        <v>0.5</v>
      </c>
      <c r="Y70">
        <v>20.7</v>
      </c>
    </row>
    <row r="71" spans="5:25" x14ac:dyDescent="0.25">
      <c r="E71">
        <v>70</v>
      </c>
      <c r="G71">
        <v>588.5</v>
      </c>
      <c r="I71">
        <v>600.99</v>
      </c>
      <c r="K71">
        <v>12.49</v>
      </c>
      <c r="Q71" t="s">
        <v>153</v>
      </c>
      <c r="S71">
        <v>5.2</v>
      </c>
      <c r="U71">
        <v>237.6</v>
      </c>
      <c r="W71">
        <v>0.5</v>
      </c>
      <c r="Y71">
        <v>20.7</v>
      </c>
    </row>
    <row r="72" spans="5:25" x14ac:dyDescent="0.25">
      <c r="E72">
        <v>71</v>
      </c>
      <c r="G72">
        <v>588.75</v>
      </c>
      <c r="I72">
        <v>600.98</v>
      </c>
      <c r="K72">
        <v>12.23</v>
      </c>
      <c r="Q72" t="s">
        <v>154</v>
      </c>
      <c r="S72">
        <v>19</v>
      </c>
      <c r="U72">
        <v>237.6</v>
      </c>
      <c r="W72">
        <v>0.5</v>
      </c>
      <c r="Y72">
        <v>20.100000000000001</v>
      </c>
    </row>
    <row r="73" spans="5:25" x14ac:dyDescent="0.25">
      <c r="E73">
        <v>72</v>
      </c>
      <c r="G73">
        <v>589</v>
      </c>
      <c r="I73">
        <v>600.97</v>
      </c>
      <c r="K73">
        <v>11.97</v>
      </c>
      <c r="Q73" t="s">
        <v>155</v>
      </c>
      <c r="S73">
        <v>13.2</v>
      </c>
      <c r="U73">
        <v>237.6</v>
      </c>
      <c r="W73">
        <v>0.5</v>
      </c>
      <c r="Y73">
        <v>20.100000000000001</v>
      </c>
    </row>
    <row r="74" spans="5:25" x14ac:dyDescent="0.25">
      <c r="E74">
        <v>73</v>
      </c>
      <c r="G74">
        <v>589</v>
      </c>
      <c r="I74">
        <v>600.96</v>
      </c>
      <c r="K74">
        <v>11.96</v>
      </c>
      <c r="Q74" t="s">
        <v>156</v>
      </c>
      <c r="S74">
        <v>5.2</v>
      </c>
      <c r="U74">
        <v>237.6</v>
      </c>
      <c r="W74">
        <v>0.5</v>
      </c>
      <c r="Y74">
        <v>20.100000000000001</v>
      </c>
    </row>
    <row r="75" spans="5:25" x14ac:dyDescent="0.25">
      <c r="E75">
        <v>74</v>
      </c>
      <c r="G75">
        <v>588.75</v>
      </c>
      <c r="I75">
        <v>600.96</v>
      </c>
      <c r="K75">
        <v>12.21</v>
      </c>
      <c r="Q75" t="s">
        <v>157</v>
      </c>
      <c r="S75">
        <v>3.6</v>
      </c>
      <c r="U75">
        <v>237.6</v>
      </c>
      <c r="W75">
        <v>0.5</v>
      </c>
      <c r="Y75">
        <v>20.100000000000001</v>
      </c>
    </row>
    <row r="76" spans="5:25" x14ac:dyDescent="0.25">
      <c r="E76">
        <v>75</v>
      </c>
      <c r="G76">
        <v>588.75</v>
      </c>
      <c r="I76">
        <v>600.96</v>
      </c>
      <c r="K76">
        <v>12.21</v>
      </c>
      <c r="Q76" t="s">
        <v>158</v>
      </c>
      <c r="S76">
        <v>5.5</v>
      </c>
      <c r="U76">
        <v>237.6</v>
      </c>
      <c r="W76">
        <v>0.5</v>
      </c>
      <c r="Y76">
        <v>20.100000000000001</v>
      </c>
    </row>
    <row r="77" spans="5:25" x14ac:dyDescent="0.25">
      <c r="E77">
        <v>76</v>
      </c>
      <c r="G77">
        <v>588.5</v>
      </c>
      <c r="I77">
        <v>600.96</v>
      </c>
      <c r="K77">
        <v>12.46</v>
      </c>
      <c r="Q77" t="s">
        <v>159</v>
      </c>
      <c r="S77">
        <v>2.2999999999999998</v>
      </c>
      <c r="U77">
        <v>237.6</v>
      </c>
      <c r="W77">
        <v>0.5</v>
      </c>
      <c r="Y77">
        <v>20.100000000000001</v>
      </c>
    </row>
    <row r="78" spans="5:25" x14ac:dyDescent="0.25">
      <c r="E78">
        <v>77</v>
      </c>
      <c r="G78">
        <v>588.5</v>
      </c>
      <c r="I78">
        <v>600.95000000000005</v>
      </c>
      <c r="K78">
        <v>12.45</v>
      </c>
      <c r="Q78" t="s">
        <v>160</v>
      </c>
      <c r="S78">
        <v>11.3</v>
      </c>
      <c r="U78">
        <v>237.6</v>
      </c>
      <c r="W78">
        <v>0.5</v>
      </c>
      <c r="Y78">
        <v>20.100000000000001</v>
      </c>
    </row>
    <row r="79" spans="5:25" x14ac:dyDescent="0.25">
      <c r="E79">
        <v>78</v>
      </c>
      <c r="G79">
        <v>588.75</v>
      </c>
      <c r="I79">
        <v>600.96</v>
      </c>
      <c r="K79">
        <v>12.21</v>
      </c>
      <c r="Q79" t="s">
        <v>161</v>
      </c>
      <c r="S79">
        <v>10.8</v>
      </c>
      <c r="U79">
        <v>237.6</v>
      </c>
      <c r="W79">
        <v>0.5</v>
      </c>
      <c r="Y79">
        <v>20.100000000000001</v>
      </c>
    </row>
    <row r="80" spans="5:25" x14ac:dyDescent="0.25">
      <c r="E80">
        <v>79</v>
      </c>
      <c r="G80">
        <v>588.75</v>
      </c>
      <c r="I80">
        <v>600.97</v>
      </c>
      <c r="K80">
        <v>12.22</v>
      </c>
      <c r="Q80" t="s">
        <v>162</v>
      </c>
      <c r="S80">
        <v>3.5</v>
      </c>
      <c r="U80">
        <v>237.6</v>
      </c>
      <c r="W80">
        <v>0.5</v>
      </c>
      <c r="Y80">
        <v>20.100000000000001</v>
      </c>
    </row>
    <row r="81" spans="5:25" x14ac:dyDescent="0.25">
      <c r="E81">
        <v>80</v>
      </c>
      <c r="G81">
        <v>588.75</v>
      </c>
      <c r="I81">
        <v>600.97</v>
      </c>
      <c r="K81">
        <v>12.22</v>
      </c>
      <c r="Q81" t="s">
        <v>163</v>
      </c>
      <c r="S81">
        <v>3.6</v>
      </c>
      <c r="U81">
        <v>237.6</v>
      </c>
      <c r="W81">
        <v>0.5</v>
      </c>
      <c r="Y81">
        <v>20.100000000000001</v>
      </c>
    </row>
    <row r="82" spans="5:25" x14ac:dyDescent="0.25">
      <c r="E82">
        <v>81</v>
      </c>
      <c r="G82">
        <v>588.75</v>
      </c>
      <c r="I82">
        <v>600.98</v>
      </c>
      <c r="K82">
        <v>12.23</v>
      </c>
      <c r="Q82" t="s">
        <v>164</v>
      </c>
      <c r="S82">
        <v>5.5</v>
      </c>
      <c r="U82">
        <v>237.6</v>
      </c>
      <c r="W82">
        <v>0.5</v>
      </c>
      <c r="Y82">
        <v>20.100000000000001</v>
      </c>
    </row>
    <row r="83" spans="5:25" x14ac:dyDescent="0.25">
      <c r="E83">
        <v>82</v>
      </c>
      <c r="G83">
        <v>589</v>
      </c>
      <c r="I83">
        <v>600.98</v>
      </c>
      <c r="K83">
        <v>11.98</v>
      </c>
      <c r="Q83" t="s">
        <v>165</v>
      </c>
      <c r="S83">
        <v>6.7</v>
      </c>
      <c r="U83">
        <v>237.6</v>
      </c>
      <c r="W83">
        <v>0.5</v>
      </c>
      <c r="Y83">
        <v>20.100000000000001</v>
      </c>
    </row>
    <row r="84" spans="5:25" x14ac:dyDescent="0.25">
      <c r="E84">
        <v>83</v>
      </c>
      <c r="G84">
        <v>589</v>
      </c>
      <c r="I84">
        <v>600.99</v>
      </c>
      <c r="K84">
        <v>11.99</v>
      </c>
      <c r="Q84" t="s">
        <v>166</v>
      </c>
      <c r="S84">
        <v>9.4</v>
      </c>
      <c r="U84">
        <v>237.6</v>
      </c>
      <c r="W84">
        <v>0.5</v>
      </c>
      <c r="Y84">
        <v>20.100000000000001</v>
      </c>
    </row>
    <row r="85" spans="5:25" x14ac:dyDescent="0.25">
      <c r="E85">
        <v>84</v>
      </c>
      <c r="G85">
        <v>589</v>
      </c>
      <c r="I85">
        <v>600.99</v>
      </c>
      <c r="K85">
        <v>11.99</v>
      </c>
      <c r="Q85" t="s">
        <v>167</v>
      </c>
      <c r="S85">
        <v>8.8000000000000007</v>
      </c>
      <c r="U85">
        <v>237.6</v>
      </c>
      <c r="W85">
        <v>0.5</v>
      </c>
      <c r="Y85">
        <v>20.100000000000001</v>
      </c>
    </row>
    <row r="86" spans="5:25" x14ac:dyDescent="0.25">
      <c r="E86">
        <v>85</v>
      </c>
      <c r="G86">
        <v>588.75</v>
      </c>
      <c r="I86">
        <v>601</v>
      </c>
      <c r="K86">
        <v>12.25</v>
      </c>
      <c r="Q86" t="s">
        <v>168</v>
      </c>
      <c r="S86">
        <v>10.8</v>
      </c>
      <c r="U86">
        <v>237.6</v>
      </c>
      <c r="W86">
        <v>0.5</v>
      </c>
      <c r="Y86">
        <v>20.100000000000001</v>
      </c>
    </row>
    <row r="87" spans="5:25" x14ac:dyDescent="0.25">
      <c r="E87">
        <v>86</v>
      </c>
      <c r="G87">
        <v>588.75</v>
      </c>
      <c r="I87">
        <v>601.01</v>
      </c>
      <c r="K87">
        <v>12.26</v>
      </c>
      <c r="Q87" t="s">
        <v>169</v>
      </c>
      <c r="S87">
        <v>5.9</v>
      </c>
      <c r="U87">
        <v>237.6</v>
      </c>
      <c r="W87">
        <v>0.9</v>
      </c>
      <c r="Y87">
        <v>40.799999999999997</v>
      </c>
    </row>
    <row r="88" spans="5:25" x14ac:dyDescent="0.25">
      <c r="E88">
        <v>87</v>
      </c>
      <c r="G88">
        <v>588.75</v>
      </c>
      <c r="I88">
        <v>601.03</v>
      </c>
      <c r="K88">
        <v>12.28</v>
      </c>
      <c r="Q88" t="s">
        <v>170</v>
      </c>
      <c r="S88">
        <v>3</v>
      </c>
      <c r="U88">
        <v>237.6</v>
      </c>
      <c r="W88">
        <v>1.4</v>
      </c>
      <c r="Y88">
        <v>60.9</v>
      </c>
    </row>
    <row r="89" spans="5:25" x14ac:dyDescent="0.25">
      <c r="E89">
        <v>88</v>
      </c>
      <c r="G89">
        <v>589</v>
      </c>
      <c r="I89">
        <v>601.04999999999995</v>
      </c>
      <c r="K89">
        <v>12.05</v>
      </c>
      <c r="Q89" t="s">
        <v>171</v>
      </c>
      <c r="S89">
        <v>4.5999999999999996</v>
      </c>
      <c r="U89">
        <v>237.6</v>
      </c>
      <c r="W89">
        <v>1.4</v>
      </c>
      <c r="Y89">
        <v>60.9</v>
      </c>
    </row>
    <row r="90" spans="5:25" x14ac:dyDescent="0.25">
      <c r="E90">
        <v>89</v>
      </c>
      <c r="G90">
        <v>589.25</v>
      </c>
      <c r="I90">
        <v>601.09</v>
      </c>
      <c r="K90">
        <v>11.84</v>
      </c>
      <c r="Q90" t="s">
        <v>172</v>
      </c>
      <c r="S90">
        <v>7.4</v>
      </c>
      <c r="U90">
        <v>237.6</v>
      </c>
      <c r="W90">
        <v>1.4</v>
      </c>
      <c r="Y90">
        <v>60.9</v>
      </c>
    </row>
    <row r="91" spans="5:25" x14ac:dyDescent="0.25">
      <c r="E91">
        <v>90</v>
      </c>
      <c r="G91">
        <v>589.5</v>
      </c>
      <c r="I91">
        <v>601.15</v>
      </c>
      <c r="K91">
        <v>11.65</v>
      </c>
      <c r="Q91" t="s">
        <v>173</v>
      </c>
      <c r="S91">
        <v>10</v>
      </c>
      <c r="U91">
        <v>237.6</v>
      </c>
      <c r="W91">
        <v>1.4</v>
      </c>
      <c r="Y91">
        <v>60.9</v>
      </c>
    </row>
    <row r="92" spans="5:25" x14ac:dyDescent="0.25">
      <c r="E92">
        <v>91</v>
      </c>
      <c r="G92">
        <v>589.75</v>
      </c>
      <c r="I92">
        <v>601.21</v>
      </c>
      <c r="K92">
        <v>11.46</v>
      </c>
      <c r="Q92" t="s">
        <v>174</v>
      </c>
      <c r="S92">
        <v>9.9</v>
      </c>
      <c r="U92">
        <v>237.6</v>
      </c>
      <c r="W92">
        <v>1.4</v>
      </c>
      <c r="Y92">
        <v>60.9</v>
      </c>
    </row>
    <row r="93" spans="5:25" x14ac:dyDescent="0.25">
      <c r="E93">
        <v>92</v>
      </c>
      <c r="G93">
        <v>590</v>
      </c>
      <c r="I93">
        <v>601.27</v>
      </c>
      <c r="K93">
        <v>11.27</v>
      </c>
      <c r="Q93" t="s">
        <v>175</v>
      </c>
      <c r="S93">
        <v>10.199999999999999</v>
      </c>
      <c r="U93">
        <v>237.6</v>
      </c>
      <c r="W93">
        <v>1.4</v>
      </c>
      <c r="Y93">
        <v>60.9</v>
      </c>
    </row>
    <row r="94" spans="5:25" x14ac:dyDescent="0.25">
      <c r="E94">
        <v>93</v>
      </c>
      <c r="G94">
        <v>590.25</v>
      </c>
      <c r="I94">
        <v>601.54999999999995</v>
      </c>
      <c r="K94">
        <v>11.3</v>
      </c>
      <c r="Q94" t="s">
        <v>176</v>
      </c>
      <c r="S94">
        <v>7.3</v>
      </c>
      <c r="U94">
        <v>237.6</v>
      </c>
      <c r="W94">
        <v>1.4</v>
      </c>
      <c r="Y94">
        <v>60.9</v>
      </c>
    </row>
    <row r="95" spans="5:25" x14ac:dyDescent="0.25">
      <c r="E95">
        <v>94</v>
      </c>
      <c r="G95">
        <v>590.5</v>
      </c>
      <c r="I95">
        <v>601.53</v>
      </c>
      <c r="K95">
        <v>11.03</v>
      </c>
      <c r="Q95" t="s">
        <v>177</v>
      </c>
      <c r="S95">
        <v>24.1</v>
      </c>
      <c r="U95">
        <v>237.6</v>
      </c>
      <c r="W95">
        <v>0.4</v>
      </c>
      <c r="Y95">
        <v>19</v>
      </c>
    </row>
    <row r="96" spans="5:25" x14ac:dyDescent="0.25">
      <c r="E96">
        <v>95</v>
      </c>
      <c r="G96">
        <v>590.75</v>
      </c>
      <c r="I96">
        <v>601.52</v>
      </c>
      <c r="K96">
        <v>10.77</v>
      </c>
      <c r="Q96" t="s">
        <v>178</v>
      </c>
      <c r="S96">
        <v>12</v>
      </c>
      <c r="U96">
        <v>237.6</v>
      </c>
      <c r="W96">
        <v>0.4</v>
      </c>
      <c r="Y96">
        <v>19</v>
      </c>
    </row>
    <row r="97" spans="5:25" x14ac:dyDescent="0.25">
      <c r="E97">
        <v>96</v>
      </c>
      <c r="G97">
        <v>590.5</v>
      </c>
      <c r="I97">
        <v>601.52</v>
      </c>
      <c r="K97">
        <v>11.02</v>
      </c>
      <c r="Q97" t="s">
        <v>179</v>
      </c>
      <c r="S97">
        <v>10.4</v>
      </c>
      <c r="U97">
        <v>237.6</v>
      </c>
      <c r="W97">
        <v>0.4</v>
      </c>
      <c r="Y97">
        <v>19</v>
      </c>
    </row>
    <row r="98" spans="5:25" x14ac:dyDescent="0.25">
      <c r="E98">
        <v>97</v>
      </c>
      <c r="G98">
        <v>590.5</v>
      </c>
      <c r="I98">
        <v>601.51</v>
      </c>
      <c r="K98">
        <v>11.01</v>
      </c>
      <c r="Q98" t="s">
        <v>180</v>
      </c>
      <c r="S98">
        <v>2.8</v>
      </c>
      <c r="U98">
        <v>237.6</v>
      </c>
      <c r="W98">
        <v>0.4</v>
      </c>
      <c r="Y98">
        <v>19</v>
      </c>
    </row>
    <row r="99" spans="5:25" x14ac:dyDescent="0.25">
      <c r="E99">
        <v>98</v>
      </c>
      <c r="G99">
        <v>590.5</v>
      </c>
      <c r="I99">
        <v>601.58000000000004</v>
      </c>
      <c r="K99">
        <v>11.08</v>
      </c>
      <c r="Q99" t="s">
        <v>181</v>
      </c>
      <c r="S99">
        <v>3.3</v>
      </c>
      <c r="U99">
        <v>237.6</v>
      </c>
      <c r="W99">
        <v>1.8</v>
      </c>
      <c r="Y99">
        <v>79.900000000000006</v>
      </c>
    </row>
    <row r="100" spans="5:25" x14ac:dyDescent="0.25">
      <c r="E100">
        <v>99</v>
      </c>
      <c r="G100">
        <v>590.5</v>
      </c>
      <c r="I100">
        <v>601.55999999999995</v>
      </c>
      <c r="K100">
        <v>11.06</v>
      </c>
      <c r="Q100" t="s">
        <v>182</v>
      </c>
      <c r="S100">
        <v>4.9000000000000004</v>
      </c>
      <c r="U100">
        <v>237.6</v>
      </c>
      <c r="W100">
        <v>1.2</v>
      </c>
      <c r="Y100">
        <v>54.3</v>
      </c>
    </row>
    <row r="101" spans="5:25" x14ac:dyDescent="0.25">
      <c r="E101">
        <v>100</v>
      </c>
      <c r="G101">
        <v>590.5</v>
      </c>
      <c r="I101">
        <v>601.51</v>
      </c>
      <c r="K101">
        <v>11.01</v>
      </c>
      <c r="Q101" t="s">
        <v>183</v>
      </c>
      <c r="S101">
        <v>10.5</v>
      </c>
      <c r="U101">
        <v>237.6</v>
      </c>
      <c r="W101">
        <v>1.2</v>
      </c>
      <c r="Y101">
        <v>54.3</v>
      </c>
    </row>
    <row r="102" spans="5:25" x14ac:dyDescent="0.25">
      <c r="E102">
        <v>101</v>
      </c>
      <c r="G102">
        <v>590.75</v>
      </c>
      <c r="I102">
        <v>601.47</v>
      </c>
      <c r="K102">
        <v>10.72</v>
      </c>
      <c r="Q102" t="s">
        <v>184</v>
      </c>
      <c r="S102">
        <v>7.7</v>
      </c>
      <c r="U102">
        <v>237.6</v>
      </c>
      <c r="W102">
        <v>1.2</v>
      </c>
      <c r="Y102">
        <v>54.3</v>
      </c>
    </row>
    <row r="103" spans="5:25" x14ac:dyDescent="0.25">
      <c r="E103">
        <v>102</v>
      </c>
      <c r="G103">
        <v>590.75</v>
      </c>
      <c r="I103">
        <v>601.46</v>
      </c>
      <c r="K103">
        <v>10.71</v>
      </c>
      <c r="Q103" t="s">
        <v>185</v>
      </c>
      <c r="S103">
        <v>5.5</v>
      </c>
      <c r="U103">
        <v>237.6</v>
      </c>
      <c r="W103">
        <v>0.8</v>
      </c>
      <c r="Y103">
        <v>33.6</v>
      </c>
    </row>
    <row r="104" spans="5:25" x14ac:dyDescent="0.25">
      <c r="E104">
        <v>103</v>
      </c>
      <c r="G104">
        <v>590.75</v>
      </c>
      <c r="I104">
        <v>601.44000000000005</v>
      </c>
      <c r="K104">
        <v>10.69</v>
      </c>
      <c r="Q104" t="s">
        <v>186</v>
      </c>
      <c r="S104">
        <v>22</v>
      </c>
      <c r="U104">
        <v>190.2</v>
      </c>
      <c r="W104">
        <v>0.5</v>
      </c>
      <c r="Y104">
        <v>12.9</v>
      </c>
    </row>
    <row r="105" spans="5:25" x14ac:dyDescent="0.25">
      <c r="E105">
        <v>104</v>
      </c>
      <c r="G105">
        <v>590.75</v>
      </c>
      <c r="I105">
        <v>601.42999999999995</v>
      </c>
      <c r="K105">
        <v>10.68</v>
      </c>
      <c r="Q105" t="s">
        <v>187</v>
      </c>
      <c r="S105">
        <v>3.5</v>
      </c>
      <c r="U105">
        <v>190.2</v>
      </c>
      <c r="W105">
        <v>0.5</v>
      </c>
      <c r="Y105">
        <v>12.9</v>
      </c>
    </row>
    <row r="106" spans="5:25" x14ac:dyDescent="0.25">
      <c r="E106">
        <v>105</v>
      </c>
      <c r="G106">
        <v>590.5</v>
      </c>
      <c r="I106">
        <v>601.42999999999995</v>
      </c>
      <c r="K106">
        <v>10.93</v>
      </c>
      <c r="Q106" t="s">
        <v>188</v>
      </c>
      <c r="S106">
        <v>6.8</v>
      </c>
      <c r="U106">
        <v>190.2</v>
      </c>
      <c r="W106">
        <v>0.5</v>
      </c>
      <c r="Y106">
        <v>12.9</v>
      </c>
    </row>
    <row r="107" spans="5:25" x14ac:dyDescent="0.25">
      <c r="E107">
        <v>106</v>
      </c>
      <c r="G107">
        <v>590.75</v>
      </c>
      <c r="I107">
        <v>601.46</v>
      </c>
      <c r="K107">
        <v>10.71</v>
      </c>
      <c r="Q107" t="s">
        <v>189</v>
      </c>
      <c r="S107">
        <v>3.1</v>
      </c>
      <c r="U107">
        <v>237.6</v>
      </c>
      <c r="W107">
        <v>0.5</v>
      </c>
      <c r="Y107">
        <v>20.7</v>
      </c>
    </row>
    <row r="108" spans="5:25" x14ac:dyDescent="0.25">
      <c r="E108">
        <v>107</v>
      </c>
      <c r="G108">
        <v>591</v>
      </c>
      <c r="I108">
        <v>601.42999999999995</v>
      </c>
      <c r="K108">
        <v>10.43</v>
      </c>
      <c r="Q108" t="s">
        <v>190</v>
      </c>
      <c r="S108">
        <v>4.2</v>
      </c>
      <c r="U108">
        <v>237.6</v>
      </c>
      <c r="W108">
        <v>0.5</v>
      </c>
      <c r="Y108">
        <v>20.7</v>
      </c>
    </row>
    <row r="109" spans="5:25" x14ac:dyDescent="0.25">
      <c r="E109">
        <v>108</v>
      </c>
      <c r="G109">
        <v>591.25</v>
      </c>
      <c r="I109">
        <v>601.41999999999996</v>
      </c>
      <c r="K109">
        <v>10.17</v>
      </c>
      <c r="Q109" t="s">
        <v>191</v>
      </c>
      <c r="S109">
        <v>8.3000000000000007</v>
      </c>
      <c r="U109">
        <v>237.6</v>
      </c>
      <c r="W109">
        <v>0.5</v>
      </c>
      <c r="Y109">
        <v>20.7</v>
      </c>
    </row>
    <row r="110" spans="5:25" x14ac:dyDescent="0.25">
      <c r="E110">
        <v>109</v>
      </c>
      <c r="G110">
        <v>591.5</v>
      </c>
      <c r="I110">
        <v>601.41</v>
      </c>
      <c r="K110">
        <v>9.91</v>
      </c>
      <c r="Q110" t="s">
        <v>192</v>
      </c>
      <c r="S110">
        <v>10.5</v>
      </c>
      <c r="U110">
        <v>237.6</v>
      </c>
      <c r="W110">
        <v>0.5</v>
      </c>
      <c r="Y110">
        <v>20.7</v>
      </c>
    </row>
    <row r="111" spans="5:25" x14ac:dyDescent="0.25">
      <c r="E111">
        <v>110</v>
      </c>
      <c r="G111">
        <v>591.75</v>
      </c>
      <c r="I111">
        <v>601.4</v>
      </c>
      <c r="K111">
        <v>9.65</v>
      </c>
      <c r="Q111" t="s">
        <v>193</v>
      </c>
      <c r="S111">
        <v>9.5</v>
      </c>
      <c r="U111">
        <v>237.6</v>
      </c>
      <c r="W111">
        <v>0.5</v>
      </c>
      <c r="Y111">
        <v>20.7</v>
      </c>
    </row>
    <row r="112" spans="5:25" x14ac:dyDescent="0.25">
      <c r="E112">
        <v>111</v>
      </c>
      <c r="G112">
        <v>591.75</v>
      </c>
      <c r="I112">
        <v>601.4</v>
      </c>
      <c r="K112">
        <v>9.65</v>
      </c>
      <c r="Q112" t="s">
        <v>194</v>
      </c>
      <c r="S112">
        <v>9</v>
      </c>
      <c r="U112">
        <v>237.6</v>
      </c>
      <c r="W112">
        <v>0.5</v>
      </c>
      <c r="Y112">
        <v>20.7</v>
      </c>
    </row>
    <row r="113" spans="5:25" x14ac:dyDescent="0.25">
      <c r="E113">
        <v>112</v>
      </c>
      <c r="G113">
        <v>592.5</v>
      </c>
      <c r="I113">
        <v>601.39</v>
      </c>
      <c r="K113">
        <v>8.89</v>
      </c>
      <c r="Q113" t="s">
        <v>195</v>
      </c>
      <c r="S113">
        <v>12.1</v>
      </c>
      <c r="U113">
        <v>237.6</v>
      </c>
      <c r="W113">
        <v>0.5</v>
      </c>
      <c r="Y113">
        <v>20.7</v>
      </c>
    </row>
    <row r="114" spans="5:25" x14ac:dyDescent="0.25">
      <c r="E114">
        <v>113</v>
      </c>
      <c r="G114">
        <v>592.75</v>
      </c>
      <c r="I114">
        <v>601.38</v>
      </c>
      <c r="K114">
        <v>8.6300000000000008</v>
      </c>
      <c r="Q114" t="s">
        <v>196</v>
      </c>
      <c r="S114">
        <v>9</v>
      </c>
      <c r="U114">
        <v>237.6</v>
      </c>
      <c r="W114">
        <v>0.5</v>
      </c>
      <c r="Y114">
        <v>20.7</v>
      </c>
    </row>
    <row r="115" spans="5:25" x14ac:dyDescent="0.25">
      <c r="E115">
        <v>114</v>
      </c>
      <c r="G115">
        <v>592.75</v>
      </c>
      <c r="I115">
        <v>601.37</v>
      </c>
      <c r="K115">
        <v>8.6199999999999992</v>
      </c>
      <c r="Q115" t="s">
        <v>197</v>
      </c>
      <c r="S115">
        <v>13.2</v>
      </c>
      <c r="U115">
        <v>237.6</v>
      </c>
      <c r="W115">
        <v>0.5</v>
      </c>
      <c r="Y115">
        <v>20.7</v>
      </c>
    </row>
    <row r="116" spans="5:25" x14ac:dyDescent="0.25">
      <c r="E116">
        <v>115</v>
      </c>
      <c r="G116">
        <v>593</v>
      </c>
      <c r="I116">
        <v>601.36</v>
      </c>
      <c r="K116">
        <v>8.36</v>
      </c>
      <c r="Q116" t="s">
        <v>198</v>
      </c>
      <c r="S116">
        <v>7.6</v>
      </c>
      <c r="U116">
        <v>237.6</v>
      </c>
      <c r="W116">
        <v>0.5</v>
      </c>
      <c r="Y116">
        <v>20.7</v>
      </c>
    </row>
    <row r="117" spans="5:25" x14ac:dyDescent="0.25">
      <c r="E117">
        <v>116</v>
      </c>
      <c r="G117">
        <v>593.5</v>
      </c>
      <c r="I117">
        <v>601.36</v>
      </c>
      <c r="K117">
        <v>7.86</v>
      </c>
      <c r="Q117" t="s">
        <v>199</v>
      </c>
      <c r="S117">
        <v>9.5</v>
      </c>
      <c r="U117">
        <v>237.6</v>
      </c>
      <c r="W117">
        <v>0.5</v>
      </c>
      <c r="Y117">
        <v>20.7</v>
      </c>
    </row>
    <row r="118" spans="5:25" x14ac:dyDescent="0.25">
      <c r="E118">
        <v>117</v>
      </c>
      <c r="G118">
        <v>593.75</v>
      </c>
      <c r="I118">
        <v>601.35</v>
      </c>
      <c r="K118">
        <v>7.6</v>
      </c>
      <c r="Q118" t="s">
        <v>200</v>
      </c>
      <c r="S118">
        <v>6.3</v>
      </c>
      <c r="U118">
        <v>237.6</v>
      </c>
      <c r="W118">
        <v>0.5</v>
      </c>
      <c r="Y118">
        <v>20.7</v>
      </c>
    </row>
    <row r="119" spans="5:25" x14ac:dyDescent="0.25">
      <c r="E119">
        <v>118</v>
      </c>
      <c r="G119">
        <v>594.25</v>
      </c>
      <c r="I119">
        <v>601.35</v>
      </c>
      <c r="K119">
        <v>7.1</v>
      </c>
      <c r="Q119" t="s">
        <v>201</v>
      </c>
      <c r="S119">
        <v>6.4</v>
      </c>
      <c r="U119">
        <v>237.6</v>
      </c>
      <c r="W119">
        <v>0.5</v>
      </c>
      <c r="Y119">
        <v>20.7</v>
      </c>
    </row>
    <row r="120" spans="5:25" x14ac:dyDescent="0.25">
      <c r="E120">
        <v>119</v>
      </c>
      <c r="G120">
        <v>594.25</v>
      </c>
      <c r="I120">
        <v>601.36</v>
      </c>
      <c r="K120">
        <v>7.11</v>
      </c>
      <c r="Q120" t="s">
        <v>202</v>
      </c>
      <c r="S120">
        <v>10.8</v>
      </c>
      <c r="U120">
        <v>237.6</v>
      </c>
      <c r="W120">
        <v>0.5</v>
      </c>
      <c r="Y120">
        <v>20.7</v>
      </c>
    </row>
    <row r="121" spans="5:25" x14ac:dyDescent="0.25">
      <c r="E121">
        <v>120</v>
      </c>
      <c r="G121">
        <v>593.75</v>
      </c>
      <c r="I121">
        <v>601.37</v>
      </c>
      <c r="K121">
        <v>7.62</v>
      </c>
      <c r="Q121" t="s">
        <v>203</v>
      </c>
      <c r="S121">
        <v>6.9</v>
      </c>
      <c r="U121">
        <v>237.6</v>
      </c>
      <c r="W121">
        <v>0.5</v>
      </c>
      <c r="Y121">
        <v>20.7</v>
      </c>
    </row>
    <row r="122" spans="5:25" x14ac:dyDescent="0.25">
      <c r="E122">
        <v>121</v>
      </c>
      <c r="G122">
        <v>593.25</v>
      </c>
      <c r="I122">
        <v>601.37</v>
      </c>
      <c r="K122">
        <v>8.1199999999999992</v>
      </c>
      <c r="Q122" t="s">
        <v>204</v>
      </c>
      <c r="S122">
        <v>12.4</v>
      </c>
      <c r="U122">
        <v>237.6</v>
      </c>
      <c r="W122">
        <v>0.5</v>
      </c>
      <c r="Y122">
        <v>20.7</v>
      </c>
    </row>
    <row r="123" spans="5:25" x14ac:dyDescent="0.25">
      <c r="E123">
        <v>122</v>
      </c>
      <c r="G123">
        <v>593</v>
      </c>
      <c r="I123">
        <v>601.38</v>
      </c>
      <c r="K123">
        <v>8.3800000000000008</v>
      </c>
      <c r="Q123" t="s">
        <v>205</v>
      </c>
      <c r="S123">
        <v>10.9</v>
      </c>
      <c r="U123">
        <v>237.6</v>
      </c>
      <c r="W123">
        <v>0.5</v>
      </c>
      <c r="Y123">
        <v>20.7</v>
      </c>
    </row>
    <row r="124" spans="5:25" x14ac:dyDescent="0.25">
      <c r="E124">
        <v>123</v>
      </c>
      <c r="G124">
        <v>592.75</v>
      </c>
      <c r="I124">
        <v>601.39</v>
      </c>
      <c r="K124">
        <v>8.64</v>
      </c>
      <c r="Q124" t="s">
        <v>206</v>
      </c>
      <c r="S124">
        <v>9.5</v>
      </c>
      <c r="U124">
        <v>237.6</v>
      </c>
      <c r="W124">
        <v>0.5</v>
      </c>
      <c r="Y124">
        <v>20.7</v>
      </c>
    </row>
    <row r="125" spans="5:25" x14ac:dyDescent="0.25">
      <c r="E125">
        <v>124</v>
      </c>
      <c r="G125">
        <v>592.5</v>
      </c>
      <c r="I125">
        <v>601.4</v>
      </c>
      <c r="K125">
        <v>8.9</v>
      </c>
      <c r="Q125" t="s">
        <v>207</v>
      </c>
      <c r="S125">
        <v>7.4</v>
      </c>
      <c r="U125">
        <v>237.6</v>
      </c>
      <c r="W125">
        <v>0.5</v>
      </c>
      <c r="Y125">
        <v>20.7</v>
      </c>
    </row>
    <row r="126" spans="5:25" x14ac:dyDescent="0.25">
      <c r="E126">
        <v>125</v>
      </c>
      <c r="G126">
        <v>592</v>
      </c>
      <c r="I126">
        <v>601.4</v>
      </c>
      <c r="K126">
        <v>9.4</v>
      </c>
      <c r="Q126" t="s">
        <v>208</v>
      </c>
      <c r="S126">
        <v>5.3</v>
      </c>
      <c r="U126">
        <v>237.6</v>
      </c>
      <c r="W126">
        <v>0.5</v>
      </c>
      <c r="Y126">
        <v>20.7</v>
      </c>
    </row>
    <row r="127" spans="5:25" x14ac:dyDescent="0.25">
      <c r="E127">
        <v>126</v>
      </c>
      <c r="G127">
        <v>591.75</v>
      </c>
      <c r="I127">
        <v>601.41</v>
      </c>
      <c r="K127">
        <v>9.66</v>
      </c>
      <c r="Q127" t="s">
        <v>209</v>
      </c>
      <c r="S127">
        <v>7.8</v>
      </c>
      <c r="U127">
        <v>237.6</v>
      </c>
      <c r="W127">
        <v>0.5</v>
      </c>
      <c r="Y127">
        <v>20.7</v>
      </c>
    </row>
    <row r="128" spans="5:25" x14ac:dyDescent="0.25">
      <c r="E128">
        <v>127</v>
      </c>
      <c r="G128">
        <v>591.75</v>
      </c>
      <c r="I128">
        <v>601.41</v>
      </c>
      <c r="K128">
        <v>9.66</v>
      </c>
      <c r="Q128" t="s">
        <v>210</v>
      </c>
      <c r="S128">
        <v>8.3000000000000007</v>
      </c>
      <c r="U128">
        <v>237.6</v>
      </c>
      <c r="W128">
        <v>0.5</v>
      </c>
      <c r="Y128">
        <v>20.7</v>
      </c>
    </row>
    <row r="129" spans="5:25" x14ac:dyDescent="0.25">
      <c r="E129">
        <v>128</v>
      </c>
      <c r="G129">
        <v>591.75</v>
      </c>
      <c r="I129">
        <v>601.41999999999996</v>
      </c>
      <c r="K129">
        <v>9.67</v>
      </c>
      <c r="Q129" t="s">
        <v>211</v>
      </c>
      <c r="S129">
        <v>10.8</v>
      </c>
      <c r="U129">
        <v>237.6</v>
      </c>
      <c r="W129">
        <v>0.5</v>
      </c>
      <c r="Y129">
        <v>20.7</v>
      </c>
    </row>
    <row r="130" spans="5:25" x14ac:dyDescent="0.25">
      <c r="E130">
        <v>129</v>
      </c>
      <c r="G130">
        <v>591.25</v>
      </c>
      <c r="I130">
        <v>601.42999999999995</v>
      </c>
      <c r="K130">
        <v>10.18</v>
      </c>
      <c r="Q130" t="s">
        <v>212</v>
      </c>
      <c r="S130">
        <v>9</v>
      </c>
      <c r="U130">
        <v>237.6</v>
      </c>
      <c r="W130">
        <v>0.5</v>
      </c>
      <c r="Y130">
        <v>20.7</v>
      </c>
    </row>
    <row r="131" spans="5:25" x14ac:dyDescent="0.25">
      <c r="E131">
        <v>130</v>
      </c>
      <c r="G131">
        <v>591</v>
      </c>
      <c r="I131">
        <v>601.44000000000005</v>
      </c>
      <c r="K131">
        <v>10.44</v>
      </c>
      <c r="Q131" t="s">
        <v>213</v>
      </c>
      <c r="S131">
        <v>9.1</v>
      </c>
      <c r="U131">
        <v>237.6</v>
      </c>
      <c r="W131">
        <v>0.5</v>
      </c>
      <c r="Y131">
        <v>20.7</v>
      </c>
    </row>
    <row r="132" spans="5:25" x14ac:dyDescent="0.25">
      <c r="E132">
        <v>131</v>
      </c>
      <c r="G132">
        <v>590.75</v>
      </c>
      <c r="I132">
        <v>601.79</v>
      </c>
      <c r="K132">
        <v>11.04</v>
      </c>
      <c r="Q132" t="s">
        <v>214</v>
      </c>
      <c r="S132">
        <v>8.8000000000000007</v>
      </c>
      <c r="U132">
        <v>237.6</v>
      </c>
      <c r="W132">
        <v>3</v>
      </c>
      <c r="Y132">
        <v>134.19999999999999</v>
      </c>
    </row>
    <row r="133" spans="5:25" x14ac:dyDescent="0.25">
      <c r="E133">
        <v>132</v>
      </c>
      <c r="G133">
        <v>590.75</v>
      </c>
      <c r="I133">
        <v>601.95000000000005</v>
      </c>
      <c r="K133">
        <v>11.2</v>
      </c>
      <c r="Q133" t="s">
        <v>215</v>
      </c>
      <c r="S133">
        <v>6.8</v>
      </c>
      <c r="U133">
        <v>237.6</v>
      </c>
      <c r="W133">
        <v>3</v>
      </c>
      <c r="Y133">
        <v>134.19999999999999</v>
      </c>
    </row>
    <row r="134" spans="5:25" x14ac:dyDescent="0.25">
      <c r="E134">
        <v>133</v>
      </c>
      <c r="G134">
        <v>591</v>
      </c>
      <c r="I134">
        <v>602.13</v>
      </c>
      <c r="K134">
        <v>11.13</v>
      </c>
      <c r="Q134" t="s">
        <v>216</v>
      </c>
      <c r="S134">
        <v>7.2</v>
      </c>
      <c r="U134">
        <v>237.6</v>
      </c>
      <c r="W134">
        <v>3</v>
      </c>
      <c r="Y134">
        <v>134.19999999999999</v>
      </c>
    </row>
    <row r="135" spans="5:25" x14ac:dyDescent="0.25">
      <c r="E135">
        <v>134</v>
      </c>
      <c r="G135">
        <v>591.5</v>
      </c>
      <c r="I135">
        <v>602.41</v>
      </c>
      <c r="K135">
        <v>10.91</v>
      </c>
      <c r="Q135" t="s">
        <v>217</v>
      </c>
      <c r="S135">
        <v>11.7</v>
      </c>
      <c r="U135">
        <v>237.6</v>
      </c>
      <c r="W135">
        <v>3</v>
      </c>
      <c r="Y135">
        <v>134.19999999999999</v>
      </c>
    </row>
    <row r="136" spans="5:25" x14ac:dyDescent="0.25">
      <c r="E136">
        <v>135</v>
      </c>
      <c r="G136">
        <v>591.75</v>
      </c>
      <c r="I136">
        <v>602.52</v>
      </c>
      <c r="K136">
        <v>10.77</v>
      </c>
      <c r="Q136" t="s">
        <v>218</v>
      </c>
      <c r="S136">
        <v>4.5999999999999996</v>
      </c>
      <c r="U136">
        <v>237.6</v>
      </c>
      <c r="W136">
        <v>3</v>
      </c>
      <c r="Y136">
        <v>134.19999999999999</v>
      </c>
    </row>
    <row r="137" spans="5:25" x14ac:dyDescent="0.25">
      <c r="E137">
        <v>136</v>
      </c>
      <c r="G137">
        <v>592</v>
      </c>
      <c r="I137">
        <v>602.62</v>
      </c>
      <c r="K137">
        <v>10.62</v>
      </c>
      <c r="Q137" t="s">
        <v>219</v>
      </c>
      <c r="S137">
        <v>4.2</v>
      </c>
      <c r="U137">
        <v>237.6</v>
      </c>
      <c r="W137">
        <v>3</v>
      </c>
      <c r="Y137">
        <v>134.19999999999999</v>
      </c>
    </row>
    <row r="138" spans="5:25" x14ac:dyDescent="0.25">
      <c r="E138">
        <v>137</v>
      </c>
      <c r="G138">
        <v>592</v>
      </c>
      <c r="I138">
        <v>602.76</v>
      </c>
      <c r="K138">
        <v>10.76</v>
      </c>
      <c r="Q138" t="s">
        <v>220</v>
      </c>
      <c r="S138">
        <v>5.7</v>
      </c>
      <c r="U138">
        <v>237.6</v>
      </c>
      <c r="W138">
        <v>3</v>
      </c>
      <c r="Y138">
        <v>134.19999999999999</v>
      </c>
    </row>
    <row r="139" spans="5:25" x14ac:dyDescent="0.25">
      <c r="E139">
        <v>138</v>
      </c>
      <c r="G139">
        <v>592.25</v>
      </c>
      <c r="I139">
        <v>602.94000000000005</v>
      </c>
      <c r="K139">
        <v>10.69</v>
      </c>
      <c r="Q139" t="s">
        <v>221</v>
      </c>
      <c r="S139">
        <v>7.6</v>
      </c>
      <c r="U139">
        <v>237.6</v>
      </c>
      <c r="W139">
        <v>3</v>
      </c>
      <c r="Y139">
        <v>134.19999999999999</v>
      </c>
    </row>
    <row r="140" spans="5:25" x14ac:dyDescent="0.25">
      <c r="E140">
        <v>139</v>
      </c>
      <c r="G140">
        <v>592.75</v>
      </c>
      <c r="I140">
        <v>603.20000000000005</v>
      </c>
      <c r="K140">
        <v>10.45</v>
      </c>
      <c r="Q140" t="s">
        <v>222</v>
      </c>
      <c r="S140">
        <v>10.6</v>
      </c>
      <c r="U140">
        <v>237.6</v>
      </c>
      <c r="W140">
        <v>3</v>
      </c>
      <c r="Y140">
        <v>134.19999999999999</v>
      </c>
    </row>
    <row r="141" spans="5:25" x14ac:dyDescent="0.25">
      <c r="E141">
        <v>140</v>
      </c>
      <c r="G141">
        <v>593.5</v>
      </c>
      <c r="I141">
        <v>603.6</v>
      </c>
      <c r="K141">
        <v>10.1</v>
      </c>
      <c r="Q141" t="s">
        <v>223</v>
      </c>
      <c r="S141">
        <v>12.7</v>
      </c>
      <c r="U141">
        <v>237.6</v>
      </c>
      <c r="W141">
        <v>3</v>
      </c>
      <c r="Y141">
        <v>134.19999999999999</v>
      </c>
    </row>
    <row r="142" spans="5:25" x14ac:dyDescent="0.25">
      <c r="E142">
        <v>141</v>
      </c>
      <c r="G142">
        <v>593.75</v>
      </c>
      <c r="I142">
        <v>603.78</v>
      </c>
      <c r="K142">
        <v>10.029999999999999</v>
      </c>
      <c r="Q142" t="s">
        <v>224</v>
      </c>
      <c r="S142">
        <v>7.1</v>
      </c>
      <c r="U142">
        <v>237.6</v>
      </c>
      <c r="W142">
        <v>3</v>
      </c>
      <c r="Y142">
        <v>134.19999999999999</v>
      </c>
    </row>
    <row r="143" spans="5:25" x14ac:dyDescent="0.25">
      <c r="E143">
        <v>142</v>
      </c>
      <c r="G143">
        <v>594</v>
      </c>
      <c r="I143">
        <v>603.91999999999996</v>
      </c>
      <c r="K143">
        <v>9.92</v>
      </c>
      <c r="Q143" t="s">
        <v>225</v>
      </c>
      <c r="S143">
        <v>5.9</v>
      </c>
      <c r="U143">
        <v>237.6</v>
      </c>
      <c r="W143">
        <v>3</v>
      </c>
      <c r="Y143">
        <v>134.19999999999999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FINALES</vt:lpstr>
      <vt:lpstr>HALLAMOS COTAS</vt:lpstr>
      <vt:lpstr>HALLANDO LONGITUDES</vt:lpstr>
      <vt:lpstr>PERDIDAS LOCALES</vt:lpstr>
      <vt:lpstr>DEMANDA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SAE</cp:lastModifiedBy>
  <dcterms:created xsi:type="dcterms:W3CDTF">2022-06-25T22:07:15Z</dcterms:created>
  <dcterms:modified xsi:type="dcterms:W3CDTF">2022-06-30T10:55:14Z</dcterms:modified>
</cp:coreProperties>
</file>