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milyc/Downloads/"/>
    </mc:Choice>
  </mc:AlternateContent>
  <xr:revisionPtr revIDLastSave="0" documentId="13_ncr:1_{5BEDF9A6-D8CC-6B4F-9B47-4E2A32445EFB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5-6-2025 Data" sheetId="1" r:id="rId1"/>
    <sheet name="5-13-2025 Data" sheetId="2" r:id="rId2"/>
    <sheet name="Resazurin Assay Data" sheetId="3" r:id="rId3"/>
    <sheet name="Glucose Assay Data" sheetId="4" r:id="rId4"/>
  </sheets>
  <definedNames>
    <definedName name="Resazurin">'5-6-2025 Data'!$A$32:$C$38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3" l="1"/>
  <c r="Q9" i="3"/>
  <c r="O9" i="3"/>
  <c r="M9" i="3"/>
  <c r="K9" i="3"/>
  <c r="I9" i="3"/>
  <c r="G9" i="3"/>
  <c r="E9" i="3"/>
  <c r="C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T20" i="2"/>
  <c r="U20" i="2" s="1"/>
  <c r="T16" i="2"/>
  <c r="U16" i="2" s="1"/>
  <c r="T12" i="2"/>
  <c r="U12" i="2" s="1"/>
  <c r="M12" i="2"/>
  <c r="M11" i="2"/>
  <c r="M10" i="2"/>
  <c r="M9" i="2"/>
  <c r="T8" i="2"/>
  <c r="U8" i="2" s="1"/>
  <c r="M8" i="2"/>
  <c r="M7" i="2"/>
  <c r="M6" i="2"/>
  <c r="M5" i="2"/>
  <c r="U4" i="2"/>
  <c r="T4" i="2"/>
  <c r="C38" i="1"/>
  <c r="C37" i="1"/>
  <c r="C36" i="1"/>
  <c r="C35" i="1"/>
  <c r="C34" i="1"/>
  <c r="C33" i="1"/>
  <c r="T19" i="1"/>
  <c r="S19" i="1"/>
  <c r="S15" i="1"/>
  <c r="T15" i="1" s="1"/>
  <c r="S11" i="1"/>
  <c r="T11" i="1" s="1"/>
  <c r="J10" i="1"/>
  <c r="J9" i="1"/>
  <c r="T7" i="1"/>
  <c r="S7" i="1"/>
  <c r="J5" i="1"/>
  <c r="S3" i="1"/>
  <c r="T3" i="1" s="1"/>
</calcChain>
</file>

<file path=xl/sharedStrings.xml><?xml version="1.0" encoding="utf-8"?>
<sst xmlns="http://schemas.openxmlformats.org/spreadsheetml/2006/main" count="340" uniqueCount="129">
  <si>
    <t>Data Collection Crab Immune Response</t>
  </si>
  <si>
    <t>microcenterfuge tubes labels: MH=Mud+heat, H=Heat only, CM=Cold+mud</t>
  </si>
  <si>
    <t>Hemocytometer counts and data 5/6/2025</t>
  </si>
  <si>
    <t>the side of the mesh with the tape on it is the "used" side</t>
  </si>
  <si>
    <t>Treatment</t>
  </si>
  <si>
    <t>Corner Counts</t>
  </si>
  <si>
    <t>Average</t>
  </si>
  <si>
    <t>Calculation: number of cells in 0.1uL, so to get it to ul multiply by 10</t>
  </si>
  <si>
    <t>Mud+Cold 1</t>
  </si>
  <si>
    <t>Crab #</t>
  </si>
  <si>
    <t>Righting Time (sec)</t>
  </si>
  <si>
    <t>Hemolymph (H) or Resazurin (R)</t>
  </si>
  <si>
    <t>Lactate</t>
  </si>
  <si>
    <t>Glucose</t>
  </si>
  <si>
    <t>Triglyceride</t>
  </si>
  <si>
    <t>BCA Protein</t>
  </si>
  <si>
    <t>Haemocyte Count</t>
  </si>
  <si>
    <t>weight</t>
  </si>
  <si>
    <t>Mud + Cold</t>
  </si>
  <si>
    <t>H</t>
  </si>
  <si>
    <t>R</t>
  </si>
  <si>
    <t>See below</t>
  </si>
  <si>
    <t>Mud+ Heat 1</t>
  </si>
  <si>
    <t>Mortality</t>
  </si>
  <si>
    <t>Mud + Heat</t>
  </si>
  <si>
    <t>Mud+heat 2</t>
  </si>
  <si>
    <t>Heat only</t>
  </si>
  <si>
    <t>Heat 1</t>
  </si>
  <si>
    <t>Heat 2</t>
  </si>
  <si>
    <t>Resazurin Position in the sample plate</t>
  </si>
  <si>
    <t>Row 1</t>
  </si>
  <si>
    <t>30min - Mud+heat 1</t>
  </si>
  <si>
    <t>30min - Mud+heat 2</t>
  </si>
  <si>
    <t>60min Mud+Heat 1</t>
  </si>
  <si>
    <t>60min - Mud+ Heat 2</t>
  </si>
  <si>
    <t>90min Mud+Heat 1</t>
  </si>
  <si>
    <t>90min Mud+Heat 2</t>
  </si>
  <si>
    <t>30min - Heat 1</t>
  </si>
  <si>
    <t>30min - Heat 2</t>
  </si>
  <si>
    <t>60min - heat 1</t>
  </si>
  <si>
    <t>60min - heat 2</t>
  </si>
  <si>
    <t>90min - heat 1</t>
  </si>
  <si>
    <t>90min - heat 2</t>
  </si>
  <si>
    <t>Row 2</t>
  </si>
  <si>
    <t>30min - Mud + cold 1</t>
  </si>
  <si>
    <t>30min - Mud + cold 2</t>
  </si>
  <si>
    <t>60min - Mud+cold 1</t>
  </si>
  <si>
    <t>60min - Mud+cold 2</t>
  </si>
  <si>
    <t>90min - Mud+cold 1</t>
  </si>
  <si>
    <t>90min - Mud+cold 2</t>
  </si>
  <si>
    <t>Control 2</t>
  </si>
  <si>
    <t>cup mass: 13.613g</t>
  </si>
  <si>
    <t>Crab</t>
  </si>
  <si>
    <t>Mass (g)</t>
  </si>
  <si>
    <t>Mud+heat 1</t>
  </si>
  <si>
    <t>No Mud+Heat 1</t>
  </si>
  <si>
    <t>No Mud+Heat 2</t>
  </si>
  <si>
    <t>Mud+cold 1</t>
  </si>
  <si>
    <t>Mud+cold 2</t>
  </si>
  <si>
    <t>Resazurin Data from Zach (NOTE: It seems like we ordered our spots on the plate in the opposite way, see the second row, how there is a gap on the left instead of the right)</t>
  </si>
  <si>
    <t>Results</t>
  </si>
  <si>
    <t>A</t>
  </si>
  <si>
    <t>B</t>
  </si>
  <si>
    <t>Control ID</t>
  </si>
  <si>
    <t>Weight</t>
  </si>
  <si>
    <t>30min</t>
  </si>
  <si>
    <t>60min</t>
  </si>
  <si>
    <t>90min</t>
  </si>
  <si>
    <t>1 Control tested, information to gather these results listed here</t>
  </si>
  <si>
    <t>1.405g</t>
  </si>
  <si>
    <t>G1</t>
  </si>
  <si>
    <t>G4</t>
  </si>
  <si>
    <t>G7</t>
  </si>
  <si>
    <t>Hemocytometer counts and data 5/13/2025</t>
  </si>
  <si>
    <t>Has bumps on claw</t>
  </si>
  <si>
    <t>weight + cup (g)</t>
  </si>
  <si>
    <t>cup weight (g)</t>
  </si>
  <si>
    <t>Crab Weight (g)</t>
  </si>
  <si>
    <t>Mud+Cold 3</t>
  </si>
  <si>
    <t>Y</t>
  </si>
  <si>
    <t>N</t>
  </si>
  <si>
    <t>R (re tested because of mortality)</t>
  </si>
  <si>
    <t>Mud+heat 3</t>
  </si>
  <si>
    <t>Control Tank</t>
  </si>
  <si>
    <t>Heat 3</t>
  </si>
  <si>
    <t>Control 1</t>
  </si>
  <si>
    <t>Resazurin Plate Layout</t>
  </si>
  <si>
    <t>30min - Mud+heat 4</t>
  </si>
  <si>
    <t>60min - Mud+Heat 4</t>
  </si>
  <si>
    <t>90min - Mud+Heat 4</t>
  </si>
  <si>
    <t>30min - Heat 4</t>
  </si>
  <si>
    <t>60min - Heat 4</t>
  </si>
  <si>
    <t>90min - Heat 4</t>
  </si>
  <si>
    <t>30min - mud+cold 4</t>
  </si>
  <si>
    <t>60min- Mud+cold 4</t>
  </si>
  <si>
    <t>90min - Mud+cold 4</t>
  </si>
  <si>
    <t>60min Mud+Heat 2</t>
  </si>
  <si>
    <t>Week 1</t>
  </si>
  <si>
    <t>Week 2</t>
  </si>
  <si>
    <t>Week1/g</t>
  </si>
  <si>
    <t>Week2/g</t>
  </si>
  <si>
    <t>IBUO-HN</t>
  </si>
  <si>
    <t>IBUO-Control</t>
  </si>
  <si>
    <t>IBUO-Control-Low</t>
  </si>
  <si>
    <t>MUD-5/13-H3</t>
  </si>
  <si>
    <t>IBUO-HE</t>
  </si>
  <si>
    <t>MUD-5/13-C1</t>
  </si>
  <si>
    <t>C</t>
  </si>
  <si>
    <t>MUD-5/6-MC1</t>
  </si>
  <si>
    <t>MUD-5/13-C2</t>
  </si>
  <si>
    <t>D</t>
  </si>
  <si>
    <t>IBUO-HH</t>
  </si>
  <si>
    <t>MUD-5/6-MH1</t>
  </si>
  <si>
    <t>MUD-5/13-MC3</t>
  </si>
  <si>
    <t>E</t>
  </si>
  <si>
    <t>MUD-5/6-MH2</t>
  </si>
  <si>
    <t>F</t>
  </si>
  <si>
    <t>IBUO-AH</t>
  </si>
  <si>
    <t>MUD-5/6-H1</t>
  </si>
  <si>
    <t>MUD-5/6-H1-Low</t>
  </si>
  <si>
    <t>G</t>
  </si>
  <si>
    <t>IBUO-AE</t>
  </si>
  <si>
    <t>MUD-5/6-H2</t>
  </si>
  <si>
    <t>MUD-5/13-MH3</t>
  </si>
  <si>
    <t>UNITS = Glucose (mg/dL)</t>
  </si>
  <si>
    <t>Glucose 2</t>
  </si>
  <si>
    <t>MUD-5/13</t>
  </si>
  <si>
    <t>*All values are Resazurin Flourescence Units (RFU)</t>
  </si>
  <si>
    <t>*NOTE: only enough hemolymph was collected for the glucose assay, so Triglyceride, BCA protein, and Lactate were not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</si>
</sst>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&quot;Aptos Narrow&quot;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D3ECDC"/>
        <bgColor rgb="FFD3ECDC"/>
      </patternFill>
    </fill>
    <fill>
      <patternFill patternType="solid">
        <fgColor rgb="FFD1EBDA"/>
        <bgColor rgb="FFD1EBDA"/>
      </patternFill>
    </fill>
    <fill>
      <patternFill patternType="solid">
        <fgColor rgb="FFDAEFE2"/>
        <bgColor rgb="FFDAEFE2"/>
      </patternFill>
    </fill>
    <fill>
      <patternFill patternType="solid">
        <fgColor rgb="FFD9EEE1"/>
        <bgColor rgb="FFD9EEE1"/>
      </patternFill>
    </fill>
    <fill>
      <patternFill patternType="solid">
        <fgColor rgb="FFE1F1E8"/>
        <bgColor rgb="FFE1F1E8"/>
      </patternFill>
    </fill>
    <fill>
      <patternFill patternType="solid">
        <fgColor rgb="FFE0F1E7"/>
        <bgColor rgb="FFE0F1E7"/>
      </patternFill>
    </fill>
    <fill>
      <patternFill patternType="solid">
        <fgColor rgb="FF98D4A9"/>
        <bgColor rgb="FF98D4A9"/>
      </patternFill>
    </fill>
    <fill>
      <patternFill patternType="solid">
        <fgColor rgb="FFC7E7D2"/>
        <bgColor rgb="FFC7E7D2"/>
      </patternFill>
    </fill>
    <fill>
      <patternFill patternType="solid">
        <fgColor rgb="FFB1DEBE"/>
        <bgColor rgb="FFB1DEBE"/>
      </patternFill>
    </fill>
    <fill>
      <patternFill patternType="solid">
        <fgColor rgb="FFC9E7D3"/>
        <bgColor rgb="FFC9E7D3"/>
      </patternFill>
    </fill>
    <fill>
      <patternFill patternType="solid">
        <fgColor rgb="FFDDF0E4"/>
        <bgColor rgb="FFDDF0E4"/>
      </patternFill>
    </fill>
    <fill>
      <patternFill patternType="solid">
        <fgColor rgb="FFFCFCFF"/>
        <bgColor rgb="FFFCFCFF"/>
      </patternFill>
    </fill>
    <fill>
      <patternFill patternType="solid">
        <fgColor rgb="FF63BE7B"/>
        <bgColor rgb="FF63BE7B"/>
      </patternFill>
    </fill>
    <fill>
      <patternFill patternType="solid">
        <fgColor rgb="FFAEDDBC"/>
        <bgColor rgb="FFAEDDBC"/>
      </patternFill>
    </fill>
    <fill>
      <patternFill patternType="solid">
        <fgColor rgb="FF88CD9B"/>
        <bgColor rgb="FF88CD9B"/>
      </patternFill>
    </fill>
    <fill>
      <patternFill patternType="solid">
        <fgColor rgb="FFBCE2C8"/>
        <bgColor rgb="FFBCE2C8"/>
      </patternFill>
    </fill>
    <fill>
      <patternFill patternType="solid">
        <fgColor rgb="FFACDCBA"/>
        <bgColor rgb="FFACDCBA"/>
      </patternFill>
    </fill>
    <fill>
      <patternFill patternType="solid">
        <fgColor rgb="FFCEEAD7"/>
        <bgColor rgb="FFCEEAD7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BDAD7"/>
        <bgColor rgb="FFFBDAD7"/>
      </patternFill>
    </fill>
    <fill>
      <patternFill patternType="solid">
        <fgColor rgb="FFDAF1F3"/>
        <bgColor rgb="FFDAF1F3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right"/>
    </xf>
    <xf numFmtId="0" fontId="3" fillId="14" borderId="1" xfId="0" applyFont="1" applyFill="1" applyBorder="1" applyAlignment="1">
      <alignment horizontal="right"/>
    </xf>
    <xf numFmtId="0" fontId="3" fillId="15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3" fillId="17" borderId="1" xfId="0" applyFont="1" applyFill="1" applyBorder="1" applyAlignment="1">
      <alignment horizontal="right"/>
    </xf>
    <xf numFmtId="0" fontId="3" fillId="18" borderId="1" xfId="0" applyFont="1" applyFill="1" applyBorder="1" applyAlignment="1">
      <alignment horizontal="right"/>
    </xf>
    <xf numFmtId="0" fontId="3" fillId="19" borderId="1" xfId="0" applyFont="1" applyFill="1" applyBorder="1" applyAlignment="1">
      <alignment horizontal="right"/>
    </xf>
    <xf numFmtId="0" fontId="3" fillId="20" borderId="1" xfId="0" applyFont="1" applyFill="1" applyBorder="1" applyAlignment="1">
      <alignment horizontal="right"/>
    </xf>
    <xf numFmtId="0" fontId="3" fillId="21" borderId="1" xfId="0" applyFont="1" applyFill="1" applyBorder="1" applyAlignment="1">
      <alignment horizontal="right"/>
    </xf>
    <xf numFmtId="0" fontId="3" fillId="22" borderId="1" xfId="0" applyFont="1" applyFill="1" applyBorder="1"/>
    <xf numFmtId="0" fontId="3" fillId="22" borderId="2" xfId="0" applyFont="1" applyFill="1" applyBorder="1"/>
    <xf numFmtId="0" fontId="3" fillId="22" borderId="4" xfId="0" applyFont="1" applyFill="1" applyBorder="1"/>
    <xf numFmtId="0" fontId="3" fillId="22" borderId="0" xfId="0" applyFont="1" applyFill="1"/>
    <xf numFmtId="0" fontId="3" fillId="22" borderId="3" xfId="0" applyFont="1" applyFill="1" applyBorder="1" applyAlignment="1">
      <alignment horizontal="right"/>
    </xf>
    <xf numFmtId="0" fontId="3" fillId="22" borderId="5" xfId="0" applyFont="1" applyFill="1" applyBorder="1"/>
    <xf numFmtId="164" fontId="1" fillId="0" borderId="0" xfId="0" applyNumberFormat="1" applyFont="1"/>
    <xf numFmtId="0" fontId="1" fillId="23" borderId="0" xfId="0" applyFont="1" applyFill="1"/>
    <xf numFmtId="0" fontId="4" fillId="0" borderId="0" xfId="0" applyFont="1"/>
    <xf numFmtId="0" fontId="5" fillId="24" borderId="0" xfId="0" applyFont="1" applyFill="1"/>
    <xf numFmtId="0" fontId="5" fillId="24" borderId="0" xfId="0" applyFont="1" applyFill="1" applyAlignment="1">
      <alignment horizontal="right"/>
    </xf>
    <xf numFmtId="0" fontId="5" fillId="25" borderId="0" xfId="0" applyFont="1" applyFill="1"/>
    <xf numFmtId="0" fontId="5" fillId="25" borderId="0" xfId="0" applyFont="1" applyFill="1" applyAlignment="1">
      <alignment horizontal="right"/>
    </xf>
    <xf numFmtId="0" fontId="6" fillId="26" borderId="1" xfId="0" applyFont="1" applyFill="1" applyBorder="1"/>
    <xf numFmtId="0" fontId="6" fillId="27" borderId="1" xfId="0" applyFont="1" applyFill="1" applyBorder="1"/>
    <xf numFmtId="0" fontId="6" fillId="28" borderId="1" xfId="0" applyFont="1" applyFill="1" applyBorder="1"/>
    <xf numFmtId="0" fontId="6" fillId="0" borderId="1" xfId="0" applyFont="1" applyBorder="1"/>
    <xf numFmtId="0" fontId="6" fillId="0" borderId="0" xfId="0" applyFont="1"/>
    <xf numFmtId="0" fontId="6" fillId="22" borderId="0" xfId="0" applyFont="1" applyFill="1"/>
    <xf numFmtId="0" fontId="6" fillId="27" borderId="1" xfId="0" applyFont="1" applyFill="1" applyBorder="1" applyAlignment="1">
      <alignment horizontal="right"/>
    </xf>
    <xf numFmtId="0" fontId="6" fillId="28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165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49</xdr:row>
      <xdr:rowOff>142875</xdr:rowOff>
    </xdr:from>
    <xdr:ext cx="4876800" cy="3076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657225</xdr:colOff>
      <xdr:row>2</xdr:row>
      <xdr:rowOff>123825</xdr:rowOff>
    </xdr:from>
    <xdr:ext cx="4124325" cy="24765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8"/>
  <sheetViews>
    <sheetView tabSelected="1" workbookViewId="0">
      <selection activeCell="G3" sqref="G3"/>
    </sheetView>
  </sheetViews>
  <sheetFormatPr baseColWidth="10" defaultColWidth="12.6640625" defaultRowHeight="15.75" customHeight="1"/>
  <cols>
    <col min="1" max="1" width="30.1640625" customWidth="1"/>
    <col min="2" max="2" width="16.6640625" customWidth="1"/>
    <col min="3" max="3" width="16.1640625" customWidth="1"/>
    <col min="4" max="4" width="26.5" customWidth="1"/>
    <col min="5" max="5" width="16" customWidth="1"/>
    <col min="6" max="6" width="14.6640625" customWidth="1"/>
    <col min="7" max="7" width="16.5" customWidth="1"/>
    <col min="8" max="8" width="15.6640625" customWidth="1"/>
    <col min="9" max="9" width="16.33203125" customWidth="1"/>
    <col min="12" max="12" width="20.6640625" customWidth="1"/>
    <col min="17" max="17" width="16.6640625" customWidth="1"/>
  </cols>
  <sheetData>
    <row r="1" spans="1:20" ht="15.75" customHeight="1">
      <c r="A1" s="1" t="s">
        <v>0</v>
      </c>
      <c r="G1" s="1" t="s">
        <v>1</v>
      </c>
      <c r="Q1" s="1" t="s">
        <v>2</v>
      </c>
    </row>
    <row r="2" spans="1:20" ht="15.75" customHeight="1">
      <c r="D2" s="1" t="s">
        <v>3</v>
      </c>
      <c r="G2" s="49" t="s">
        <v>128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 ht="15.75" customHeight="1">
      <c r="A3" s="2">
        <v>45783</v>
      </c>
      <c r="Q3" s="1" t="s">
        <v>8</v>
      </c>
      <c r="R3" s="1">
        <v>27</v>
      </c>
      <c r="S3" s="1">
        <f>AVERAGE(R3:R6)</f>
        <v>42.5</v>
      </c>
      <c r="T3" s="1">
        <f>S3*10</f>
        <v>425</v>
      </c>
    </row>
    <row r="4" spans="1:20" ht="15.75" customHeight="1">
      <c r="A4" s="1" t="s">
        <v>4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R4" s="1">
        <v>35</v>
      </c>
    </row>
    <row r="5" spans="1:20" ht="15.75" customHeight="1">
      <c r="A5" s="1" t="s">
        <v>18</v>
      </c>
      <c r="B5" s="1">
        <v>1</v>
      </c>
      <c r="C5" s="1">
        <v>1.01</v>
      </c>
      <c r="D5" s="1" t="s">
        <v>19</v>
      </c>
      <c r="J5" s="1">
        <f>15.541-A33</f>
        <v>1.9280000000000008</v>
      </c>
      <c r="R5" s="1">
        <v>64</v>
      </c>
    </row>
    <row r="6" spans="1:20" ht="15.75" customHeight="1">
      <c r="A6" s="1" t="s">
        <v>18</v>
      </c>
      <c r="B6" s="1">
        <v>2</v>
      </c>
      <c r="C6" s="1">
        <v>1.03</v>
      </c>
      <c r="D6" s="1" t="s">
        <v>20</v>
      </c>
      <c r="E6" s="3"/>
      <c r="F6" s="3"/>
      <c r="G6" s="3"/>
      <c r="H6" s="3"/>
      <c r="I6" s="3"/>
      <c r="J6" s="1" t="s">
        <v>21</v>
      </c>
      <c r="R6" s="1">
        <v>44</v>
      </c>
    </row>
    <row r="7" spans="1:20" ht="15.75" customHeight="1">
      <c r="A7" s="1" t="s">
        <v>18</v>
      </c>
      <c r="B7" s="1">
        <v>3</v>
      </c>
      <c r="C7" s="1">
        <v>0.63</v>
      </c>
      <c r="D7" s="1" t="s">
        <v>20</v>
      </c>
      <c r="E7" s="3"/>
      <c r="F7" s="3"/>
      <c r="G7" s="3"/>
      <c r="H7" s="3"/>
      <c r="I7" s="3"/>
      <c r="J7" s="1" t="s">
        <v>21</v>
      </c>
      <c r="Q7" s="1" t="s">
        <v>22</v>
      </c>
      <c r="R7" s="1">
        <v>247</v>
      </c>
      <c r="S7" s="1">
        <f>AVERAGE(R7:R10)</f>
        <v>180</v>
      </c>
      <c r="T7" s="1">
        <f>S7*10</f>
        <v>1800</v>
      </c>
    </row>
    <row r="8" spans="1:20" ht="15.75" customHeight="1">
      <c r="A8" s="1" t="s">
        <v>18</v>
      </c>
      <c r="B8" s="1">
        <v>4</v>
      </c>
      <c r="C8" s="3" t="s">
        <v>23</v>
      </c>
      <c r="D8" s="1" t="s">
        <v>23</v>
      </c>
      <c r="E8" s="3"/>
      <c r="F8" s="3"/>
      <c r="G8" s="3"/>
      <c r="H8" s="3"/>
      <c r="I8" s="3"/>
      <c r="J8" s="3"/>
      <c r="R8" s="1">
        <v>266</v>
      </c>
    </row>
    <row r="9" spans="1:20" ht="15.75" customHeight="1">
      <c r="A9" s="1" t="s">
        <v>24</v>
      </c>
      <c r="B9" s="1">
        <v>1</v>
      </c>
      <c r="C9" s="1">
        <v>1.71</v>
      </c>
      <c r="D9" s="1" t="s">
        <v>19</v>
      </c>
      <c r="J9" s="1">
        <f>15.959-A33</f>
        <v>2.3460000000000001</v>
      </c>
      <c r="R9" s="1">
        <v>83</v>
      </c>
    </row>
    <row r="10" spans="1:20" ht="15.75" customHeight="1">
      <c r="A10" s="1" t="s">
        <v>24</v>
      </c>
      <c r="B10" s="1">
        <v>2</v>
      </c>
      <c r="C10" s="1">
        <v>1.23</v>
      </c>
      <c r="D10" s="1" t="s">
        <v>19</v>
      </c>
      <c r="J10" s="1">
        <f>16.51-A33</f>
        <v>2.897000000000002</v>
      </c>
      <c r="R10" s="1">
        <v>124</v>
      </c>
    </row>
    <row r="11" spans="1:20" ht="15.75" customHeight="1">
      <c r="A11" s="1" t="s">
        <v>24</v>
      </c>
      <c r="B11" s="1">
        <v>3</v>
      </c>
      <c r="C11" s="1">
        <v>0.66</v>
      </c>
      <c r="D11" s="1" t="s">
        <v>20</v>
      </c>
      <c r="E11" s="3"/>
      <c r="F11" s="3"/>
      <c r="G11" s="3"/>
      <c r="H11" s="3"/>
      <c r="I11" s="3"/>
      <c r="J11" s="1" t="s">
        <v>21</v>
      </c>
      <c r="Q11" s="1" t="s">
        <v>25</v>
      </c>
      <c r="R11" s="1">
        <v>184</v>
      </c>
      <c r="S11" s="1">
        <f>AVERAGE(R11:R14)</f>
        <v>154</v>
      </c>
      <c r="T11" s="1">
        <f>S11*10</f>
        <v>1540</v>
      </c>
    </row>
    <row r="12" spans="1:20" ht="15.75" customHeight="1">
      <c r="A12" s="1" t="s">
        <v>24</v>
      </c>
      <c r="B12" s="1">
        <v>4</v>
      </c>
      <c r="C12" s="1">
        <v>7.53</v>
      </c>
      <c r="D12" s="1" t="s">
        <v>20</v>
      </c>
      <c r="E12" s="3"/>
      <c r="F12" s="3"/>
      <c r="G12" s="3"/>
      <c r="H12" s="3"/>
      <c r="I12" s="3"/>
      <c r="J12" s="1" t="s">
        <v>21</v>
      </c>
      <c r="R12" s="1">
        <v>134</v>
      </c>
    </row>
    <row r="13" spans="1:20" ht="15.75" customHeight="1">
      <c r="A13" s="1" t="s">
        <v>26</v>
      </c>
      <c r="B13" s="1">
        <v>1</v>
      </c>
      <c r="C13" s="1">
        <v>0.66</v>
      </c>
      <c r="D13" s="1" t="s">
        <v>19</v>
      </c>
      <c r="R13" s="1">
        <v>195</v>
      </c>
    </row>
    <row r="14" spans="1:20" ht="15.75" customHeight="1">
      <c r="A14" s="1" t="s">
        <v>26</v>
      </c>
      <c r="B14" s="1">
        <v>2</v>
      </c>
      <c r="C14" s="1">
        <v>1.1399999999999999</v>
      </c>
      <c r="D14" s="1" t="s">
        <v>19</v>
      </c>
      <c r="R14" s="1">
        <v>103</v>
      </c>
    </row>
    <row r="15" spans="1:20" ht="15.75" customHeight="1">
      <c r="A15" s="1" t="s">
        <v>26</v>
      </c>
      <c r="B15" s="1">
        <v>3</v>
      </c>
      <c r="C15" s="1">
        <v>1.08</v>
      </c>
      <c r="D15" s="1" t="s">
        <v>20</v>
      </c>
      <c r="E15" s="3"/>
      <c r="F15" s="3"/>
      <c r="G15" s="3"/>
      <c r="H15" s="3"/>
      <c r="I15" s="3"/>
      <c r="J15" s="1" t="s">
        <v>21</v>
      </c>
      <c r="Q15" s="1" t="s">
        <v>27</v>
      </c>
      <c r="R15" s="1">
        <v>12</v>
      </c>
      <c r="S15" s="1">
        <f>AVERAGE(R15:R18)</f>
        <v>13</v>
      </c>
      <c r="T15" s="1">
        <f>S15*10</f>
        <v>130</v>
      </c>
    </row>
    <row r="16" spans="1:20" ht="15.75" customHeight="1">
      <c r="A16" s="1" t="s">
        <v>26</v>
      </c>
      <c r="B16" s="1">
        <v>4</v>
      </c>
      <c r="C16" s="1">
        <v>0.36</v>
      </c>
      <c r="D16" s="1" t="s">
        <v>20</v>
      </c>
      <c r="E16" s="3"/>
      <c r="F16" s="3"/>
      <c r="G16" s="3"/>
      <c r="H16" s="3"/>
      <c r="I16" s="3"/>
      <c r="J16" s="1" t="s">
        <v>21</v>
      </c>
      <c r="R16" s="1">
        <v>13</v>
      </c>
    </row>
    <row r="17" spans="1:20" ht="15.75" customHeight="1">
      <c r="A17" s="1"/>
      <c r="D17" s="1"/>
      <c r="R17" s="1">
        <v>16</v>
      </c>
    </row>
    <row r="18" spans="1:20" ht="15.75" customHeight="1">
      <c r="A18" s="1"/>
      <c r="D18" s="1"/>
      <c r="R18" s="1">
        <v>11</v>
      </c>
    </row>
    <row r="19" spans="1:20" ht="15.75" customHeight="1">
      <c r="Q19" s="1" t="s">
        <v>28</v>
      </c>
      <c r="R19" s="1">
        <v>4</v>
      </c>
      <c r="S19" s="1">
        <f>AVERAGE(R19:R22)</f>
        <v>5</v>
      </c>
      <c r="T19" s="1">
        <f>S19*10</f>
        <v>50</v>
      </c>
    </row>
    <row r="20" spans="1:20" ht="15.75" customHeight="1">
      <c r="R20" s="1">
        <v>3</v>
      </c>
    </row>
    <row r="21" spans="1:20" ht="15.75" customHeight="1">
      <c r="R21" s="1">
        <v>3</v>
      </c>
    </row>
    <row r="22" spans="1:20" ht="15.75" customHeight="1">
      <c r="R22" s="1">
        <v>10</v>
      </c>
    </row>
    <row r="25" spans="1:20" ht="15.75" customHeight="1">
      <c r="A25" s="1" t="s">
        <v>29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20" ht="15.75" customHeight="1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40</v>
      </c>
      <c r="L26" s="1" t="s">
        <v>41</v>
      </c>
      <c r="M26" s="1" t="s">
        <v>42</v>
      </c>
    </row>
    <row r="27" spans="1:20" ht="15.75" customHeight="1">
      <c r="A27" s="1" t="s">
        <v>43</v>
      </c>
      <c r="B27" s="1" t="s">
        <v>44</v>
      </c>
      <c r="C27" s="1" t="s">
        <v>45</v>
      </c>
      <c r="D27" s="1" t="s">
        <v>46</v>
      </c>
      <c r="E27" s="1" t="s">
        <v>47</v>
      </c>
      <c r="F27" s="1" t="s">
        <v>48</v>
      </c>
      <c r="G27" s="1" t="s">
        <v>49</v>
      </c>
      <c r="Q27" s="1" t="s">
        <v>50</v>
      </c>
    </row>
    <row r="32" spans="1:20" ht="15.75" customHeight="1">
      <c r="A32" s="4" t="s">
        <v>51</v>
      </c>
      <c r="B32" s="4" t="s">
        <v>52</v>
      </c>
      <c r="C32" s="4" t="s">
        <v>53</v>
      </c>
    </row>
    <row r="33" spans="1:13" ht="15.75" customHeight="1">
      <c r="A33" s="4">
        <v>13.613</v>
      </c>
      <c r="B33" s="4" t="s">
        <v>54</v>
      </c>
      <c r="C33" s="4">
        <f>16.302-A33</f>
        <v>2.6890000000000001</v>
      </c>
    </row>
    <row r="34" spans="1:13" ht="15.75" customHeight="1">
      <c r="A34" s="4"/>
      <c r="B34" s="4" t="s">
        <v>25</v>
      </c>
      <c r="C34" s="4">
        <f>18.908-A33</f>
        <v>5.2950000000000017</v>
      </c>
    </row>
    <row r="35" spans="1:13" ht="15.75" customHeight="1">
      <c r="A35" s="4"/>
      <c r="B35" s="4" t="s">
        <v>55</v>
      </c>
      <c r="C35" s="4">
        <f>15.246-A33</f>
        <v>1.6330000000000009</v>
      </c>
    </row>
    <row r="36" spans="1:13" ht="15.75" customHeight="1">
      <c r="A36" s="4"/>
      <c r="B36" s="4" t="s">
        <v>56</v>
      </c>
      <c r="C36" s="4">
        <f>15.482-A33</f>
        <v>1.8689999999999998</v>
      </c>
    </row>
    <row r="37" spans="1:13" ht="15.75" customHeight="1">
      <c r="A37" s="4"/>
      <c r="B37" s="4" t="s">
        <v>57</v>
      </c>
      <c r="C37" s="4">
        <f>16.974-A33</f>
        <v>3.3610000000000007</v>
      </c>
    </row>
    <row r="38" spans="1:13" ht="15.75" customHeight="1">
      <c r="A38" s="4"/>
      <c r="B38" s="4" t="s">
        <v>58</v>
      </c>
      <c r="C38" s="4">
        <f>16.458-A33</f>
        <v>2.8449999999999989</v>
      </c>
    </row>
    <row r="41" spans="1:13" ht="15.75" customHeight="1">
      <c r="A41" s="1" t="s">
        <v>59</v>
      </c>
    </row>
    <row r="42" spans="1:13">
      <c r="A42" s="5" t="s">
        <v>60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>
      <c r="A43" s="6"/>
      <c r="B43" s="7">
        <v>1</v>
      </c>
      <c r="C43" s="7">
        <v>2</v>
      </c>
      <c r="D43" s="7">
        <v>3</v>
      </c>
      <c r="E43" s="7">
        <v>4</v>
      </c>
      <c r="F43" s="7">
        <v>5</v>
      </c>
      <c r="G43" s="7">
        <v>6</v>
      </c>
      <c r="H43" s="7">
        <v>7</v>
      </c>
      <c r="I43" s="7">
        <v>8</v>
      </c>
      <c r="J43" s="7">
        <v>9</v>
      </c>
      <c r="K43" s="7">
        <v>10</v>
      </c>
      <c r="L43" s="7">
        <v>11</v>
      </c>
      <c r="M43" s="7">
        <v>12</v>
      </c>
    </row>
    <row r="44" spans="1:13">
      <c r="A44" s="8" t="s">
        <v>61</v>
      </c>
      <c r="B44" s="9">
        <v>521</v>
      </c>
      <c r="C44" s="10">
        <v>553</v>
      </c>
      <c r="D44" s="11">
        <v>435</v>
      </c>
      <c r="E44" s="12">
        <v>451</v>
      </c>
      <c r="F44" s="13">
        <v>343</v>
      </c>
      <c r="G44" s="14">
        <v>358</v>
      </c>
      <c r="H44" s="15">
        <v>1263</v>
      </c>
      <c r="I44" s="16">
        <v>669</v>
      </c>
      <c r="J44" s="17">
        <v>955</v>
      </c>
      <c r="K44" s="10">
        <v>552</v>
      </c>
      <c r="L44" s="18">
        <v>655</v>
      </c>
      <c r="M44" s="19">
        <v>403</v>
      </c>
    </row>
    <row r="45" spans="1:13">
      <c r="A45" s="8" t="s">
        <v>62</v>
      </c>
      <c r="B45" s="20">
        <v>0</v>
      </c>
      <c r="C45" s="20">
        <v>0</v>
      </c>
      <c r="D45" s="20">
        <v>1</v>
      </c>
      <c r="E45" s="20">
        <v>1</v>
      </c>
      <c r="F45" s="20">
        <v>0</v>
      </c>
      <c r="G45" s="20">
        <v>6</v>
      </c>
      <c r="H45" s="21">
        <v>1929</v>
      </c>
      <c r="I45" s="22">
        <v>991</v>
      </c>
      <c r="J45" s="23">
        <v>1468</v>
      </c>
      <c r="K45" s="24">
        <v>815</v>
      </c>
      <c r="L45" s="25">
        <v>1011</v>
      </c>
      <c r="M45" s="26">
        <v>589</v>
      </c>
    </row>
    <row r="47" spans="1:13">
      <c r="A47" s="27" t="s">
        <v>63</v>
      </c>
      <c r="B47" s="28" t="s">
        <v>64</v>
      </c>
      <c r="C47" s="28" t="s">
        <v>65</v>
      </c>
      <c r="D47" s="28" t="s">
        <v>66</v>
      </c>
      <c r="E47" s="28" t="s">
        <v>67</v>
      </c>
      <c r="F47" s="29" t="s">
        <v>68</v>
      </c>
      <c r="G47" s="30"/>
      <c r="H47" s="30"/>
      <c r="I47" s="30"/>
      <c r="J47" s="30"/>
    </row>
    <row r="48" spans="1:13">
      <c r="A48" s="31">
        <v>3</v>
      </c>
      <c r="B48" s="32" t="s">
        <v>69</v>
      </c>
      <c r="C48" s="32" t="s">
        <v>70</v>
      </c>
      <c r="D48" s="32" t="s">
        <v>71</v>
      </c>
      <c r="E48" s="32" t="s">
        <v>72</v>
      </c>
      <c r="F48" s="5"/>
      <c r="G48" s="5"/>
      <c r="H48" s="5"/>
      <c r="I48" s="5"/>
      <c r="J48" s="5"/>
    </row>
  </sheetData>
  <dataValidations count="2">
    <dataValidation type="list" allowBlank="1" showErrorMessage="1" sqref="A5:A18" xr:uid="{00000000-0002-0000-0000-000000000000}">
      <formula1>"Mud + Heat,Mud + Cold,Heat only,Control Tank"</formula1>
    </dataValidation>
    <dataValidation type="list" allowBlank="1" showErrorMessage="1" sqref="D5:D18" xr:uid="{00000000-0002-0000-0000-000001000000}">
      <formula1>"H,R,Mortality"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U23"/>
  <sheetViews>
    <sheetView workbookViewId="0"/>
  </sheetViews>
  <sheetFormatPr baseColWidth="10" defaultColWidth="12.6640625" defaultRowHeight="15.75" customHeight="1"/>
  <cols>
    <col min="1" max="1" width="19.1640625" customWidth="1"/>
    <col min="2" max="4" width="15.6640625" customWidth="1"/>
    <col min="5" max="5" width="27" customWidth="1"/>
    <col min="6" max="6" width="21.6640625" customWidth="1"/>
    <col min="7" max="7" width="17.1640625" customWidth="1"/>
    <col min="8" max="8" width="17.5" customWidth="1"/>
    <col min="9" max="9" width="17.33203125" customWidth="1"/>
    <col min="10" max="10" width="16.83203125" customWidth="1"/>
  </cols>
  <sheetData>
    <row r="2" spans="1:21" ht="15.75" customHeight="1">
      <c r="R2" s="1" t="s">
        <v>73</v>
      </c>
    </row>
    <row r="3" spans="1:21" ht="15.75" customHeight="1">
      <c r="A3" s="33">
        <v>45790</v>
      </c>
      <c r="R3" s="1" t="s">
        <v>4</v>
      </c>
      <c r="S3" s="1" t="s">
        <v>5</v>
      </c>
      <c r="T3" s="1" t="s">
        <v>6</v>
      </c>
      <c r="U3" s="1" t="s">
        <v>7</v>
      </c>
    </row>
    <row r="4" spans="1:21" ht="15.75" customHeight="1">
      <c r="A4" s="1" t="s">
        <v>4</v>
      </c>
      <c r="B4" s="1" t="s">
        <v>9</v>
      </c>
      <c r="C4" s="1" t="s">
        <v>10</v>
      </c>
      <c r="D4" s="1" t="s">
        <v>74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75</v>
      </c>
      <c r="L4" s="1" t="s">
        <v>76</v>
      </c>
      <c r="M4" s="1" t="s">
        <v>77</v>
      </c>
      <c r="R4" s="1" t="s">
        <v>78</v>
      </c>
      <c r="S4" s="1">
        <v>45</v>
      </c>
      <c r="T4" s="1">
        <f>AVERAGE(S4:S7)</f>
        <v>29</v>
      </c>
      <c r="U4" s="1">
        <f>T4*10</f>
        <v>290</v>
      </c>
    </row>
    <row r="5" spans="1:21" ht="15.75" customHeight="1">
      <c r="A5" s="1" t="s">
        <v>18</v>
      </c>
      <c r="B5" s="1">
        <v>3</v>
      </c>
      <c r="C5" s="1">
        <v>0.91</v>
      </c>
      <c r="D5" s="1" t="s">
        <v>79</v>
      </c>
      <c r="E5" s="1" t="s">
        <v>19</v>
      </c>
      <c r="K5" s="1">
        <v>16.673999999999999</v>
      </c>
      <c r="L5" s="1">
        <v>13.726000000000001</v>
      </c>
      <c r="M5" s="1">
        <f t="shared" ref="M5:M12" si="0">K5-L5</f>
        <v>2.9479999999999986</v>
      </c>
      <c r="S5" s="1">
        <v>32</v>
      </c>
    </row>
    <row r="6" spans="1:21" ht="15.75" customHeight="1">
      <c r="A6" s="1" t="s">
        <v>18</v>
      </c>
      <c r="B6" s="1">
        <v>4</v>
      </c>
      <c r="C6" s="1">
        <v>6.44</v>
      </c>
      <c r="D6" s="1" t="s">
        <v>80</v>
      </c>
      <c r="E6" s="1" t="s">
        <v>20</v>
      </c>
      <c r="F6" s="34"/>
      <c r="G6" s="34"/>
      <c r="H6" s="34"/>
      <c r="I6" s="34"/>
      <c r="J6" s="34"/>
      <c r="K6" s="1">
        <v>17.183</v>
      </c>
      <c r="L6" s="1">
        <v>13.726000000000001</v>
      </c>
      <c r="M6" s="1">
        <f t="shared" si="0"/>
        <v>3.456999999999999</v>
      </c>
      <c r="S6" s="1">
        <v>21</v>
      </c>
    </row>
    <row r="7" spans="1:21" ht="15.75" customHeight="1">
      <c r="A7" s="1" t="s">
        <v>24</v>
      </c>
      <c r="B7" s="1">
        <v>3</v>
      </c>
      <c r="C7" s="1">
        <v>0.78</v>
      </c>
      <c r="D7" s="1" t="s">
        <v>79</v>
      </c>
      <c r="E7" s="1" t="s">
        <v>19</v>
      </c>
      <c r="K7" s="1">
        <v>17.734999999999999</v>
      </c>
      <c r="L7" s="1">
        <v>13.726000000000001</v>
      </c>
      <c r="M7" s="1">
        <f t="shared" si="0"/>
        <v>4.0089999999999986</v>
      </c>
      <c r="S7" s="1">
        <v>18</v>
      </c>
    </row>
    <row r="8" spans="1:21" ht="15.75" customHeight="1">
      <c r="A8" s="1" t="s">
        <v>24</v>
      </c>
      <c r="B8" s="1">
        <v>4</v>
      </c>
      <c r="C8" s="1">
        <v>6.78</v>
      </c>
      <c r="D8" s="1" t="s">
        <v>79</v>
      </c>
      <c r="E8" s="1" t="s">
        <v>81</v>
      </c>
      <c r="F8" s="34"/>
      <c r="G8" s="34"/>
      <c r="H8" s="34"/>
      <c r="I8" s="34"/>
      <c r="J8" s="34"/>
      <c r="K8" s="1">
        <v>18.649999999999999</v>
      </c>
      <c r="L8" s="1">
        <v>13.726000000000001</v>
      </c>
      <c r="M8" s="1">
        <f t="shared" si="0"/>
        <v>4.9239999999999977</v>
      </c>
      <c r="R8" s="1" t="s">
        <v>82</v>
      </c>
      <c r="S8" s="1">
        <v>55</v>
      </c>
      <c r="T8" s="1">
        <f>AVERAGE(S8:S11)</f>
        <v>59.75</v>
      </c>
      <c r="U8" s="1">
        <f>T8*10</f>
        <v>597.5</v>
      </c>
    </row>
    <row r="9" spans="1:21" ht="15.75" customHeight="1">
      <c r="A9" s="1" t="s">
        <v>26</v>
      </c>
      <c r="B9" s="1">
        <v>3</v>
      </c>
      <c r="C9" s="1">
        <v>1.41</v>
      </c>
      <c r="D9" s="1" t="s">
        <v>79</v>
      </c>
      <c r="E9" s="1" t="s">
        <v>19</v>
      </c>
      <c r="K9" s="1">
        <v>17.204999999999998</v>
      </c>
      <c r="L9" s="1">
        <v>13.726000000000001</v>
      </c>
      <c r="M9" s="1">
        <f t="shared" si="0"/>
        <v>3.4789999999999974</v>
      </c>
      <c r="S9" s="1">
        <v>62</v>
      </c>
    </row>
    <row r="10" spans="1:21" ht="15.75" customHeight="1">
      <c r="A10" s="1" t="s">
        <v>26</v>
      </c>
      <c r="B10" s="1">
        <v>4</v>
      </c>
      <c r="C10" s="1">
        <v>1.1399999999999999</v>
      </c>
      <c r="D10" s="1" t="s">
        <v>80</v>
      </c>
      <c r="E10" s="1" t="s">
        <v>20</v>
      </c>
      <c r="F10" s="34"/>
      <c r="G10" s="34"/>
      <c r="H10" s="34"/>
      <c r="I10" s="34"/>
      <c r="J10" s="34"/>
      <c r="K10" s="1">
        <v>15.79</v>
      </c>
      <c r="L10" s="1">
        <v>13.726000000000001</v>
      </c>
      <c r="M10" s="1">
        <f t="shared" si="0"/>
        <v>2.0639999999999983</v>
      </c>
      <c r="S10" s="1">
        <v>68</v>
      </c>
    </row>
    <row r="11" spans="1:21" ht="15.75" customHeight="1">
      <c r="A11" s="1" t="s">
        <v>83</v>
      </c>
      <c r="B11" s="1">
        <v>1</v>
      </c>
      <c r="C11" s="1">
        <v>1.21</v>
      </c>
      <c r="D11" s="1"/>
      <c r="E11" s="1" t="s">
        <v>19</v>
      </c>
      <c r="K11" s="1">
        <v>15.23</v>
      </c>
      <c r="L11" s="1">
        <v>13.801</v>
      </c>
      <c r="M11" s="1">
        <f t="shared" si="0"/>
        <v>1.4290000000000003</v>
      </c>
      <c r="S11" s="1">
        <v>54</v>
      </c>
    </row>
    <row r="12" spans="1:21" ht="15.75" customHeight="1">
      <c r="A12" s="1" t="s">
        <v>83</v>
      </c>
      <c r="B12" s="1">
        <v>2</v>
      </c>
      <c r="C12" s="1">
        <v>1.98</v>
      </c>
      <c r="D12" s="1"/>
      <c r="E12" s="1" t="s">
        <v>19</v>
      </c>
      <c r="K12" s="1">
        <v>17.056000000000001</v>
      </c>
      <c r="L12" s="1">
        <v>15.06</v>
      </c>
      <c r="M12" s="1">
        <f t="shared" si="0"/>
        <v>1.9960000000000004</v>
      </c>
      <c r="R12" s="1" t="s">
        <v>84</v>
      </c>
      <c r="S12" s="1">
        <v>47</v>
      </c>
      <c r="T12" s="1">
        <f>AVERAGE(S12:S15)</f>
        <v>35.75</v>
      </c>
      <c r="U12" s="1">
        <f>T12*10</f>
        <v>357.5</v>
      </c>
    </row>
    <row r="13" spans="1:21" ht="15.75" customHeight="1">
      <c r="A13" s="1"/>
      <c r="S13" s="1">
        <v>55</v>
      </c>
    </row>
    <row r="14" spans="1:21" ht="15.75" customHeight="1">
      <c r="A14" s="1"/>
      <c r="S14" s="1">
        <v>17</v>
      </c>
    </row>
    <row r="15" spans="1:21" ht="15.75" customHeight="1">
      <c r="S15" s="1">
        <v>24</v>
      </c>
    </row>
    <row r="16" spans="1:21" ht="15.75" customHeight="1">
      <c r="R16" s="1" t="s">
        <v>85</v>
      </c>
      <c r="S16" s="1">
        <v>25</v>
      </c>
      <c r="T16" s="1">
        <f>AVERAGE(S16:S19)</f>
        <v>18.75</v>
      </c>
      <c r="U16" s="1">
        <f>T16*10</f>
        <v>187.5</v>
      </c>
    </row>
    <row r="17" spans="1:21" ht="15.75" customHeight="1">
      <c r="S17" s="1">
        <v>16</v>
      </c>
    </row>
    <row r="18" spans="1:21" ht="15.75" customHeight="1">
      <c r="S18" s="1">
        <v>12</v>
      </c>
    </row>
    <row r="19" spans="1:21" ht="15.75" customHeight="1">
      <c r="A19" s="1" t="s">
        <v>86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S19" s="1">
        <v>22</v>
      </c>
    </row>
    <row r="20" spans="1:21" ht="15.75" customHeight="1">
      <c r="A20" s="1" t="s">
        <v>30</v>
      </c>
      <c r="B20" s="1" t="s">
        <v>87</v>
      </c>
      <c r="C20" s="1" t="s">
        <v>88</v>
      </c>
      <c r="D20" s="1" t="s">
        <v>89</v>
      </c>
      <c r="E20" s="1" t="s">
        <v>90</v>
      </c>
      <c r="F20" s="1" t="s">
        <v>91</v>
      </c>
      <c r="G20" s="1" t="s">
        <v>92</v>
      </c>
      <c r="R20" s="1" t="s">
        <v>50</v>
      </c>
      <c r="S20" s="1">
        <v>8</v>
      </c>
      <c r="T20" s="1">
        <f>AVERAGE(S20:S23)</f>
        <v>5.5</v>
      </c>
      <c r="U20" s="1">
        <f>T20*10</f>
        <v>55</v>
      </c>
    </row>
    <row r="21" spans="1:21" ht="15.75" customHeight="1">
      <c r="A21" s="1" t="s">
        <v>43</v>
      </c>
      <c r="B21" s="1" t="s">
        <v>93</v>
      </c>
      <c r="C21" s="1" t="s">
        <v>94</v>
      </c>
      <c r="D21" s="1" t="s">
        <v>95</v>
      </c>
      <c r="S21" s="1">
        <v>5</v>
      </c>
    </row>
    <row r="22" spans="1:21" ht="15.75" customHeight="1">
      <c r="S22" s="1">
        <v>3</v>
      </c>
    </row>
    <row r="23" spans="1:21" ht="15.75" customHeight="1">
      <c r="S23" s="1">
        <v>6</v>
      </c>
    </row>
  </sheetData>
  <dataValidations count="1">
    <dataValidation type="list" allowBlank="1" showErrorMessage="1" sqref="A5:A14" xr:uid="{00000000-0002-0000-0100-000000000000}">
      <formula1>"Mud + Heat,Mud + Cold,Heat only,Control Tank"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T41"/>
  <sheetViews>
    <sheetView workbookViewId="0">
      <selection activeCell="C5" sqref="C5"/>
    </sheetView>
  </sheetViews>
  <sheetFormatPr baseColWidth="10" defaultColWidth="12.6640625" defaultRowHeight="15.75" customHeight="1"/>
  <sheetData>
    <row r="4" spans="2:20" ht="15.75" customHeight="1">
      <c r="C4" s="49" t="s">
        <v>127</v>
      </c>
    </row>
    <row r="5" spans="2:20" ht="15.75" customHeight="1">
      <c r="C5" s="1" t="s">
        <v>31</v>
      </c>
      <c r="D5" s="1" t="s">
        <v>32</v>
      </c>
      <c r="E5" s="1" t="s">
        <v>33</v>
      </c>
      <c r="F5" s="1" t="s">
        <v>96</v>
      </c>
      <c r="G5" s="1" t="s">
        <v>35</v>
      </c>
      <c r="H5" s="1" t="s">
        <v>36</v>
      </c>
      <c r="I5" s="1" t="s">
        <v>37</v>
      </c>
      <c r="J5" s="1" t="s">
        <v>38</v>
      </c>
      <c r="K5" s="1" t="s">
        <v>39</v>
      </c>
      <c r="L5" s="1" t="s">
        <v>40</v>
      </c>
      <c r="M5" s="1" t="s">
        <v>41</v>
      </c>
      <c r="N5" s="1" t="s">
        <v>42</v>
      </c>
      <c r="O5" s="1" t="s">
        <v>44</v>
      </c>
      <c r="P5" s="1" t="s">
        <v>45</v>
      </c>
      <c r="Q5" s="1" t="s">
        <v>46</v>
      </c>
      <c r="R5" s="1" t="s">
        <v>47</v>
      </c>
      <c r="S5" s="1" t="s">
        <v>48</v>
      </c>
      <c r="T5" s="1" t="s">
        <v>49</v>
      </c>
    </row>
    <row r="6" spans="2:20" ht="15.75" customHeight="1">
      <c r="B6" s="1" t="s">
        <v>97</v>
      </c>
      <c r="C6" s="1">
        <v>403</v>
      </c>
      <c r="D6" s="1">
        <v>655</v>
      </c>
      <c r="E6" s="1">
        <v>552</v>
      </c>
      <c r="F6" s="1">
        <v>955</v>
      </c>
      <c r="G6" s="1">
        <v>669</v>
      </c>
      <c r="H6" s="1">
        <v>1263</v>
      </c>
      <c r="I6" s="1">
        <v>358</v>
      </c>
      <c r="J6" s="1">
        <v>343</v>
      </c>
      <c r="K6" s="1">
        <v>451</v>
      </c>
      <c r="L6" s="1">
        <v>435</v>
      </c>
      <c r="M6" s="1">
        <v>553</v>
      </c>
      <c r="N6" s="1">
        <v>521</v>
      </c>
      <c r="O6" s="1">
        <v>589</v>
      </c>
      <c r="P6" s="1">
        <v>1011</v>
      </c>
      <c r="Q6" s="1">
        <v>815</v>
      </c>
      <c r="R6" s="1">
        <v>1468</v>
      </c>
      <c r="S6" s="1">
        <v>991</v>
      </c>
      <c r="T6" s="1">
        <v>1929</v>
      </c>
    </row>
    <row r="7" spans="2:20" ht="15.75" customHeight="1">
      <c r="B7" s="1" t="s">
        <v>98</v>
      </c>
      <c r="C7" s="1">
        <v>422</v>
      </c>
      <c r="E7" s="1">
        <v>612</v>
      </c>
      <c r="G7" s="1">
        <v>775</v>
      </c>
      <c r="I7" s="1">
        <v>269</v>
      </c>
      <c r="K7" s="1">
        <v>304</v>
      </c>
      <c r="M7" s="1">
        <v>365</v>
      </c>
      <c r="O7" s="1">
        <v>778</v>
      </c>
      <c r="Q7" s="1">
        <v>1268</v>
      </c>
      <c r="S7" s="1">
        <v>1714</v>
      </c>
    </row>
    <row r="8" spans="2:20" ht="15.75" customHeight="1">
      <c r="B8" s="1" t="s">
        <v>99</v>
      </c>
      <c r="C8" s="1">
        <f>C6/B28</f>
        <v>149.86984008925251</v>
      </c>
      <c r="D8" s="1">
        <f>D6/B29</f>
        <v>123.70160528800756</v>
      </c>
      <c r="E8" s="1">
        <f>E6/B28</f>
        <v>205.28077352175529</v>
      </c>
      <c r="F8" s="1">
        <f>F6/B29</f>
        <v>180.35882908404156</v>
      </c>
      <c r="G8" s="1">
        <f>G6/B28</f>
        <v>248.79137225734473</v>
      </c>
      <c r="H8" s="1">
        <f>H6/B29</f>
        <v>238.52691218130312</v>
      </c>
      <c r="I8" s="1">
        <f>I6/B30</f>
        <v>219.22841396203307</v>
      </c>
      <c r="J8" s="1">
        <f>J6/B31</f>
        <v>183.52059925093633</v>
      </c>
      <c r="K8" s="1">
        <f>K6/B30</f>
        <v>276.17881200244949</v>
      </c>
      <c r="L8" s="1">
        <f>L6/B31</f>
        <v>232.74478330658107</v>
      </c>
      <c r="M8" s="1">
        <f>M6/B30</f>
        <v>338.64053888548682</v>
      </c>
      <c r="N8" s="1">
        <f>N6/B31</f>
        <v>278.75869448903154</v>
      </c>
      <c r="O8" s="1">
        <f>O6/B32</f>
        <v>175.24546265992262</v>
      </c>
      <c r="P8" s="1">
        <f>P6/B33</f>
        <v>355.36028119507904</v>
      </c>
      <c r="Q8" s="1">
        <f>Q6/B32</f>
        <v>242.48735495388277</v>
      </c>
      <c r="R8" s="1">
        <f>R6/B33</f>
        <v>515.99297012302281</v>
      </c>
      <c r="S8" s="1">
        <f>S6/B32</f>
        <v>294.8527224040464</v>
      </c>
      <c r="T8" s="1">
        <f>T6/B33</f>
        <v>678.03163444639711</v>
      </c>
    </row>
    <row r="9" spans="2:20" ht="15.75" customHeight="1">
      <c r="B9" s="1" t="s">
        <v>100</v>
      </c>
      <c r="C9" s="1">
        <f>C7/B37</f>
        <v>85.702680747359864</v>
      </c>
      <c r="E9" s="1">
        <f>E7/B37</f>
        <v>124.28919577579202</v>
      </c>
      <c r="G9" s="1">
        <f>G7/B37</f>
        <v>157.39236393176279</v>
      </c>
      <c r="I9" s="1">
        <f>I7/B39</f>
        <v>130.3294573643411</v>
      </c>
      <c r="K9" s="1">
        <f>K7/B39</f>
        <v>147.28682170542635</v>
      </c>
      <c r="M9" s="1">
        <f>M7/B39</f>
        <v>176.84108527131784</v>
      </c>
      <c r="O9" s="1">
        <f>O7/B35</f>
        <v>225.05062192652591</v>
      </c>
      <c r="Q9" s="1">
        <f>Q7/B35</f>
        <v>366.79201619901653</v>
      </c>
      <c r="S9" s="1">
        <f>S7/B35</f>
        <v>495.80561180214062</v>
      </c>
    </row>
    <row r="27" spans="1:2" ht="15.75" customHeight="1">
      <c r="A27" s="35" t="s">
        <v>52</v>
      </c>
      <c r="B27" s="35" t="s">
        <v>53</v>
      </c>
    </row>
    <row r="28" spans="1:2">
      <c r="A28" s="36" t="s">
        <v>54</v>
      </c>
      <c r="B28" s="37">
        <v>2.6890000000000001</v>
      </c>
    </row>
    <row r="29" spans="1:2">
      <c r="A29" s="36" t="s">
        <v>25</v>
      </c>
      <c r="B29" s="37">
        <v>5.2949999999999999</v>
      </c>
    </row>
    <row r="30" spans="1:2">
      <c r="A30" s="36" t="s">
        <v>55</v>
      </c>
      <c r="B30" s="37">
        <v>1.633</v>
      </c>
    </row>
    <row r="31" spans="1:2">
      <c r="A31" s="36" t="s">
        <v>56</v>
      </c>
      <c r="B31" s="37">
        <v>1.869</v>
      </c>
    </row>
    <row r="32" spans="1:2">
      <c r="A32" s="36" t="s">
        <v>57</v>
      </c>
      <c r="B32" s="37">
        <v>3.3610000000000002</v>
      </c>
    </row>
    <row r="33" spans="1:3">
      <c r="A33" s="36" t="s">
        <v>58</v>
      </c>
      <c r="B33" s="37">
        <v>2.8450000000000002</v>
      </c>
    </row>
    <row r="34" spans="1:3">
      <c r="A34" s="38" t="s">
        <v>18</v>
      </c>
      <c r="B34" s="39">
        <v>2.948</v>
      </c>
      <c r="C34" s="1" t="s">
        <v>19</v>
      </c>
    </row>
    <row r="35" spans="1:3">
      <c r="A35" s="38" t="s">
        <v>18</v>
      </c>
      <c r="B35" s="39">
        <v>3.4569999999999999</v>
      </c>
      <c r="C35" s="1" t="s">
        <v>20</v>
      </c>
    </row>
    <row r="36" spans="1:3">
      <c r="A36" s="38" t="s">
        <v>24</v>
      </c>
      <c r="B36" s="39">
        <v>4.0090000000000003</v>
      </c>
      <c r="C36" s="1" t="s">
        <v>19</v>
      </c>
    </row>
    <row r="37" spans="1:3">
      <c r="A37" s="38" t="s">
        <v>24</v>
      </c>
      <c r="B37" s="39">
        <v>4.9240000000000004</v>
      </c>
      <c r="C37" s="1" t="s">
        <v>81</v>
      </c>
    </row>
    <row r="38" spans="1:3">
      <c r="A38" s="38" t="s">
        <v>26</v>
      </c>
      <c r="B38" s="39">
        <v>3.4790000000000001</v>
      </c>
      <c r="C38" s="1" t="s">
        <v>19</v>
      </c>
    </row>
    <row r="39" spans="1:3">
      <c r="A39" s="38" t="s">
        <v>26</v>
      </c>
      <c r="B39" s="39">
        <v>2.0640000000000001</v>
      </c>
      <c r="C39" s="1" t="s">
        <v>20</v>
      </c>
    </row>
    <row r="40" spans="1:3">
      <c r="A40" s="38" t="s">
        <v>83</v>
      </c>
      <c r="B40" s="39">
        <v>1.429</v>
      </c>
      <c r="C40" s="1" t="s">
        <v>19</v>
      </c>
    </row>
    <row r="41" spans="1:3">
      <c r="A41" s="38" t="s">
        <v>83</v>
      </c>
      <c r="B41" s="39">
        <v>1.996</v>
      </c>
      <c r="C41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9"/>
  <sheetViews>
    <sheetView workbookViewId="0">
      <selection activeCell="R21" sqref="R21"/>
    </sheetView>
  </sheetViews>
  <sheetFormatPr baseColWidth="10" defaultColWidth="12.6640625" defaultRowHeight="15.75" customHeight="1"/>
  <sheetData>
    <row r="1" spans="1:12" ht="15.75" customHeight="1">
      <c r="A1" s="40" t="s">
        <v>61</v>
      </c>
      <c r="B1" s="40" t="s">
        <v>61</v>
      </c>
      <c r="C1" s="41" t="s">
        <v>101</v>
      </c>
      <c r="D1" s="41" t="s">
        <v>101</v>
      </c>
      <c r="E1" s="41" t="s">
        <v>102</v>
      </c>
      <c r="F1" s="41" t="s">
        <v>103</v>
      </c>
      <c r="G1" s="42" t="s">
        <v>104</v>
      </c>
      <c r="H1" s="42" t="s">
        <v>104</v>
      </c>
      <c r="I1" s="43"/>
      <c r="J1" s="43"/>
      <c r="K1" s="43"/>
      <c r="L1" s="43"/>
    </row>
    <row r="2" spans="1:12" ht="15.75" customHeight="1">
      <c r="A2" s="40" t="s">
        <v>62</v>
      </c>
      <c r="B2" s="40" t="s">
        <v>62</v>
      </c>
      <c r="C2" s="41" t="s">
        <v>105</v>
      </c>
      <c r="D2" s="41" t="s">
        <v>105</v>
      </c>
      <c r="E2" s="41" t="s">
        <v>102</v>
      </c>
      <c r="F2" s="41" t="s">
        <v>102</v>
      </c>
      <c r="G2" s="42" t="s">
        <v>106</v>
      </c>
      <c r="H2" s="42" t="s">
        <v>106</v>
      </c>
      <c r="I2" s="43"/>
      <c r="J2" s="43"/>
      <c r="K2" s="43"/>
      <c r="L2" s="43"/>
    </row>
    <row r="3" spans="1:12" ht="15.75" customHeight="1">
      <c r="A3" s="40" t="s">
        <v>107</v>
      </c>
      <c r="B3" s="40" t="s">
        <v>107</v>
      </c>
      <c r="C3" s="41" t="s">
        <v>105</v>
      </c>
      <c r="D3" s="41" t="s">
        <v>105</v>
      </c>
      <c r="E3" s="42" t="s">
        <v>108</v>
      </c>
      <c r="F3" s="42" t="s">
        <v>108</v>
      </c>
      <c r="G3" s="42" t="s">
        <v>109</v>
      </c>
      <c r="H3" s="42" t="s">
        <v>109</v>
      </c>
      <c r="I3" s="43"/>
      <c r="J3" s="43"/>
      <c r="K3" s="43"/>
      <c r="L3" s="43"/>
    </row>
    <row r="4" spans="1:12" ht="15.75" customHeight="1">
      <c r="A4" s="40" t="s">
        <v>110</v>
      </c>
      <c r="B4" s="40" t="s">
        <v>110</v>
      </c>
      <c r="C4" s="41" t="s">
        <v>111</v>
      </c>
      <c r="D4" s="41" t="s">
        <v>111</v>
      </c>
      <c r="E4" s="42" t="s">
        <v>112</v>
      </c>
      <c r="F4" s="42" t="s">
        <v>112</v>
      </c>
      <c r="G4" s="42" t="s">
        <v>113</v>
      </c>
      <c r="H4" s="42" t="s">
        <v>113</v>
      </c>
      <c r="I4" s="43"/>
      <c r="J4" s="43"/>
      <c r="K4" s="43"/>
      <c r="L4" s="43"/>
    </row>
    <row r="5" spans="1:12" ht="15.75" customHeight="1">
      <c r="A5" s="40" t="s">
        <v>114</v>
      </c>
      <c r="B5" s="40" t="s">
        <v>114</v>
      </c>
      <c r="C5" s="41" t="s">
        <v>111</v>
      </c>
      <c r="D5" s="41"/>
      <c r="E5" s="42" t="s">
        <v>115</v>
      </c>
      <c r="F5" s="42" t="s">
        <v>115</v>
      </c>
      <c r="G5" s="43"/>
      <c r="H5" s="43"/>
      <c r="I5" s="43"/>
      <c r="J5" s="43"/>
      <c r="K5" s="43"/>
      <c r="L5" s="43"/>
    </row>
    <row r="6" spans="1:12" ht="15.75" customHeight="1">
      <c r="A6" s="40" t="s">
        <v>116</v>
      </c>
      <c r="B6" s="40" t="s">
        <v>116</v>
      </c>
      <c r="C6" s="41" t="s">
        <v>117</v>
      </c>
      <c r="D6" s="41" t="s">
        <v>117</v>
      </c>
      <c r="E6" s="42" t="s">
        <v>118</v>
      </c>
      <c r="F6" s="42" t="s">
        <v>119</v>
      </c>
      <c r="G6" s="43"/>
      <c r="H6" s="43"/>
      <c r="I6" s="43"/>
      <c r="J6" s="43"/>
      <c r="K6" s="43"/>
      <c r="L6" s="43"/>
    </row>
    <row r="7" spans="1:12" ht="15.75" customHeight="1">
      <c r="A7" s="40" t="s">
        <v>120</v>
      </c>
      <c r="B7" s="40" t="s">
        <v>120</v>
      </c>
      <c r="C7" s="41" t="s">
        <v>121</v>
      </c>
      <c r="D7" s="41" t="s">
        <v>121</v>
      </c>
      <c r="E7" s="42" t="s">
        <v>122</v>
      </c>
      <c r="F7" s="42" t="s">
        <v>122</v>
      </c>
      <c r="G7" s="43"/>
      <c r="H7" s="43"/>
      <c r="I7" s="43"/>
      <c r="J7" s="43"/>
      <c r="K7" s="43"/>
      <c r="L7" s="43"/>
    </row>
    <row r="8" spans="1:12" ht="15.75" customHeight="1">
      <c r="A8" s="40" t="s">
        <v>19</v>
      </c>
      <c r="B8" s="40" t="s">
        <v>19</v>
      </c>
      <c r="C8" s="41" t="s">
        <v>121</v>
      </c>
      <c r="D8" s="41" t="s">
        <v>121</v>
      </c>
      <c r="E8" s="42" t="s">
        <v>123</v>
      </c>
      <c r="F8" s="42" t="s">
        <v>123</v>
      </c>
      <c r="G8" s="43"/>
      <c r="H8" s="43"/>
      <c r="I8" s="43"/>
      <c r="J8" s="43"/>
      <c r="K8" s="43"/>
      <c r="L8" s="43"/>
    </row>
    <row r="9" spans="1:12" ht="15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ht="15.75" customHeight="1">
      <c r="A10" s="45" t="s">
        <v>124</v>
      </c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t="15.75" customHeight="1">
      <c r="A11" s="40" t="s">
        <v>61</v>
      </c>
      <c r="B11" s="40" t="s">
        <v>61</v>
      </c>
      <c r="C11" s="46">
        <v>0.10449859</v>
      </c>
      <c r="D11" s="46">
        <v>4.5923150000000003E-2</v>
      </c>
      <c r="E11" s="46">
        <v>0.55904405000000001</v>
      </c>
      <c r="F11" s="46">
        <v>0.32239925000000003</v>
      </c>
      <c r="G11" s="47">
        <v>0.85660731000000001</v>
      </c>
      <c r="H11" s="47">
        <v>0.82614807999999995</v>
      </c>
      <c r="I11" s="48">
        <v>-1.9681299999999999E-2</v>
      </c>
      <c r="J11" s="48">
        <v>-1.9681299999999999E-2</v>
      </c>
      <c r="K11" s="48">
        <v>-1.9681299999999999E-2</v>
      </c>
      <c r="L11" s="48">
        <v>-2.20244E-2</v>
      </c>
    </row>
    <row r="12" spans="1:12" ht="15.75" customHeight="1">
      <c r="A12" s="40" t="s">
        <v>62</v>
      </c>
      <c r="B12" s="40" t="s">
        <v>62</v>
      </c>
      <c r="C12" s="46">
        <v>0.19821931000000001</v>
      </c>
      <c r="D12" s="46">
        <v>0.20290533999999999</v>
      </c>
      <c r="E12" s="46">
        <v>0.18650422</v>
      </c>
      <c r="F12" s="46">
        <v>0.17947515999999999</v>
      </c>
      <c r="G12" s="47">
        <v>0.19119025000000001</v>
      </c>
      <c r="H12" s="47">
        <v>0.16073102</v>
      </c>
      <c r="I12" s="48">
        <v>-1.9681299999999999E-2</v>
      </c>
      <c r="J12" s="48">
        <v>-1.9681299999999999E-2</v>
      </c>
      <c r="K12" s="48">
        <v>-1.9681299999999999E-2</v>
      </c>
      <c r="L12" s="48">
        <v>-1.9681299999999999E-2</v>
      </c>
    </row>
    <row r="13" spans="1:12" ht="15.75" customHeight="1">
      <c r="A13" s="40" t="s">
        <v>107</v>
      </c>
      <c r="B13" s="40" t="s">
        <v>107</v>
      </c>
      <c r="C13" s="46">
        <v>0.18181818</v>
      </c>
      <c r="D13" s="46">
        <v>0.16776007000000001</v>
      </c>
      <c r="E13" s="47">
        <v>0.84957826000000003</v>
      </c>
      <c r="F13" s="47">
        <v>0.97141518000000004</v>
      </c>
      <c r="G13" s="47">
        <v>0.11621368</v>
      </c>
      <c r="H13" s="47">
        <v>0.12558575</v>
      </c>
      <c r="I13" s="48">
        <v>-1.9681299999999999E-2</v>
      </c>
      <c r="J13" s="48">
        <v>-1.9681299999999999E-2</v>
      </c>
      <c r="K13" s="48">
        <v>-1.9681299999999999E-2</v>
      </c>
      <c r="L13" s="48">
        <v>-2.20244E-2</v>
      </c>
    </row>
    <row r="14" spans="1:12" ht="15.75" customHeight="1">
      <c r="A14" s="40" t="s">
        <v>110</v>
      </c>
      <c r="B14" s="40" t="s">
        <v>110</v>
      </c>
      <c r="C14" s="46">
        <v>0.25210872000000001</v>
      </c>
      <c r="D14" s="46">
        <v>0.22867854000000001</v>
      </c>
      <c r="E14" s="47">
        <v>0.32942830000000001</v>
      </c>
      <c r="F14" s="47">
        <v>0.25445172999999999</v>
      </c>
      <c r="G14" s="47">
        <v>7.2764761</v>
      </c>
      <c r="H14" s="47">
        <v>-2.6710399999999999E-2</v>
      </c>
      <c r="I14" s="48">
        <v>-1.9681299999999999E-2</v>
      </c>
      <c r="J14" s="48">
        <v>-1.9681299999999999E-2</v>
      </c>
      <c r="K14" s="48">
        <v>-2.20244E-2</v>
      </c>
      <c r="L14" s="48">
        <v>-1.9681299999999999E-2</v>
      </c>
    </row>
    <row r="15" spans="1:12" ht="15.75" customHeight="1">
      <c r="A15" s="40" t="s">
        <v>114</v>
      </c>
      <c r="B15" s="40" t="s">
        <v>114</v>
      </c>
      <c r="C15" s="46">
        <v>0.13261481</v>
      </c>
      <c r="D15" s="46">
        <v>-2.6710399999999999E-2</v>
      </c>
      <c r="E15" s="47">
        <v>9.5126520000000006E-2</v>
      </c>
      <c r="F15" s="47">
        <v>7.638238E-2</v>
      </c>
      <c r="G15" s="48">
        <v>-2.90534E-2</v>
      </c>
      <c r="H15" s="48">
        <v>-2.6710399999999999E-2</v>
      </c>
      <c r="I15" s="48">
        <v>-1.9681299999999999E-2</v>
      </c>
      <c r="J15" s="48">
        <v>-1.9681299999999999E-2</v>
      </c>
      <c r="K15" s="48">
        <v>-1.9681299999999999E-2</v>
      </c>
      <c r="L15" s="48">
        <v>-1.9681299999999999E-2</v>
      </c>
    </row>
    <row r="16" spans="1:12" ht="15.75" customHeight="1">
      <c r="A16" s="40" t="s">
        <v>116</v>
      </c>
      <c r="B16" s="40" t="s">
        <v>116</v>
      </c>
      <c r="C16" s="46">
        <v>0.158388</v>
      </c>
      <c r="D16" s="46">
        <v>0.10918463</v>
      </c>
      <c r="E16" s="47">
        <v>0.43720712</v>
      </c>
      <c r="F16" s="47">
        <v>0.25679475000000002</v>
      </c>
      <c r="G16" s="48">
        <v>-2.6710399999999999E-2</v>
      </c>
      <c r="H16" s="48">
        <v>-2.6710399999999999E-2</v>
      </c>
      <c r="I16" s="48">
        <v>-1.9681299999999999E-2</v>
      </c>
      <c r="J16" s="48">
        <v>-1.9681299999999999E-2</v>
      </c>
      <c r="K16" s="48">
        <v>-1.9681299999999999E-2</v>
      </c>
      <c r="L16" s="48">
        <v>-1.9681299999999999E-2</v>
      </c>
    </row>
    <row r="17" spans="1:12" ht="15.75" customHeight="1">
      <c r="A17" s="40" t="s">
        <v>120</v>
      </c>
      <c r="B17" s="40" t="s">
        <v>120</v>
      </c>
      <c r="C17" s="46">
        <v>2.4835989999999999E-2</v>
      </c>
      <c r="D17" s="46">
        <v>1.780694E-2</v>
      </c>
      <c r="E17" s="47">
        <v>0.56373008000000002</v>
      </c>
      <c r="F17" s="47">
        <v>0.53092784000000004</v>
      </c>
      <c r="G17" s="48">
        <v>-2.6710399999999999E-2</v>
      </c>
      <c r="H17" s="48">
        <v>-2.6710399999999999E-2</v>
      </c>
      <c r="I17" s="48">
        <v>-1.9681299999999999E-2</v>
      </c>
      <c r="J17" s="48">
        <v>-1.9681299999999999E-2</v>
      </c>
      <c r="K17" s="48">
        <v>-1.7338300000000001E-2</v>
      </c>
      <c r="L17" s="48">
        <v>-1.9681299999999999E-2</v>
      </c>
    </row>
    <row r="18" spans="1:12" ht="15.75" customHeight="1">
      <c r="A18" s="40" t="s">
        <v>19</v>
      </c>
      <c r="B18" s="40" t="s">
        <v>19</v>
      </c>
      <c r="C18" s="46">
        <v>0.12558575</v>
      </c>
      <c r="D18" s="46">
        <v>0.11621368</v>
      </c>
      <c r="E18" s="47">
        <v>1.73992502</v>
      </c>
      <c r="F18" s="47">
        <v>1.6790065599999999</v>
      </c>
      <c r="G18" s="48">
        <v>-2.6710399999999999E-2</v>
      </c>
      <c r="H18" s="48">
        <v>-2.6710399999999999E-2</v>
      </c>
      <c r="I18" s="48">
        <v>-2.20244E-2</v>
      </c>
      <c r="J18" s="48">
        <v>-1.7338300000000001E-2</v>
      </c>
      <c r="K18" s="48">
        <v>-1.7338300000000001E-2</v>
      </c>
      <c r="L18" s="48">
        <v>-1.9681299999999999E-2</v>
      </c>
    </row>
    <row r="20" spans="1:12" ht="15.75" customHeight="1">
      <c r="A20" s="50"/>
      <c r="B20" s="50"/>
      <c r="C20" s="50"/>
      <c r="D20" s="50"/>
      <c r="E20" s="50"/>
      <c r="F20" s="50"/>
      <c r="G20" s="50"/>
      <c r="H20" s="50"/>
    </row>
    <row r="21" spans="1:12" ht="15.75" customHeight="1">
      <c r="A21" s="50"/>
      <c r="B21" s="50"/>
      <c r="C21" s="50"/>
      <c r="D21" s="50"/>
      <c r="E21" s="51"/>
      <c r="F21" s="51"/>
      <c r="G21" s="51"/>
      <c r="H21" s="51"/>
    </row>
    <row r="22" spans="1:12" ht="15.75" customHeight="1">
      <c r="A22" s="52"/>
      <c r="B22" s="53"/>
      <c r="C22" s="50"/>
      <c r="D22" s="54"/>
      <c r="E22" s="53"/>
      <c r="F22" s="53"/>
      <c r="G22" s="53"/>
      <c r="H22" s="50"/>
    </row>
    <row r="23" spans="1:12" ht="15.75" customHeight="1">
      <c r="A23" s="52"/>
      <c r="B23" s="53"/>
      <c r="C23" s="50"/>
      <c r="D23" s="50"/>
      <c r="E23" s="53"/>
      <c r="F23" s="53"/>
      <c r="G23" s="53"/>
      <c r="H23" s="50"/>
    </row>
    <row r="24" spans="1:12" ht="15.75" customHeight="1">
      <c r="A24" s="52"/>
      <c r="B24" s="53"/>
      <c r="C24" s="50"/>
      <c r="D24" s="50"/>
      <c r="E24" s="53"/>
      <c r="F24" s="50"/>
      <c r="G24" s="53"/>
      <c r="H24" s="50"/>
    </row>
    <row r="25" spans="1:12" ht="15.75" customHeight="1">
      <c r="A25" s="52"/>
      <c r="B25" s="53"/>
      <c r="C25" s="50"/>
      <c r="D25" s="50"/>
      <c r="E25" s="53"/>
      <c r="F25" s="50"/>
      <c r="G25" s="53"/>
      <c r="H25" s="50"/>
    </row>
    <row r="26" spans="1:12" ht="15.75" customHeight="1">
      <c r="A26" s="52"/>
      <c r="B26" s="53"/>
      <c r="C26" s="50"/>
      <c r="D26" s="54"/>
      <c r="E26" s="53"/>
      <c r="F26" s="53"/>
      <c r="G26" s="53"/>
      <c r="H26" s="53"/>
    </row>
    <row r="27" spans="1:12" ht="15.75" customHeight="1">
      <c r="A27" s="52"/>
      <c r="B27" s="53"/>
      <c r="C27" s="50"/>
      <c r="D27" s="50"/>
      <c r="E27" s="53"/>
      <c r="F27" s="53"/>
      <c r="G27" s="53"/>
      <c r="H27" s="53"/>
    </row>
    <row r="28" spans="1:12" ht="15.75" customHeight="1">
      <c r="A28" s="52"/>
      <c r="B28" s="53"/>
      <c r="C28" s="50"/>
      <c r="D28" s="50"/>
      <c r="E28" s="50"/>
      <c r="F28" s="50"/>
      <c r="G28" s="50"/>
      <c r="H28" s="53"/>
    </row>
    <row r="29" spans="1:12" ht="15.75" customHeight="1">
      <c r="A29" s="52"/>
      <c r="B29" s="53"/>
      <c r="C29" s="50"/>
      <c r="D29" s="50"/>
      <c r="E29" s="50"/>
      <c r="F29" s="50"/>
      <c r="G29" s="50"/>
      <c r="H29" s="53"/>
    </row>
    <row r="30" spans="1:12" ht="15.75" customHeight="1">
      <c r="A30" s="52"/>
      <c r="B30" s="53"/>
      <c r="C30" s="50"/>
      <c r="D30" s="50"/>
      <c r="E30" s="50"/>
      <c r="F30" s="50"/>
      <c r="G30" s="50"/>
      <c r="H30" s="50"/>
    </row>
    <row r="31" spans="1:12" ht="15.75" customHeight="1">
      <c r="A31" s="52"/>
      <c r="B31" s="53"/>
      <c r="C31" s="50"/>
      <c r="D31" s="50"/>
      <c r="E31" s="50"/>
      <c r="F31" s="50"/>
      <c r="G31" s="50"/>
      <c r="H31" s="50"/>
    </row>
    <row r="32" spans="1:12" ht="15.75" customHeight="1">
      <c r="A32" s="52"/>
      <c r="B32" s="53"/>
      <c r="C32" s="50"/>
      <c r="D32" s="51"/>
      <c r="E32" s="50"/>
      <c r="F32" s="50"/>
      <c r="G32" s="50"/>
      <c r="H32" s="50"/>
    </row>
    <row r="33" spans="1:8" ht="15.75" customHeight="1">
      <c r="A33" s="52"/>
      <c r="B33" s="53"/>
      <c r="C33" s="50"/>
      <c r="D33" s="51"/>
      <c r="E33" s="51"/>
      <c r="F33" s="51"/>
      <c r="G33" s="51"/>
      <c r="H33" s="51"/>
    </row>
    <row r="34" spans="1:8" ht="15.75" customHeight="1">
      <c r="A34" s="52"/>
      <c r="B34" s="53"/>
      <c r="C34" s="50"/>
      <c r="D34" s="51"/>
      <c r="E34" s="51"/>
      <c r="F34" s="51"/>
      <c r="G34" s="51"/>
      <c r="H34" s="51"/>
    </row>
    <row r="35" spans="1:8" ht="15.75" customHeight="1">
      <c r="A35" s="52"/>
      <c r="B35" s="53"/>
      <c r="C35" s="50"/>
      <c r="D35" s="51"/>
      <c r="E35" s="51"/>
      <c r="F35" s="51"/>
      <c r="G35" s="51"/>
      <c r="H35" s="51"/>
    </row>
    <row r="36" spans="1:8" ht="15.75" customHeight="1">
      <c r="A36" s="52"/>
      <c r="B36" s="53"/>
      <c r="C36" s="50"/>
      <c r="D36" s="50"/>
      <c r="E36" s="51"/>
      <c r="F36" s="51"/>
      <c r="G36" s="51"/>
      <c r="H36" s="51"/>
    </row>
    <row r="37" spans="1:8" ht="15.75" customHeight="1">
      <c r="A37" s="52"/>
      <c r="B37" s="53"/>
      <c r="C37" s="50"/>
      <c r="D37" s="50"/>
      <c r="E37" s="50"/>
      <c r="F37" s="50"/>
      <c r="G37" s="50"/>
      <c r="H37" s="50"/>
    </row>
    <row r="38" spans="1:8" ht="15.75" customHeight="1">
      <c r="A38" s="52"/>
      <c r="B38" s="53"/>
      <c r="C38" s="50"/>
      <c r="D38" s="50"/>
      <c r="E38" s="50"/>
      <c r="F38" s="50"/>
      <c r="G38" s="50"/>
      <c r="H38" s="50"/>
    </row>
    <row r="39" spans="1:8" ht="15.75" customHeight="1">
      <c r="A39" s="52"/>
      <c r="B39" s="53"/>
      <c r="C39" s="50"/>
      <c r="D39" s="50"/>
      <c r="E39" s="50"/>
      <c r="F39" s="50"/>
      <c r="G39" s="50"/>
      <c r="H39" s="50"/>
    </row>
    <row r="40" spans="1:8" ht="15.75" customHeight="1">
      <c r="A40" s="52"/>
      <c r="B40" s="53"/>
      <c r="C40" s="50"/>
      <c r="D40" s="50"/>
      <c r="E40" s="50"/>
      <c r="F40" s="50"/>
      <c r="G40" s="50"/>
      <c r="H40" s="50"/>
    </row>
    <row r="41" spans="1:8" ht="15.75" customHeight="1">
      <c r="A41" s="52"/>
      <c r="B41" s="53"/>
      <c r="C41" s="50"/>
      <c r="D41" s="50"/>
      <c r="E41" s="50"/>
      <c r="F41" s="50"/>
      <c r="G41" s="50"/>
      <c r="H41" s="50"/>
    </row>
    <row r="42" spans="1:8" ht="15.75" customHeight="1">
      <c r="A42" s="50"/>
      <c r="B42" s="50"/>
      <c r="C42" s="50"/>
      <c r="D42" s="50"/>
      <c r="E42" s="50"/>
      <c r="F42" s="50"/>
      <c r="G42" s="50"/>
      <c r="H42" s="50"/>
    </row>
    <row r="43" spans="1:8" ht="15.75" customHeight="1">
      <c r="A43" s="50"/>
      <c r="B43" s="50"/>
      <c r="C43" s="50"/>
      <c r="D43" s="50"/>
      <c r="E43" s="50"/>
      <c r="F43" s="50"/>
      <c r="G43" s="50"/>
      <c r="H43" s="50"/>
    </row>
    <row r="50" spans="1:9" ht="15.75" customHeight="1">
      <c r="A50" s="45" t="s">
        <v>125</v>
      </c>
      <c r="B50" s="44"/>
      <c r="C50" s="44"/>
      <c r="D50" s="44"/>
      <c r="E50" s="44"/>
      <c r="F50" s="44"/>
      <c r="G50" s="44"/>
      <c r="H50" s="44"/>
      <c r="I50" s="44"/>
    </row>
    <row r="51" spans="1:9" ht="15.75" customHeight="1">
      <c r="A51" s="43"/>
      <c r="B51" s="48">
        <v>1</v>
      </c>
      <c r="C51" s="48">
        <v>2</v>
      </c>
      <c r="D51" s="48">
        <v>3</v>
      </c>
      <c r="E51" s="48">
        <v>4</v>
      </c>
      <c r="F51" s="48">
        <v>5</v>
      </c>
      <c r="G51" s="48">
        <v>6</v>
      </c>
      <c r="H51" s="48">
        <v>7</v>
      </c>
      <c r="I51" s="48">
        <v>8</v>
      </c>
    </row>
    <row r="52" spans="1:9" ht="15.75" customHeight="1">
      <c r="A52" s="43" t="s">
        <v>61</v>
      </c>
      <c r="B52" s="40" t="s">
        <v>61</v>
      </c>
      <c r="C52" s="40" t="s">
        <v>61</v>
      </c>
      <c r="D52" s="41" t="s">
        <v>101</v>
      </c>
      <c r="E52" s="41" t="s">
        <v>101</v>
      </c>
      <c r="F52" s="41" t="s">
        <v>102</v>
      </c>
      <c r="G52" s="41" t="s">
        <v>103</v>
      </c>
      <c r="H52" s="42" t="s">
        <v>104</v>
      </c>
      <c r="I52" s="42" t="s">
        <v>126</v>
      </c>
    </row>
    <row r="53" spans="1:9" ht="15.75" customHeight="1">
      <c r="A53" s="43" t="s">
        <v>62</v>
      </c>
      <c r="B53" s="40" t="s">
        <v>62</v>
      </c>
      <c r="C53" s="40" t="s">
        <v>62</v>
      </c>
      <c r="D53" s="41" t="s">
        <v>105</v>
      </c>
      <c r="E53" s="41" t="s">
        <v>105</v>
      </c>
      <c r="F53" s="41" t="s">
        <v>102</v>
      </c>
      <c r="G53" s="41" t="s">
        <v>102</v>
      </c>
      <c r="H53" s="42" t="s">
        <v>106</v>
      </c>
      <c r="I53" s="42" t="s">
        <v>126</v>
      </c>
    </row>
    <row r="54" spans="1:9" ht="15.75" customHeight="1">
      <c r="A54" s="43" t="s">
        <v>107</v>
      </c>
      <c r="B54" s="40" t="s">
        <v>107</v>
      </c>
      <c r="C54" s="40" t="s">
        <v>107</v>
      </c>
      <c r="D54" s="41" t="s">
        <v>105</v>
      </c>
      <c r="E54" s="41" t="s">
        <v>105</v>
      </c>
      <c r="F54" s="42" t="s">
        <v>108</v>
      </c>
      <c r="G54" s="42" t="s">
        <v>108</v>
      </c>
      <c r="H54" s="42" t="s">
        <v>109</v>
      </c>
      <c r="I54" s="42" t="s">
        <v>126</v>
      </c>
    </row>
    <row r="55" spans="1:9" ht="15.75" customHeight="1">
      <c r="A55" s="43" t="s">
        <v>110</v>
      </c>
      <c r="B55" s="40" t="s">
        <v>110</v>
      </c>
      <c r="C55" s="40" t="s">
        <v>110</v>
      </c>
      <c r="D55" s="41" t="s">
        <v>111</v>
      </c>
      <c r="E55" s="41" t="s">
        <v>111</v>
      </c>
      <c r="F55" s="42" t="s">
        <v>112</v>
      </c>
      <c r="G55" s="42" t="s">
        <v>112</v>
      </c>
      <c r="H55" s="42" t="s">
        <v>113</v>
      </c>
      <c r="I55" s="42" t="s">
        <v>126</v>
      </c>
    </row>
    <row r="56" spans="1:9" ht="15.75" customHeight="1">
      <c r="A56" s="43" t="s">
        <v>114</v>
      </c>
      <c r="B56" s="40" t="s">
        <v>114</v>
      </c>
      <c r="C56" s="40" t="s">
        <v>114</v>
      </c>
      <c r="D56" s="41" t="s">
        <v>111</v>
      </c>
      <c r="E56" s="41"/>
      <c r="F56" s="42" t="s">
        <v>115</v>
      </c>
      <c r="G56" s="42" t="s">
        <v>115</v>
      </c>
      <c r="H56" s="43"/>
      <c r="I56" s="43"/>
    </row>
    <row r="57" spans="1:9" ht="15.75" customHeight="1">
      <c r="A57" s="43" t="s">
        <v>116</v>
      </c>
      <c r="B57" s="40" t="s">
        <v>116</v>
      </c>
      <c r="C57" s="40" t="s">
        <v>116</v>
      </c>
      <c r="D57" s="41" t="s">
        <v>117</v>
      </c>
      <c r="E57" s="41" t="s">
        <v>117</v>
      </c>
      <c r="F57" s="42" t="s">
        <v>118</v>
      </c>
      <c r="G57" s="42" t="s">
        <v>119</v>
      </c>
      <c r="H57" s="43"/>
      <c r="I57" s="43"/>
    </row>
    <row r="58" spans="1:9" ht="15.75" customHeight="1">
      <c r="A58" s="43" t="s">
        <v>120</v>
      </c>
      <c r="B58" s="40" t="s">
        <v>120</v>
      </c>
      <c r="C58" s="40" t="s">
        <v>120</v>
      </c>
      <c r="D58" s="41" t="s">
        <v>121</v>
      </c>
      <c r="E58" s="41" t="s">
        <v>121</v>
      </c>
      <c r="F58" s="42" t="s">
        <v>122</v>
      </c>
      <c r="G58" s="42" t="s">
        <v>122</v>
      </c>
      <c r="H58" s="43"/>
      <c r="I58" s="43"/>
    </row>
    <row r="59" spans="1:9" ht="15.75" customHeight="1">
      <c r="A59" s="43" t="s">
        <v>19</v>
      </c>
      <c r="B59" s="40" t="s">
        <v>19</v>
      </c>
      <c r="C59" s="40" t="s">
        <v>19</v>
      </c>
      <c r="D59" s="41" t="s">
        <v>121</v>
      </c>
      <c r="E59" s="41" t="s">
        <v>121</v>
      </c>
      <c r="F59" s="42" t="s">
        <v>123</v>
      </c>
      <c r="G59" s="42" t="s">
        <v>123</v>
      </c>
      <c r="H59" s="43"/>
      <c r="I5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5-6-2025 Data</vt:lpstr>
      <vt:lpstr>5-13-2025 Data</vt:lpstr>
      <vt:lpstr>Resazurin Assay Data</vt:lpstr>
      <vt:lpstr>Glucose Assay Data</vt:lpstr>
      <vt:lpstr>Resazurin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P. Charles</cp:lastModifiedBy>
  <dcterms:modified xsi:type="dcterms:W3CDTF">2025-06-05T02:31:31Z</dcterms:modified>
</cp:coreProperties>
</file>