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560" yWindow="0" windowWidth="20040" windowHeight="14700" tabRatio="500" activeTab="1"/>
  </bookViews>
  <sheets>
    <sheet name="No.Plan.Jan.csv" sheetId="1" r:id="rId1"/>
    <sheet name="Sheet1" sheetId="2" r:id="rId2"/>
    <sheet name="Sheet2" sheetId="3" r:id="rId3"/>
    <sheet name="Sheet3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2" l="1"/>
  <c r="L24" i="4"/>
  <c r="L23" i="4"/>
  <c r="L22" i="4"/>
  <c r="L21" i="4"/>
  <c r="T18" i="3"/>
  <c r="T17" i="3"/>
  <c r="T16" i="3"/>
  <c r="T15" i="3"/>
  <c r="M20" i="2"/>
  <c r="M19" i="2"/>
  <c r="M18" i="2"/>
  <c r="M17" i="2"/>
  <c r="I24" i="2"/>
  <c r="H27" i="2"/>
  <c r="H24" i="2"/>
  <c r="L20" i="2"/>
  <c r="L19" i="2"/>
  <c r="L18" i="2"/>
  <c r="L17" i="2"/>
  <c r="D41" i="1"/>
  <c r="J44" i="1"/>
  <c r="J42" i="1"/>
  <c r="J40" i="1"/>
  <c r="G40" i="1"/>
  <c r="J38" i="1"/>
  <c r="G42" i="1"/>
  <c r="G38" i="1"/>
  <c r="D38" i="1"/>
  <c r="D28" i="4"/>
  <c r="D31" i="1"/>
  <c r="D24" i="2"/>
  <c r="L20" i="3"/>
  <c r="E24" i="2"/>
  <c r="E21" i="2"/>
  <c r="D21" i="2"/>
  <c r="E20" i="2"/>
  <c r="D20" i="2"/>
  <c r="E19" i="2"/>
  <c r="D19" i="2"/>
  <c r="M19" i="3"/>
  <c r="M16" i="3"/>
  <c r="L16" i="3"/>
  <c r="M18" i="3"/>
  <c r="L18" i="3"/>
  <c r="E22" i="3"/>
  <c r="D22" i="3"/>
  <c r="E21" i="3"/>
  <c r="D21" i="3"/>
  <c r="E20" i="3"/>
  <c r="D20" i="3"/>
  <c r="E24" i="4"/>
  <c r="E23" i="4"/>
  <c r="E22" i="4"/>
  <c r="E21" i="4"/>
  <c r="D24" i="4"/>
  <c r="D23" i="4"/>
  <c r="D22" i="4"/>
  <c r="D21" i="4"/>
  <c r="E26" i="1"/>
  <c r="D26" i="1"/>
  <c r="E25" i="1"/>
  <c r="D25" i="1"/>
</calcChain>
</file>

<file path=xl/sharedStrings.xml><?xml version="1.0" encoding="utf-8"?>
<sst xmlns="http://schemas.openxmlformats.org/spreadsheetml/2006/main" count="213" uniqueCount="35">
  <si>
    <t>sample_id</t>
  </si>
  <si>
    <t>sample_date</t>
  </si>
  <si>
    <t>division</t>
  </si>
  <si>
    <t>total_biovolume_cubic_um_per_ml_</t>
  </si>
  <si>
    <t>relative_total_biovolume</t>
  </si>
  <si>
    <t>month</t>
  </si>
  <si>
    <t>year</t>
  </si>
  <si>
    <t>SSB</t>
  </si>
  <si>
    <t>Chlorophyta</t>
  </si>
  <si>
    <t>Chrysophyta</t>
  </si>
  <si>
    <t>Cryptophyta</t>
  </si>
  <si>
    <t>Cyanophyta</t>
  </si>
  <si>
    <t>Pyrrhophyta</t>
  </si>
  <si>
    <t>Miscellaneous</t>
  </si>
  <si>
    <t>Haptophyta</t>
  </si>
  <si>
    <t>Bacillariophyta</t>
  </si>
  <si>
    <t>FEB</t>
  </si>
  <si>
    <t>JAN</t>
  </si>
  <si>
    <t>April</t>
  </si>
  <si>
    <t>March</t>
  </si>
  <si>
    <t>Total</t>
  </si>
  <si>
    <t>SSB 2019</t>
  </si>
  <si>
    <t>SSB 2020</t>
  </si>
  <si>
    <t>MAY</t>
  </si>
  <si>
    <t>JAN..2</t>
  </si>
  <si>
    <t>JAN..1</t>
  </si>
  <si>
    <t>TB 2020</t>
  </si>
  <si>
    <t>MARCH</t>
  </si>
  <si>
    <t>TOTAL:</t>
  </si>
  <si>
    <t>JAN_FEB</t>
  </si>
  <si>
    <t>FEB-Jan</t>
  </si>
  <si>
    <t>March-Feb</t>
  </si>
  <si>
    <t>Apr-march</t>
  </si>
  <si>
    <t>SSB 2019 FEB</t>
  </si>
  <si>
    <t>TB 2020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</si>
</sst>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0" xfId="0" applyFont="1"/>
    <xf numFmtId="0" fontId="4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F13" sqref="F13"/>
    </sheetView>
  </sheetViews>
  <sheetFormatPr baseColWidth="10" defaultRowHeight="15" x14ac:dyDescent="0"/>
  <cols>
    <col min="3" max="3" width="12.83203125" bestFit="1" customWidth="1"/>
    <col min="4" max="4" width="21.1640625" customWidth="1"/>
    <col min="5" max="5" width="16.6640625" customWidth="1"/>
    <col min="7" max="7" width="12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43473</v>
      </c>
      <c r="C2" t="s">
        <v>12</v>
      </c>
      <c r="D2">
        <v>5321.3788000000004</v>
      </c>
      <c r="E2">
        <v>2.7449800000000002E-3</v>
      </c>
      <c r="F2">
        <v>1</v>
      </c>
      <c r="G2">
        <v>2019</v>
      </c>
    </row>
    <row r="3" spans="1:7">
      <c r="A3" t="s">
        <v>7</v>
      </c>
      <c r="B3" s="1">
        <v>43473</v>
      </c>
      <c r="C3" t="s">
        <v>13</v>
      </c>
      <c r="D3">
        <v>886.04949999999997</v>
      </c>
      <c r="E3">
        <v>4.5706000000000002E-4</v>
      </c>
      <c r="F3">
        <v>1</v>
      </c>
      <c r="G3">
        <v>2019</v>
      </c>
    </row>
    <row r="4" spans="1:7">
      <c r="A4" t="s">
        <v>7</v>
      </c>
      <c r="B4" s="1">
        <v>43473</v>
      </c>
      <c r="C4" s="3" t="s">
        <v>11</v>
      </c>
      <c r="D4">
        <v>55254.049700000003</v>
      </c>
      <c r="E4">
        <v>2.850225E-2</v>
      </c>
      <c r="F4">
        <v>1</v>
      </c>
      <c r="G4">
        <v>2019</v>
      </c>
    </row>
    <row r="5" spans="1:7">
      <c r="A5" t="s">
        <v>7</v>
      </c>
      <c r="B5" s="1">
        <v>43473</v>
      </c>
      <c r="C5" s="3" t="s">
        <v>11</v>
      </c>
      <c r="D5">
        <v>1795.9665</v>
      </c>
      <c r="E5">
        <v>9.2643000000000001E-4</v>
      </c>
      <c r="F5">
        <v>1</v>
      </c>
      <c r="G5">
        <v>2019</v>
      </c>
    </row>
    <row r="6" spans="1:7">
      <c r="A6" t="s">
        <v>7</v>
      </c>
      <c r="B6" s="1">
        <v>43473</v>
      </c>
      <c r="C6" s="3" t="s">
        <v>11</v>
      </c>
      <c r="D6">
        <v>56.122500000000002</v>
      </c>
      <c r="E6" s="2">
        <v>2.8949999999999999E-5</v>
      </c>
      <c r="F6">
        <v>1</v>
      </c>
      <c r="G6">
        <v>2019</v>
      </c>
    </row>
    <row r="7" spans="1:7">
      <c r="A7" t="s">
        <v>7</v>
      </c>
      <c r="B7" s="1">
        <v>43473</v>
      </c>
      <c r="C7" s="3" t="s">
        <v>11</v>
      </c>
      <c r="D7">
        <v>478925.23639999999</v>
      </c>
      <c r="E7">
        <v>0.24704880000000001</v>
      </c>
      <c r="F7">
        <v>1</v>
      </c>
      <c r="G7">
        <v>2019</v>
      </c>
    </row>
    <row r="8" spans="1:7">
      <c r="A8" t="s">
        <v>7</v>
      </c>
      <c r="B8" s="1">
        <v>43473</v>
      </c>
      <c r="C8" t="s">
        <v>10</v>
      </c>
      <c r="D8">
        <v>114719.1008</v>
      </c>
      <c r="E8">
        <v>5.9176699999999999E-2</v>
      </c>
      <c r="F8">
        <v>1</v>
      </c>
      <c r="G8">
        <v>2019</v>
      </c>
    </row>
    <row r="9" spans="1:7">
      <c r="A9" t="s">
        <v>7</v>
      </c>
      <c r="B9" s="1">
        <v>43473</v>
      </c>
      <c r="C9" t="s">
        <v>9</v>
      </c>
      <c r="D9">
        <v>57630.601499999997</v>
      </c>
      <c r="E9">
        <v>2.9728170000000002E-2</v>
      </c>
      <c r="F9">
        <v>1</v>
      </c>
      <c r="G9">
        <v>2019</v>
      </c>
    </row>
    <row r="10" spans="1:7">
      <c r="A10" t="s">
        <v>7</v>
      </c>
      <c r="B10" s="1">
        <v>43473</v>
      </c>
      <c r="C10" s="3" t="s">
        <v>8</v>
      </c>
      <c r="D10">
        <v>897.98479999999995</v>
      </c>
      <c r="E10">
        <v>4.6321999999999997E-4</v>
      </c>
      <c r="F10">
        <v>1</v>
      </c>
      <c r="G10">
        <v>2019</v>
      </c>
    </row>
    <row r="11" spans="1:7">
      <c r="A11" t="s">
        <v>7</v>
      </c>
      <c r="B11" s="1">
        <v>43473</v>
      </c>
      <c r="C11" s="3" t="s">
        <v>8</v>
      </c>
      <c r="D11">
        <v>43148.7765</v>
      </c>
      <c r="E11">
        <v>2.2257869999999999E-2</v>
      </c>
      <c r="F11">
        <v>1</v>
      </c>
      <c r="G11">
        <v>2019</v>
      </c>
    </row>
    <row r="12" spans="1:7">
      <c r="A12" t="s">
        <v>7</v>
      </c>
      <c r="B12" s="1">
        <v>43473</v>
      </c>
      <c r="C12" s="3" t="s">
        <v>8</v>
      </c>
      <c r="D12">
        <v>1174637.2450000001</v>
      </c>
      <c r="E12">
        <v>0.60592489000000005</v>
      </c>
      <c r="F12">
        <v>1</v>
      </c>
      <c r="G12">
        <v>2019</v>
      </c>
    </row>
    <row r="13" spans="1:7">
      <c r="A13" t="s">
        <v>7</v>
      </c>
      <c r="B13" s="1">
        <v>43473</v>
      </c>
      <c r="C13" s="3" t="s">
        <v>8</v>
      </c>
      <c r="D13">
        <v>598.65650000000005</v>
      </c>
      <c r="E13">
        <v>3.0881000000000002E-4</v>
      </c>
      <c r="F13">
        <v>1</v>
      </c>
      <c r="G13">
        <v>2019</v>
      </c>
    </row>
    <row r="14" spans="1:7">
      <c r="A14" t="s">
        <v>7</v>
      </c>
      <c r="B14" s="1">
        <v>43473</v>
      </c>
      <c r="C14" s="3" t="s">
        <v>8</v>
      </c>
      <c r="D14">
        <v>4714.4107999999997</v>
      </c>
      <c r="E14">
        <v>2.43188E-3</v>
      </c>
      <c r="F14">
        <v>1</v>
      </c>
      <c r="G14">
        <v>2019</v>
      </c>
    </row>
    <row r="17" spans="2:10">
      <c r="B17" s="1">
        <v>13</v>
      </c>
    </row>
    <row r="21" spans="2:10">
      <c r="C21" t="s">
        <v>12</v>
      </c>
      <c r="D21">
        <v>5321.3788000000004</v>
      </c>
      <c r="E21">
        <v>2.7449800000000002E-3</v>
      </c>
    </row>
    <row r="22" spans="2:10">
      <c r="C22" t="s">
        <v>13</v>
      </c>
      <c r="D22">
        <v>886.04949999999997</v>
      </c>
      <c r="E22">
        <v>4.5706000000000002E-4</v>
      </c>
    </row>
    <row r="23" spans="2:10">
      <c r="C23" t="s">
        <v>10</v>
      </c>
      <c r="D23">
        <v>114719.1008</v>
      </c>
      <c r="E23">
        <v>5.9176699999999999E-2</v>
      </c>
    </row>
    <row r="24" spans="2:10">
      <c r="C24" t="s">
        <v>9</v>
      </c>
      <c r="D24">
        <v>57630.601499999997</v>
      </c>
      <c r="E24">
        <v>2.9728170000000002E-2</v>
      </c>
    </row>
    <row r="25" spans="2:10">
      <c r="C25" s="3" t="s">
        <v>11</v>
      </c>
      <c r="D25">
        <f>SUM(D4:D7)</f>
        <v>536031.37509999995</v>
      </c>
      <c r="E25">
        <f>SUM(E4:E7)</f>
        <v>0.27650643000000003</v>
      </c>
    </row>
    <row r="26" spans="2:10">
      <c r="C26" s="3" t="s">
        <v>8</v>
      </c>
      <c r="D26" s="4">
        <f>SUM(D10:D14)</f>
        <v>1223997.0736</v>
      </c>
      <c r="E26" s="4">
        <f>SUM(E10:E14)</f>
        <v>0.63138667000000015</v>
      </c>
    </row>
    <row r="30" spans="2:10">
      <c r="C30" s="15" t="s">
        <v>21</v>
      </c>
      <c r="D30" s="15"/>
      <c r="F30" s="15" t="s">
        <v>22</v>
      </c>
      <c r="G30" s="15"/>
      <c r="I30" s="15" t="s">
        <v>26</v>
      </c>
      <c r="J30" s="15"/>
    </row>
    <row r="31" spans="2:10">
      <c r="C31" t="s">
        <v>17</v>
      </c>
      <c r="D31">
        <f>SUM(D21:D26)</f>
        <v>1938585.5792999999</v>
      </c>
      <c r="F31" t="s">
        <v>25</v>
      </c>
      <c r="G31">
        <v>1233356.8938000002</v>
      </c>
      <c r="I31" t="s">
        <v>17</v>
      </c>
      <c r="J31">
        <v>257405.33459999997</v>
      </c>
    </row>
    <row r="32" spans="2:10">
      <c r="C32" t="s">
        <v>16</v>
      </c>
      <c r="D32" s="13">
        <v>301970.538</v>
      </c>
      <c r="F32" t="s">
        <v>24</v>
      </c>
      <c r="G32">
        <v>1169831.2296000002</v>
      </c>
      <c r="I32" t="s">
        <v>16</v>
      </c>
      <c r="J32">
        <v>150081.66269999999</v>
      </c>
    </row>
    <row r="33" spans="3:10">
      <c r="C33" t="s">
        <v>19</v>
      </c>
      <c r="D33">
        <v>450809.30559999996</v>
      </c>
      <c r="F33" t="s">
        <v>16</v>
      </c>
      <c r="G33">
        <v>3084364.7333000004</v>
      </c>
      <c r="I33" t="s">
        <v>27</v>
      </c>
      <c r="J33">
        <v>365064.76939999993</v>
      </c>
    </row>
    <row r="34" spans="3:10">
      <c r="C34" t="s">
        <v>18</v>
      </c>
      <c r="D34">
        <v>4430995.0206000004</v>
      </c>
      <c r="F34" t="s">
        <v>19</v>
      </c>
      <c r="G34">
        <v>1592569.7964000001</v>
      </c>
    </row>
    <row r="36" spans="3:10">
      <c r="F36" t="s">
        <v>23</v>
      </c>
      <c r="G36">
        <v>14190638.9439</v>
      </c>
    </row>
    <row r="38" spans="3:10">
      <c r="C38" t="s">
        <v>20</v>
      </c>
      <c r="D38">
        <f>SUM(D31:D34)</f>
        <v>7122360.443500001</v>
      </c>
      <c r="F38" t="s">
        <v>20</v>
      </c>
      <c r="G38">
        <f>SUM(G36,G33:G34,G31)</f>
        <v>20100930.367400002</v>
      </c>
      <c r="I38" t="s">
        <v>28</v>
      </c>
      <c r="J38">
        <f>SUM(J31:J33)</f>
        <v>772551.7666999998</v>
      </c>
    </row>
    <row r="40" spans="3:10">
      <c r="G40">
        <f>G32+G33+G34</f>
        <v>5846765.759300001</v>
      </c>
      <c r="J40">
        <f>G40-J38</f>
        <v>5074213.9926000014</v>
      </c>
    </row>
    <row r="41" spans="3:10">
      <c r="D41">
        <f>SUM(D31:D33)</f>
        <v>2691365.4229000001</v>
      </c>
    </row>
    <row r="42" spans="3:10">
      <c r="D42" s="14">
        <v>772551.7666999998</v>
      </c>
      <c r="G42">
        <f>G38/D38</f>
        <v>2.8222287438070457</v>
      </c>
      <c r="J42">
        <f>J38/G40</f>
        <v>0.13213318243015998</v>
      </c>
    </row>
    <row r="44" spans="3:10">
      <c r="J44">
        <f>G40/J38</f>
        <v>7.5681216603449162</v>
      </c>
    </row>
  </sheetData>
  <sortState ref="A2:G14">
    <sortCondition descending="1" ref="C1"/>
  </sortState>
  <mergeCells count="3">
    <mergeCell ref="C30:D30"/>
    <mergeCell ref="F30:G30"/>
    <mergeCell ref="I30:J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D12" sqref="D12"/>
    </sheetView>
  </sheetViews>
  <sheetFormatPr baseColWidth="10" defaultRowHeight="15" x14ac:dyDescent="0"/>
  <cols>
    <col min="3" max="3" width="11.5" bestFit="1" customWidth="1"/>
    <col min="4" max="4" width="14.5" customWidth="1"/>
    <col min="5" max="5" width="18.16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>
      <c r="A2" t="s">
        <v>7</v>
      </c>
      <c r="B2" s="1">
        <v>43512</v>
      </c>
      <c r="C2" s="11" t="s">
        <v>8</v>
      </c>
      <c r="D2">
        <v>11529.659</v>
      </c>
      <c r="E2">
        <v>3.8181399999999997E-2</v>
      </c>
      <c r="F2">
        <v>2</v>
      </c>
      <c r="G2">
        <v>2019</v>
      </c>
    </row>
    <row r="3" spans="1:13">
      <c r="A3" t="s">
        <v>7</v>
      </c>
      <c r="B3" s="1">
        <v>43512</v>
      </c>
      <c r="C3" s="11" t="s">
        <v>8</v>
      </c>
      <c r="D3">
        <v>463.5976</v>
      </c>
      <c r="E3">
        <v>1.53524E-3</v>
      </c>
      <c r="F3">
        <v>2</v>
      </c>
      <c r="G3">
        <v>2019</v>
      </c>
    </row>
    <row r="4" spans="1:13">
      <c r="A4" t="s">
        <v>7</v>
      </c>
      <c r="B4" s="1">
        <v>43512</v>
      </c>
      <c r="C4" s="11" t="s">
        <v>8</v>
      </c>
      <c r="D4">
        <v>16363.245000000001</v>
      </c>
      <c r="E4">
        <v>5.4188220000000002E-2</v>
      </c>
      <c r="F4">
        <v>2</v>
      </c>
      <c r="G4">
        <v>2019</v>
      </c>
    </row>
    <row r="5" spans="1:13">
      <c r="A5" t="s">
        <v>7</v>
      </c>
      <c r="B5" s="1">
        <v>43512</v>
      </c>
      <c r="C5" t="s">
        <v>9</v>
      </c>
      <c r="D5">
        <v>88894.593900000007</v>
      </c>
      <c r="E5">
        <v>0.29438167999999998</v>
      </c>
      <c r="F5">
        <v>2</v>
      </c>
      <c r="G5">
        <v>2019</v>
      </c>
    </row>
    <row r="6" spans="1:13">
      <c r="A6" t="s">
        <v>7</v>
      </c>
      <c r="B6" s="1">
        <v>43512</v>
      </c>
      <c r="C6" s="6" t="s">
        <v>10</v>
      </c>
      <c r="D6">
        <v>13877.310600000001</v>
      </c>
      <c r="E6">
        <v>4.5955839999999998E-2</v>
      </c>
      <c r="F6">
        <v>2</v>
      </c>
      <c r="G6">
        <v>2019</v>
      </c>
    </row>
    <row r="7" spans="1:13">
      <c r="A7" t="s">
        <v>7</v>
      </c>
      <c r="B7" s="1">
        <v>43512</v>
      </c>
      <c r="C7" s="6" t="s">
        <v>10</v>
      </c>
      <c r="D7">
        <v>1892.0446999999999</v>
      </c>
      <c r="E7">
        <v>6.2656600000000002E-3</v>
      </c>
      <c r="F7">
        <v>2</v>
      </c>
      <c r="G7">
        <v>2019</v>
      </c>
    </row>
    <row r="8" spans="1:13">
      <c r="A8" t="s">
        <v>7</v>
      </c>
      <c r="B8" s="1">
        <v>43512</v>
      </c>
      <c r="C8" s="8" t="s">
        <v>11</v>
      </c>
      <c r="D8">
        <v>56855.577299999997</v>
      </c>
      <c r="E8">
        <v>0.18828186999999999</v>
      </c>
      <c r="F8">
        <v>2</v>
      </c>
      <c r="G8">
        <v>2019</v>
      </c>
    </row>
    <row r="9" spans="1:13">
      <c r="A9" t="s">
        <v>7</v>
      </c>
      <c r="B9" s="1">
        <v>43512</v>
      </c>
      <c r="C9" s="8" t="s">
        <v>11</v>
      </c>
      <c r="D9">
        <v>946.02520000000004</v>
      </c>
      <c r="E9">
        <v>3.13284E-3</v>
      </c>
      <c r="F9">
        <v>2</v>
      </c>
      <c r="G9">
        <v>2019</v>
      </c>
    </row>
    <row r="10" spans="1:13">
      <c r="A10" t="s">
        <v>7</v>
      </c>
      <c r="B10" s="1">
        <v>43512</v>
      </c>
      <c r="C10" s="8" t="s">
        <v>11</v>
      </c>
      <c r="D10">
        <v>108645.0768</v>
      </c>
      <c r="E10">
        <v>0.35978701000000002</v>
      </c>
      <c r="F10">
        <v>2</v>
      </c>
      <c r="G10">
        <v>2019</v>
      </c>
    </row>
    <row r="11" spans="1:13">
      <c r="A11" t="s">
        <v>7</v>
      </c>
      <c r="B11" s="1">
        <v>43512</v>
      </c>
      <c r="C11" s="8" t="s">
        <v>11</v>
      </c>
      <c r="D11">
        <v>1649.6212</v>
      </c>
      <c r="E11">
        <v>5.46285E-3</v>
      </c>
      <c r="F11">
        <v>2</v>
      </c>
      <c r="G11">
        <v>2019</v>
      </c>
    </row>
    <row r="12" spans="1:13">
      <c r="A12" t="s">
        <v>7</v>
      </c>
      <c r="B12" s="1">
        <v>43512</v>
      </c>
      <c r="C12" t="s">
        <v>14</v>
      </c>
      <c r="D12">
        <v>853.7867</v>
      </c>
      <c r="E12">
        <v>2.82738E-3</v>
      </c>
      <c r="F12">
        <v>2</v>
      </c>
      <c r="G12">
        <v>2019</v>
      </c>
    </row>
    <row r="14" spans="1:13">
      <c r="A14">
        <v>11</v>
      </c>
    </row>
    <row r="16" spans="1:13">
      <c r="D16" s="16">
        <v>43132</v>
      </c>
      <c r="H16" s="16">
        <v>43466</v>
      </c>
      <c r="K16" t="s">
        <v>29</v>
      </c>
      <c r="M16" t="s">
        <v>30</v>
      </c>
    </row>
    <row r="17" spans="3:13">
      <c r="C17" s="10" t="s">
        <v>9</v>
      </c>
      <c r="D17">
        <v>88894.593900000007</v>
      </c>
      <c r="E17">
        <v>0.29438167999999998</v>
      </c>
      <c r="G17" t="s">
        <v>12</v>
      </c>
      <c r="H17">
        <v>5321.3788000000004</v>
      </c>
      <c r="I17">
        <v>2.7449800000000002E-3</v>
      </c>
      <c r="K17" s="9" t="s">
        <v>10</v>
      </c>
      <c r="L17">
        <f>H19-D20</f>
        <v>98949.745500000005</v>
      </c>
      <c r="M17">
        <f>D20-H19</f>
        <v>-98949.745500000005</v>
      </c>
    </row>
    <row r="18" spans="3:13">
      <c r="C18" t="s">
        <v>14</v>
      </c>
      <c r="D18">
        <v>853.7867</v>
      </c>
      <c r="E18">
        <v>2.82738E-3</v>
      </c>
      <c r="G18" t="s">
        <v>13</v>
      </c>
      <c r="H18">
        <v>886.04949999999997</v>
      </c>
      <c r="I18">
        <v>4.5706000000000002E-4</v>
      </c>
      <c r="K18" s="10" t="s">
        <v>9</v>
      </c>
      <c r="L18">
        <f>H20-D17</f>
        <v>-31263.99240000001</v>
      </c>
      <c r="M18">
        <f>D17-H20</f>
        <v>31263.99240000001</v>
      </c>
    </row>
    <row r="19" spans="3:13">
      <c r="C19" s="8" t="s">
        <v>11</v>
      </c>
      <c r="D19" s="12">
        <f>SUM(D8:D11)</f>
        <v>168096.30049999998</v>
      </c>
      <c r="E19" s="12">
        <f>SUM(E8:E11)</f>
        <v>0.55666457000000003</v>
      </c>
      <c r="G19" s="9" t="s">
        <v>10</v>
      </c>
      <c r="H19">
        <v>114719.1008</v>
      </c>
      <c r="I19">
        <v>5.9176699999999999E-2</v>
      </c>
      <c r="K19" s="8" t="s">
        <v>11</v>
      </c>
      <c r="L19">
        <f>H21-D19</f>
        <v>367935.07459999993</v>
      </c>
      <c r="M19">
        <f>D19-H21</f>
        <v>-367935.07459999993</v>
      </c>
    </row>
    <row r="20" spans="3:13">
      <c r="C20" s="6" t="s">
        <v>10</v>
      </c>
      <c r="D20">
        <f>SUM(D6:D7)</f>
        <v>15769.355300000001</v>
      </c>
      <c r="E20">
        <f>SUM(E6:E7)</f>
        <v>5.2221499999999997E-2</v>
      </c>
      <c r="G20" s="10" t="s">
        <v>9</v>
      </c>
      <c r="H20">
        <v>57630.601499999997</v>
      </c>
      <c r="I20">
        <v>2.9728170000000002E-2</v>
      </c>
      <c r="K20" s="11" t="s">
        <v>8</v>
      </c>
      <c r="L20">
        <f>H22-D21</f>
        <v>1195640.5719999999</v>
      </c>
      <c r="M20">
        <f>D21-H22</f>
        <v>-1195640.5719999999</v>
      </c>
    </row>
    <row r="21" spans="3:13">
      <c r="C21" s="11" t="s">
        <v>8</v>
      </c>
      <c r="D21">
        <f>SUM(D2:D4)</f>
        <v>28356.5016</v>
      </c>
      <c r="E21">
        <f>SUM(E2:E4)</f>
        <v>9.3904860000000007E-2</v>
      </c>
      <c r="G21" s="8" t="s">
        <v>11</v>
      </c>
      <c r="H21">
        <v>536031.37509999995</v>
      </c>
      <c r="I21">
        <v>0.27650643000000003</v>
      </c>
    </row>
    <row r="22" spans="3:13">
      <c r="G22" s="11" t="s">
        <v>8</v>
      </c>
      <c r="H22">
        <v>1223997.0736</v>
      </c>
      <c r="I22">
        <v>0.63138667000000015</v>
      </c>
    </row>
    <row r="24" spans="3:13">
      <c r="D24">
        <f>SUM(D17:D21)</f>
        <v>301970.538</v>
      </c>
      <c r="E24">
        <f>SUM(E17:E21)</f>
        <v>0.99999999000000006</v>
      </c>
      <c r="H24">
        <f>SUM(H17:H22)</f>
        <v>1938585.5792999999</v>
      </c>
      <c r="I24">
        <f>SUM(I17:I22)</f>
        <v>1.0000000100000002</v>
      </c>
    </row>
    <row r="27" spans="3:13">
      <c r="H27">
        <f>H24-D24</f>
        <v>1636615.0412999999</v>
      </c>
    </row>
    <row r="32" spans="3:13">
      <c r="D32" t="s">
        <v>33</v>
      </c>
      <c r="E32" t="s">
        <v>34</v>
      </c>
    </row>
    <row r="33" spans="4:6">
      <c r="D33">
        <v>301970.538</v>
      </c>
      <c r="E33">
        <v>150081.66269999999</v>
      </c>
      <c r="F33">
        <f>D33-E33</f>
        <v>151888.87530000001</v>
      </c>
    </row>
  </sheetData>
  <sortState ref="A2:G12">
    <sortCondition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I1" workbookViewId="0">
      <selection activeCell="I11" sqref="I11"/>
    </sheetView>
  </sheetViews>
  <sheetFormatPr baseColWidth="10" defaultRowHeight="15" x14ac:dyDescent="0"/>
  <cols>
    <col min="3" max="3" width="11.5" bestFit="1" customWidth="1"/>
    <col min="4" max="4" width="16.83203125" customWidth="1"/>
    <col min="5" max="5" width="14.832031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</row>
    <row r="2" spans="1:20">
      <c r="A2" t="s">
        <v>7</v>
      </c>
      <c r="B2" s="1">
        <v>43530</v>
      </c>
      <c r="C2" s="8" t="s">
        <v>11</v>
      </c>
      <c r="D2">
        <v>46305.947399999997</v>
      </c>
      <c r="E2">
        <v>0.21237418</v>
      </c>
      <c r="F2">
        <v>3</v>
      </c>
      <c r="G2">
        <v>2019</v>
      </c>
      <c r="I2" t="s">
        <v>7</v>
      </c>
      <c r="J2" s="1">
        <v>43533</v>
      </c>
      <c r="K2" s="10" t="s">
        <v>8</v>
      </c>
      <c r="L2">
        <v>3831.3921999999998</v>
      </c>
      <c r="M2">
        <v>8.4989200000000001E-3</v>
      </c>
      <c r="N2">
        <v>3</v>
      </c>
      <c r="O2">
        <v>2019</v>
      </c>
    </row>
    <row r="3" spans="1:20">
      <c r="A3" t="s">
        <v>7</v>
      </c>
      <c r="B3" s="1">
        <v>43530</v>
      </c>
      <c r="C3" s="8" t="s">
        <v>11</v>
      </c>
      <c r="D3">
        <v>1396.8652999999999</v>
      </c>
      <c r="E3">
        <v>6.40648E-3</v>
      </c>
      <c r="F3">
        <v>3</v>
      </c>
      <c r="G3">
        <v>2019</v>
      </c>
      <c r="I3" t="s">
        <v>7</v>
      </c>
      <c r="J3" s="1">
        <v>43533</v>
      </c>
      <c r="K3" s="10" t="s">
        <v>8</v>
      </c>
      <c r="L3">
        <v>8845.0432999999994</v>
      </c>
      <c r="M3">
        <v>1.9620370000000002E-2</v>
      </c>
      <c r="N3">
        <v>3</v>
      </c>
      <c r="O3">
        <v>2019</v>
      </c>
    </row>
    <row r="4" spans="1:20">
      <c r="A4" t="s">
        <v>7</v>
      </c>
      <c r="B4" s="1">
        <v>43530</v>
      </c>
      <c r="C4" s="8" t="s">
        <v>11</v>
      </c>
      <c r="D4">
        <v>53213.915200000003</v>
      </c>
      <c r="E4">
        <v>0.24405637999999999</v>
      </c>
      <c r="F4">
        <v>3</v>
      </c>
      <c r="G4">
        <v>2019</v>
      </c>
      <c r="I4" t="s">
        <v>7</v>
      </c>
      <c r="J4" s="1">
        <v>43533</v>
      </c>
      <c r="K4" s="10" t="s">
        <v>8</v>
      </c>
      <c r="L4">
        <v>252233.3671</v>
      </c>
      <c r="M4">
        <v>0.55951233</v>
      </c>
      <c r="N4">
        <v>3</v>
      </c>
      <c r="O4">
        <v>2019</v>
      </c>
    </row>
    <row r="5" spans="1:20">
      <c r="A5" t="s">
        <v>7</v>
      </c>
      <c r="B5" s="1">
        <v>43530</v>
      </c>
      <c r="C5" s="8" t="s">
        <v>11</v>
      </c>
      <c r="D5">
        <v>7449.9480999999996</v>
      </c>
      <c r="E5">
        <v>3.4167889999999999E-2</v>
      </c>
      <c r="F5">
        <v>3</v>
      </c>
      <c r="G5">
        <v>2019</v>
      </c>
      <c r="I5" t="s">
        <v>7</v>
      </c>
      <c r="J5" s="1">
        <v>43533</v>
      </c>
      <c r="K5" s="9" t="s">
        <v>9</v>
      </c>
      <c r="L5">
        <v>114127.5426</v>
      </c>
      <c r="M5">
        <v>0.25316146</v>
      </c>
      <c r="N5">
        <v>3</v>
      </c>
      <c r="O5">
        <v>2019</v>
      </c>
    </row>
    <row r="6" spans="1:20">
      <c r="A6" t="s">
        <v>7</v>
      </c>
      <c r="B6" s="1">
        <v>43530</v>
      </c>
      <c r="C6" s="9" t="s">
        <v>9</v>
      </c>
      <c r="D6">
        <v>72326.1054</v>
      </c>
      <c r="E6">
        <v>0.33171112000000003</v>
      </c>
      <c r="F6">
        <v>3</v>
      </c>
      <c r="G6">
        <v>2019</v>
      </c>
      <c r="I6" t="s">
        <v>7</v>
      </c>
      <c r="J6" s="1">
        <v>43533</v>
      </c>
      <c r="K6" s="8" t="s">
        <v>11</v>
      </c>
      <c r="L6">
        <v>26630.79</v>
      </c>
      <c r="M6">
        <v>5.9073290000000001E-2</v>
      </c>
      <c r="N6">
        <v>3</v>
      </c>
      <c r="O6">
        <v>2019</v>
      </c>
    </row>
    <row r="7" spans="1:20">
      <c r="A7" t="s">
        <v>7</v>
      </c>
      <c r="B7" s="1">
        <v>43530</v>
      </c>
      <c r="C7" s="10" t="s">
        <v>8</v>
      </c>
      <c r="D7">
        <v>8540.2551999999996</v>
      </c>
      <c r="E7">
        <v>3.9168399999999999E-2</v>
      </c>
      <c r="F7">
        <v>3</v>
      </c>
      <c r="G7">
        <v>2019</v>
      </c>
      <c r="I7" t="s">
        <v>7</v>
      </c>
      <c r="J7" s="1">
        <v>43533</v>
      </c>
      <c r="K7" s="8" t="s">
        <v>11</v>
      </c>
      <c r="L7">
        <v>34505.898099999999</v>
      </c>
      <c r="M7">
        <v>7.6542120000000005E-2</v>
      </c>
      <c r="N7">
        <v>3</v>
      </c>
      <c r="O7">
        <v>2019</v>
      </c>
    </row>
    <row r="8" spans="1:20">
      <c r="A8" t="s">
        <v>7</v>
      </c>
      <c r="B8" s="1">
        <v>43530</v>
      </c>
      <c r="C8" s="10" t="s">
        <v>8</v>
      </c>
      <c r="D8">
        <v>28806.3989</v>
      </c>
      <c r="E8">
        <v>0.13211555</v>
      </c>
      <c r="F8">
        <v>3</v>
      </c>
      <c r="G8">
        <v>2019</v>
      </c>
      <c r="I8" t="s">
        <v>7</v>
      </c>
      <c r="J8" s="1">
        <v>43533</v>
      </c>
      <c r="K8" s="8" t="s">
        <v>11</v>
      </c>
      <c r="L8">
        <v>698.43259999999998</v>
      </c>
      <c r="M8">
        <v>1.54929E-3</v>
      </c>
      <c r="N8">
        <v>3</v>
      </c>
      <c r="O8">
        <v>2019</v>
      </c>
    </row>
    <row r="9" spans="1:20">
      <c r="I9" t="s">
        <v>7</v>
      </c>
      <c r="J9" s="1">
        <v>43533</v>
      </c>
      <c r="K9" t="s">
        <v>10</v>
      </c>
      <c r="L9">
        <v>9936.8397000000004</v>
      </c>
      <c r="M9">
        <v>2.2042220000000001E-2</v>
      </c>
      <c r="N9">
        <v>3</v>
      </c>
      <c r="O9">
        <v>2019</v>
      </c>
    </row>
    <row r="11" spans="1:20">
      <c r="I11">
        <v>8</v>
      </c>
    </row>
    <row r="14" spans="1:20">
      <c r="P14" s="16">
        <v>43497</v>
      </c>
      <c r="S14" t="s">
        <v>31</v>
      </c>
    </row>
    <row r="15" spans="1:20">
      <c r="K15" s="11" t="s">
        <v>10</v>
      </c>
      <c r="L15">
        <v>9936.8397000000004</v>
      </c>
      <c r="M15">
        <v>2.2042220000000001E-2</v>
      </c>
      <c r="O15" s="9" t="s">
        <v>9</v>
      </c>
      <c r="P15">
        <v>88894.593900000007</v>
      </c>
      <c r="Q15">
        <v>0.29438167999999998</v>
      </c>
      <c r="S15" s="11" t="s">
        <v>10</v>
      </c>
      <c r="T15">
        <f>L15-P18</f>
        <v>-5832.5156000000006</v>
      </c>
    </row>
    <row r="16" spans="1:20">
      <c r="K16" s="8" t="s">
        <v>11</v>
      </c>
      <c r="L16">
        <f>SUM(L6:L8)</f>
        <v>61835.120699999999</v>
      </c>
      <c r="M16">
        <f>SUM(M6:M8)</f>
        <v>0.1371647</v>
      </c>
      <c r="O16" t="s">
        <v>14</v>
      </c>
      <c r="P16">
        <v>853.7867</v>
      </c>
      <c r="Q16">
        <v>2.82738E-3</v>
      </c>
      <c r="S16" s="8" t="s">
        <v>11</v>
      </c>
      <c r="T16">
        <f>L16-P17</f>
        <v>-106261.17979999998</v>
      </c>
    </row>
    <row r="17" spans="3:20">
      <c r="K17" s="9" t="s">
        <v>9</v>
      </c>
      <c r="L17">
        <v>114127.5426</v>
      </c>
      <c r="M17">
        <v>0.25316146</v>
      </c>
      <c r="O17" s="8" t="s">
        <v>11</v>
      </c>
      <c r="P17">
        <v>168096.30049999998</v>
      </c>
      <c r="Q17">
        <v>0.55666457000000003</v>
      </c>
      <c r="S17" s="9" t="s">
        <v>9</v>
      </c>
      <c r="T17">
        <f>L17-P15</f>
        <v>25232.948699999994</v>
      </c>
    </row>
    <row r="18" spans="3:20">
      <c r="K18" s="10" t="s">
        <v>8</v>
      </c>
      <c r="L18" s="4">
        <f>SUM(L2:L4)</f>
        <v>264909.8026</v>
      </c>
      <c r="M18" s="4">
        <f>SUM(M2:M4)</f>
        <v>0.58763162000000002</v>
      </c>
      <c r="O18" s="11" t="s">
        <v>10</v>
      </c>
      <c r="P18">
        <v>15769.355300000001</v>
      </c>
      <c r="Q18">
        <v>5.2221499999999997E-2</v>
      </c>
      <c r="S18" s="10" t="s">
        <v>8</v>
      </c>
      <c r="T18">
        <f>L18-P19</f>
        <v>236553.30100000001</v>
      </c>
    </row>
    <row r="19" spans="3:20">
      <c r="M19">
        <f>SUM(M15:M18)</f>
        <v>1</v>
      </c>
      <c r="O19" s="10" t="s">
        <v>8</v>
      </c>
      <c r="P19">
        <v>28356.5016</v>
      </c>
      <c r="Q19">
        <v>9.3904860000000007E-2</v>
      </c>
    </row>
    <row r="20" spans="3:20">
      <c r="C20" s="8" t="s">
        <v>11</v>
      </c>
      <c r="D20" s="4">
        <f>SUM(D2:D5)</f>
        <v>108366.67599999999</v>
      </c>
      <c r="E20" s="4">
        <f>SUM(E2:E5)</f>
        <v>0.49700492999999996</v>
      </c>
      <c r="L20">
        <f>SUM(L15:L18)</f>
        <v>450809.30559999996</v>
      </c>
    </row>
    <row r="21" spans="3:20">
      <c r="C21" s="9" t="s">
        <v>9</v>
      </c>
      <c r="D21">
        <f>SUM(D6)</f>
        <v>72326.1054</v>
      </c>
      <c r="E21">
        <f>SUM(E6)</f>
        <v>0.33171112000000003</v>
      </c>
    </row>
    <row r="22" spans="3:20">
      <c r="C22" s="10" t="s">
        <v>8</v>
      </c>
      <c r="D22">
        <f>SUM(D7:D8)</f>
        <v>37346.6541</v>
      </c>
      <c r="E22">
        <f>SUM(E7:E8)</f>
        <v>0.17128394999999999</v>
      </c>
    </row>
  </sheetData>
  <sortState ref="A2:G16">
    <sortCondition descending="1"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A18" sqref="A18"/>
    </sheetView>
  </sheetViews>
  <sheetFormatPr baseColWidth="10" defaultRowHeight="15" x14ac:dyDescent="0"/>
  <cols>
    <col min="3" max="3" width="13.33203125" bestFit="1" customWidth="1"/>
    <col min="4" max="4" width="15" customWidth="1"/>
    <col min="5" max="5" width="14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43585</v>
      </c>
      <c r="C2" t="s">
        <v>15</v>
      </c>
      <c r="D2">
        <v>300827.32780000003</v>
      </c>
      <c r="E2">
        <v>6.7891599999999996E-2</v>
      </c>
      <c r="F2">
        <v>4</v>
      </c>
      <c r="G2">
        <v>2019</v>
      </c>
    </row>
    <row r="3" spans="1:7">
      <c r="A3" t="s">
        <v>7</v>
      </c>
      <c r="B3" s="1">
        <v>43585</v>
      </c>
      <c r="C3" s="5" t="s">
        <v>8</v>
      </c>
      <c r="D3">
        <v>798.20870000000002</v>
      </c>
      <c r="E3">
        <v>1.8013999999999999E-4</v>
      </c>
      <c r="F3">
        <v>4</v>
      </c>
      <c r="G3">
        <v>2019</v>
      </c>
    </row>
    <row r="4" spans="1:7">
      <c r="A4" t="s">
        <v>7</v>
      </c>
      <c r="B4" s="1">
        <v>43585</v>
      </c>
      <c r="C4" s="5" t="s">
        <v>8</v>
      </c>
      <c r="D4">
        <v>62006.734299999996</v>
      </c>
      <c r="E4">
        <v>1.399386E-2</v>
      </c>
      <c r="F4">
        <v>4</v>
      </c>
      <c r="G4">
        <v>2019</v>
      </c>
    </row>
    <row r="5" spans="1:7">
      <c r="A5" t="s">
        <v>7</v>
      </c>
      <c r="B5" s="1">
        <v>43585</v>
      </c>
      <c r="C5" s="5" t="s">
        <v>8</v>
      </c>
      <c r="D5">
        <v>3312579.554</v>
      </c>
      <c r="E5">
        <v>0.74759271000000005</v>
      </c>
      <c r="F5">
        <v>4</v>
      </c>
      <c r="G5">
        <v>2019</v>
      </c>
    </row>
    <row r="6" spans="1:7">
      <c r="A6" t="s">
        <v>7</v>
      </c>
      <c r="B6" s="1">
        <v>43585</v>
      </c>
      <c r="C6" s="5" t="s">
        <v>8</v>
      </c>
      <c r="D6">
        <v>2483.3047000000001</v>
      </c>
      <c r="E6">
        <v>5.6044000000000005E-4</v>
      </c>
      <c r="F6">
        <v>4</v>
      </c>
      <c r="G6">
        <v>2019</v>
      </c>
    </row>
    <row r="7" spans="1:7">
      <c r="A7" t="s">
        <v>7</v>
      </c>
      <c r="B7" s="1">
        <v>43585</v>
      </c>
      <c r="C7" s="5" t="s">
        <v>8</v>
      </c>
      <c r="D7">
        <v>443448.25689999998</v>
      </c>
      <c r="E7">
        <v>0.10007871</v>
      </c>
      <c r="F7">
        <v>4</v>
      </c>
      <c r="G7">
        <v>2019</v>
      </c>
    </row>
    <row r="8" spans="1:7">
      <c r="A8" t="s">
        <v>7</v>
      </c>
      <c r="B8" s="1">
        <v>43585</v>
      </c>
      <c r="C8" s="5" t="s">
        <v>8</v>
      </c>
      <c r="D8">
        <v>1832.9492</v>
      </c>
      <c r="E8">
        <v>4.1366999999999999E-4</v>
      </c>
      <c r="F8">
        <v>4</v>
      </c>
      <c r="G8">
        <v>2019</v>
      </c>
    </row>
    <row r="9" spans="1:7">
      <c r="A9" t="s">
        <v>7</v>
      </c>
      <c r="B9" s="1">
        <v>43585</v>
      </c>
      <c r="C9" s="6" t="s">
        <v>9</v>
      </c>
      <c r="D9">
        <v>158832.86550000001</v>
      </c>
      <c r="E9">
        <v>3.5845870000000002E-2</v>
      </c>
      <c r="F9">
        <v>4</v>
      </c>
      <c r="G9">
        <v>2019</v>
      </c>
    </row>
    <row r="10" spans="1:7">
      <c r="A10" t="s">
        <v>7</v>
      </c>
      <c r="B10" s="1">
        <v>43585</v>
      </c>
      <c r="C10" s="6" t="s">
        <v>9</v>
      </c>
      <c r="D10">
        <v>53090.806299999997</v>
      </c>
      <c r="E10">
        <v>1.198169E-2</v>
      </c>
      <c r="F10">
        <v>4</v>
      </c>
      <c r="G10">
        <v>2019</v>
      </c>
    </row>
    <row r="11" spans="1:7">
      <c r="A11" t="s">
        <v>7</v>
      </c>
      <c r="B11" s="1">
        <v>43585</v>
      </c>
      <c r="C11" s="7" t="s">
        <v>10</v>
      </c>
      <c r="D11">
        <v>9460.2289999999994</v>
      </c>
      <c r="E11">
        <v>2.1350100000000001E-3</v>
      </c>
      <c r="F11">
        <v>4</v>
      </c>
      <c r="G11">
        <v>2019</v>
      </c>
    </row>
    <row r="12" spans="1:7">
      <c r="A12" t="s">
        <v>7</v>
      </c>
      <c r="B12" s="1">
        <v>43585</v>
      </c>
      <c r="C12" s="7" t="s">
        <v>10</v>
      </c>
      <c r="D12">
        <v>946.02229999999997</v>
      </c>
      <c r="E12">
        <v>2.1350000000000001E-4</v>
      </c>
      <c r="F12">
        <v>4</v>
      </c>
      <c r="G12">
        <v>2019</v>
      </c>
    </row>
    <row r="13" spans="1:7">
      <c r="A13" t="s">
        <v>7</v>
      </c>
      <c r="B13" s="1">
        <v>43585</v>
      </c>
      <c r="C13" s="3" t="s">
        <v>11</v>
      </c>
      <c r="D13">
        <v>2594.1727000000001</v>
      </c>
      <c r="E13">
        <v>5.8546E-4</v>
      </c>
      <c r="F13">
        <v>4</v>
      </c>
      <c r="G13">
        <v>2019</v>
      </c>
    </row>
    <row r="14" spans="1:7">
      <c r="A14" t="s">
        <v>7</v>
      </c>
      <c r="B14" s="1">
        <v>43585</v>
      </c>
      <c r="C14" s="3" t="s">
        <v>11</v>
      </c>
      <c r="D14">
        <v>2508.6559999999999</v>
      </c>
      <c r="E14">
        <v>5.6616000000000001E-4</v>
      </c>
      <c r="F14">
        <v>4</v>
      </c>
      <c r="G14">
        <v>2019</v>
      </c>
    </row>
    <row r="15" spans="1:7">
      <c r="A15" t="s">
        <v>7</v>
      </c>
      <c r="B15" s="1">
        <v>43585</v>
      </c>
      <c r="C15" s="3" t="s">
        <v>11</v>
      </c>
      <c r="D15">
        <v>66814.621799999994</v>
      </c>
      <c r="E15">
        <v>1.5078920000000001E-2</v>
      </c>
      <c r="F15">
        <v>4</v>
      </c>
      <c r="G15">
        <v>2019</v>
      </c>
    </row>
    <row r="16" spans="1:7">
      <c r="A16" t="s">
        <v>7</v>
      </c>
      <c r="B16" s="1">
        <v>43585</v>
      </c>
      <c r="C16" t="s">
        <v>13</v>
      </c>
      <c r="D16">
        <v>12771.311400000001</v>
      </c>
      <c r="E16">
        <v>2.8822700000000001E-3</v>
      </c>
      <c r="F16">
        <v>4</v>
      </c>
      <c r="G16">
        <v>2019</v>
      </c>
    </row>
    <row r="18" spans="1:12">
      <c r="A18">
        <v>15</v>
      </c>
      <c r="B18" s="1"/>
    </row>
    <row r="19" spans="1:12">
      <c r="C19" t="s">
        <v>15</v>
      </c>
      <c r="D19">
        <v>300827.32780000003</v>
      </c>
      <c r="E19">
        <v>6.7891599999999996E-2</v>
      </c>
      <c r="H19" t="s">
        <v>19</v>
      </c>
      <c r="K19" t="s">
        <v>32</v>
      </c>
    </row>
    <row r="20" spans="1:12">
      <c r="C20" t="s">
        <v>13</v>
      </c>
      <c r="D20">
        <v>12771.311400000001</v>
      </c>
      <c r="E20">
        <v>2.8822700000000001E-3</v>
      </c>
    </row>
    <row r="21" spans="1:12">
      <c r="C21" s="5" t="s">
        <v>8</v>
      </c>
      <c r="D21" s="4">
        <f>SUM(D3:D8)</f>
        <v>3823149.0078000003</v>
      </c>
      <c r="E21" s="4">
        <f>SUM(E3:E8)</f>
        <v>0.86281953000000011</v>
      </c>
      <c r="G21" s="10" t="s">
        <v>10</v>
      </c>
      <c r="H21">
        <v>9936.8397000000004</v>
      </c>
      <c r="I21">
        <v>2.2042220000000001E-2</v>
      </c>
      <c r="K21" s="10" t="s">
        <v>10</v>
      </c>
      <c r="L21">
        <f>D23-H21</f>
        <v>469.41159999999945</v>
      </c>
    </row>
    <row r="22" spans="1:12">
      <c r="C22" s="6" t="s">
        <v>9</v>
      </c>
      <c r="D22">
        <f>SUM(D9:D10)</f>
        <v>211923.67180000001</v>
      </c>
      <c r="E22">
        <f>SUM(E9:E10)</f>
        <v>4.7827560000000005E-2</v>
      </c>
      <c r="G22" s="3" t="s">
        <v>11</v>
      </c>
      <c r="H22">
        <v>61835.120699999999</v>
      </c>
      <c r="I22">
        <v>0.1371647</v>
      </c>
      <c r="K22" s="3" t="s">
        <v>11</v>
      </c>
      <c r="L22">
        <f>D24-H22</f>
        <v>10082.329799999992</v>
      </c>
    </row>
    <row r="23" spans="1:12">
      <c r="C23" s="7" t="s">
        <v>10</v>
      </c>
      <c r="D23">
        <f>D11+D12</f>
        <v>10406.2513</v>
      </c>
      <c r="E23">
        <f>E11+E12</f>
        <v>2.3485100000000003E-3</v>
      </c>
      <c r="G23" s="6" t="s">
        <v>9</v>
      </c>
      <c r="H23">
        <v>114127.5426</v>
      </c>
      <c r="I23">
        <v>0.25316146</v>
      </c>
      <c r="K23" s="6" t="s">
        <v>9</v>
      </c>
      <c r="L23">
        <f>D22-H23</f>
        <v>97796.12920000001</v>
      </c>
    </row>
    <row r="24" spans="1:12">
      <c r="C24" s="3" t="s">
        <v>11</v>
      </c>
      <c r="D24">
        <f>SUM(D13:D15)</f>
        <v>71917.450499999992</v>
      </c>
      <c r="E24">
        <f>SUM(E13:E15)</f>
        <v>1.6230540000000002E-2</v>
      </c>
      <c r="G24" s="11" t="s">
        <v>8</v>
      </c>
      <c r="H24">
        <v>264909.8026</v>
      </c>
      <c r="I24">
        <v>0.58763162000000002</v>
      </c>
      <c r="K24" s="11" t="s">
        <v>8</v>
      </c>
      <c r="L24">
        <f>D21-H24</f>
        <v>3558239.2052000002</v>
      </c>
    </row>
    <row r="28" spans="1:12">
      <c r="D28">
        <f>SUM(D19:D24)</f>
        <v>4430995.0206000004</v>
      </c>
    </row>
  </sheetData>
  <sortState ref="A2:G18">
    <sortCondition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No.Plan.Jan.csv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Whitaker</dc:creator>
  <cp:lastModifiedBy>Emily Whitaker</cp:lastModifiedBy>
  <dcterms:created xsi:type="dcterms:W3CDTF">2020-11-12T20:33:36Z</dcterms:created>
  <dcterms:modified xsi:type="dcterms:W3CDTF">2020-11-23T15:37:11Z</dcterms:modified>
</cp:coreProperties>
</file>