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EMIR\Desktop\"/>
    </mc:Choice>
  </mc:AlternateContent>
  <xr:revisionPtr revIDLastSave="0" documentId="13_ncr:1_{D5B6854E-32CC-4756-AD97-24FD9FA5524F}" xr6:coauthVersionLast="47" xr6:coauthVersionMax="47" xr10:uidLastSave="{00000000-0000-0000-0000-000000000000}"/>
  <bookViews>
    <workbookView xWindow="4980" yWindow="0" windowWidth="15300" windowHeight="7875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3" i="1" l="1"/>
  <c r="C83" i="1"/>
  <c r="C74" i="1"/>
  <c r="D73" i="1"/>
  <c r="D68" i="1"/>
  <c r="C67" i="1"/>
  <c r="D57" i="1"/>
  <c r="C57" i="1"/>
  <c r="D56" i="1"/>
  <c r="D55" i="1"/>
  <c r="C54" i="1"/>
  <c r="A59" i="1"/>
  <c r="A55" i="1"/>
  <c r="D48" i="1"/>
  <c r="C48" i="1"/>
  <c r="D47" i="1"/>
  <c r="C46" i="1"/>
  <c r="D44" i="1"/>
  <c r="C43" i="1"/>
  <c r="D41" i="1"/>
  <c r="C40" i="1"/>
  <c r="B47" i="1"/>
  <c r="A46" i="1"/>
  <c r="B44" i="1"/>
  <c r="A43" i="1"/>
  <c r="E36" i="1"/>
  <c r="C36" i="1"/>
  <c r="G35" i="1"/>
  <c r="G34" i="1"/>
  <c r="G33" i="1"/>
  <c r="G32" i="1"/>
  <c r="G31" i="1"/>
  <c r="F35" i="1"/>
  <c r="F34" i="1"/>
  <c r="F33" i="1"/>
  <c r="F32" i="1"/>
  <c r="F31" i="1"/>
  <c r="E35" i="1"/>
  <c r="E34" i="1"/>
  <c r="E33" i="1"/>
  <c r="E32" i="1"/>
  <c r="E31" i="1"/>
  <c r="C35" i="1"/>
  <c r="C34" i="1"/>
  <c r="C33" i="1"/>
  <c r="C32" i="1"/>
  <c r="C31" i="1"/>
  <c r="A36" i="1"/>
  <c r="A34" i="1"/>
  <c r="A32" i="1"/>
  <c r="D27" i="1"/>
  <c r="C27" i="1"/>
  <c r="D26" i="1"/>
  <c r="B26" i="1"/>
  <c r="C25" i="1"/>
  <c r="A25" i="1"/>
  <c r="D23" i="1"/>
  <c r="B23" i="1"/>
  <c r="C22" i="1"/>
  <c r="A22" i="1"/>
  <c r="D20" i="1"/>
  <c r="B20" i="1"/>
  <c r="C19" i="1"/>
  <c r="D17" i="1"/>
  <c r="C16" i="1"/>
  <c r="D8" i="1"/>
  <c r="D7" i="1"/>
  <c r="D6" i="1"/>
  <c r="D5" i="1"/>
  <c r="D4" i="1"/>
  <c r="A11" i="1"/>
  <c r="C8" i="1"/>
  <c r="C7" i="1"/>
  <c r="C6" i="1"/>
  <c r="C5" i="1"/>
  <c r="C4" i="1"/>
  <c r="E4" i="1"/>
  <c r="D9" i="1" l="1"/>
  <c r="E5" i="1"/>
  <c r="E6" i="1" s="1"/>
  <c r="E7" i="1" s="1"/>
  <c r="E8" i="1" s="1"/>
</calcChain>
</file>

<file path=xl/sharedStrings.xml><?xml version="1.0" encoding="utf-8"?>
<sst xmlns="http://schemas.openxmlformats.org/spreadsheetml/2006/main" count="111" uniqueCount="79">
  <si>
    <t>Punto 1</t>
  </si>
  <si>
    <t>Apartado a)</t>
  </si>
  <si>
    <t>Tasa</t>
  </si>
  <si>
    <t>Depreciación</t>
  </si>
  <si>
    <t>Valor depreciable</t>
  </si>
  <si>
    <t>Vida Útil</t>
  </si>
  <si>
    <t>Vida útil:</t>
  </si>
  <si>
    <t>Maquinaria Costo total:</t>
  </si>
  <si>
    <t>Total</t>
  </si>
  <si>
    <t>Valor residual:</t>
  </si>
  <si>
    <t>Maquinaria valor final:</t>
  </si>
  <si>
    <t>ASIENTO A)</t>
  </si>
  <si>
    <t>Debe</t>
  </si>
  <si>
    <t>Haber</t>
  </si>
  <si>
    <t>Año2017</t>
  </si>
  <si>
    <t>Depreciación acumulada Maquina</t>
  </si>
  <si>
    <t>Año2018</t>
  </si>
  <si>
    <t>Año2019</t>
  </si>
  <si>
    <t>Año2020</t>
  </si>
  <si>
    <t>Totales</t>
  </si>
  <si>
    <t>Apartado B)</t>
  </si>
  <si>
    <t>Costo:</t>
  </si>
  <si>
    <t>Valor libro</t>
  </si>
  <si>
    <t>Depreciación Acumulada</t>
  </si>
  <si>
    <t>Depreciación anual</t>
  </si>
  <si>
    <t>Tasa de depreciación</t>
  </si>
  <si>
    <t>Costo Despreciable</t>
  </si>
  <si>
    <t>Año</t>
  </si>
  <si>
    <t>.1/15</t>
  </si>
  <si>
    <t>.2/15</t>
  </si>
  <si>
    <t>.5/15</t>
  </si>
  <si>
    <t>.4/15</t>
  </si>
  <si>
    <t>.3/15</t>
  </si>
  <si>
    <t>TOTAL</t>
  </si>
  <si>
    <t>.15/!5</t>
  </si>
  <si>
    <t>ASIENTO B)</t>
  </si>
  <si>
    <t>Depreciación Maquinaria</t>
  </si>
  <si>
    <t>Depreciación Acumulada Maquinaria</t>
  </si>
  <si>
    <t>APARTADO C)</t>
  </si>
  <si>
    <t>Efectivo venta:</t>
  </si>
  <si>
    <t>Valor 2019:</t>
  </si>
  <si>
    <t>Resultado de venta:</t>
  </si>
  <si>
    <t>Caja</t>
  </si>
  <si>
    <t>Resultado de Venta</t>
  </si>
  <si>
    <t>Maquinaria</t>
  </si>
  <si>
    <t>Punto 2</t>
  </si>
  <si>
    <t>Asiento de apertura</t>
  </si>
  <si>
    <t>Mercaderías</t>
  </si>
  <si>
    <t>Obligaciones a Pagar</t>
  </si>
  <si>
    <t>Deudores por venta</t>
  </si>
  <si>
    <t>Venta</t>
  </si>
  <si>
    <t>Gastos(luz, gas, impuestos)</t>
  </si>
  <si>
    <t>Venta Mercaderías</t>
  </si>
  <si>
    <t>Deudores por Venta</t>
  </si>
  <si>
    <t>Gastos(Seguros)</t>
  </si>
  <si>
    <t>Rodados</t>
  </si>
  <si>
    <t>Depreciación acumulada</t>
  </si>
  <si>
    <t>AJUSTES</t>
  </si>
  <si>
    <t>Valor físico mercaderías</t>
  </si>
  <si>
    <t>Capital</t>
  </si>
  <si>
    <t>Cuentas</t>
  </si>
  <si>
    <t xml:space="preserve">Debe </t>
  </si>
  <si>
    <t>Proveedores</t>
  </si>
  <si>
    <t>Dep. Ac. Rodados</t>
  </si>
  <si>
    <t>Anticipo a Proveedores</t>
  </si>
  <si>
    <t>Anticipo a aclientes</t>
  </si>
  <si>
    <t>Compras</t>
  </si>
  <si>
    <t>Ventas</t>
  </si>
  <si>
    <t>Impuestos Varios</t>
  </si>
  <si>
    <t>Retiros Particulares</t>
  </si>
  <si>
    <t>Deudores Varios</t>
  </si>
  <si>
    <t>Seguros Pagados por Adelantado</t>
  </si>
  <si>
    <t>Servicios Varios</t>
  </si>
  <si>
    <t>Cuentas a Pagar</t>
  </si>
  <si>
    <t>Depresiación Rodados</t>
  </si>
  <si>
    <t>CMV</t>
  </si>
  <si>
    <t>TOTALES</t>
  </si>
  <si>
    <t>Asiento 2021</t>
  </si>
  <si>
    <t>Gastos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</si>
</sst>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2" xfId="0" applyFill="1" applyBorder="1"/>
    <xf numFmtId="0" fontId="0" fillId="0" borderId="3" xfId="0" applyFill="1" applyBorder="1"/>
    <xf numFmtId="10" fontId="0" fillId="0" borderId="1" xfId="0" applyNumberFormat="1" applyBorder="1"/>
    <xf numFmtId="9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7" fontId="0" fillId="0" borderId="1" xfId="0" applyNumberFormat="1" applyBorder="1"/>
    <xf numFmtId="0" fontId="0" fillId="0" borderId="12" xfId="0" applyBorder="1"/>
    <xf numFmtId="0" fontId="0" fillId="0" borderId="3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2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1"/>
  <sheetViews>
    <sheetView tabSelected="1" topLeftCell="A76" workbookViewId="0">
      <selection activeCell="B87" sqref="B87"/>
    </sheetView>
  </sheetViews>
  <sheetFormatPr baseColWidth="10" defaultColWidth="9.140625" defaultRowHeight="15" x14ac:dyDescent="0.25"/>
  <cols>
    <col min="1" max="1" width="26.28515625" customWidth="1"/>
    <col min="2" max="2" width="33.5703125" customWidth="1"/>
    <col min="3" max="3" width="19.140625" customWidth="1"/>
    <col min="4" max="4" width="22" customWidth="1"/>
    <col min="5" max="5" width="19.28515625" customWidth="1"/>
    <col min="6" max="6" width="23.28515625" customWidth="1"/>
    <col min="7" max="7" width="19.28515625" customWidth="1"/>
  </cols>
  <sheetData>
    <row r="1" spans="1:5" ht="24.75" customHeight="1" x14ac:dyDescent="0.25">
      <c r="A1" s="2" t="s">
        <v>0</v>
      </c>
    </row>
    <row r="2" spans="1:5" x14ac:dyDescent="0.25">
      <c r="A2" s="3" t="s">
        <v>1</v>
      </c>
    </row>
    <row r="3" spans="1:5" x14ac:dyDescent="0.25">
      <c r="A3" t="s">
        <v>6</v>
      </c>
      <c r="B3" s="4" t="s">
        <v>5</v>
      </c>
      <c r="C3" s="4" t="s">
        <v>2</v>
      </c>
      <c r="D3" s="4" t="s">
        <v>3</v>
      </c>
      <c r="E3" s="4" t="s">
        <v>4</v>
      </c>
    </row>
    <row r="4" spans="1:5" x14ac:dyDescent="0.25">
      <c r="A4">
        <v>5</v>
      </c>
      <c r="B4" s="4">
        <v>1</v>
      </c>
      <c r="C4" s="7">
        <f>B4/B9</f>
        <v>6.6666666666666666E-2</v>
      </c>
      <c r="D4" s="4">
        <f>A11*C4</f>
        <v>28666.666666666668</v>
      </c>
      <c r="E4" s="4">
        <f>A6-D4</f>
        <v>521333.33333333331</v>
      </c>
    </row>
    <row r="5" spans="1:5" x14ac:dyDescent="0.25">
      <c r="A5" t="s">
        <v>7</v>
      </c>
      <c r="B5" s="4">
        <v>2</v>
      </c>
      <c r="C5" s="7">
        <f>B5/B9</f>
        <v>0.13333333333333333</v>
      </c>
      <c r="D5" s="4">
        <f>A11*C5</f>
        <v>57333.333333333336</v>
      </c>
      <c r="E5" s="4">
        <f>E4-D5</f>
        <v>464000</v>
      </c>
    </row>
    <row r="6" spans="1:5" x14ac:dyDescent="0.25">
      <c r="A6">
        <v>550000</v>
      </c>
      <c r="B6" s="4">
        <v>3</v>
      </c>
      <c r="C6" s="7">
        <f>B6/B9</f>
        <v>0.2</v>
      </c>
      <c r="D6" s="4">
        <f>A11*C6</f>
        <v>86000</v>
      </c>
      <c r="E6" s="4">
        <f>E5-D6</f>
        <v>378000</v>
      </c>
    </row>
    <row r="7" spans="1:5" x14ac:dyDescent="0.25">
      <c r="A7" t="s">
        <v>9</v>
      </c>
      <c r="B7" s="4">
        <v>4</v>
      </c>
      <c r="C7" s="7">
        <f>B7/B9</f>
        <v>0.26666666666666666</v>
      </c>
      <c r="D7" s="4">
        <f>A11*C7</f>
        <v>114666.66666666667</v>
      </c>
      <c r="E7" s="4">
        <f>E6-D7</f>
        <v>263333.33333333331</v>
      </c>
    </row>
    <row r="8" spans="1:5" x14ac:dyDescent="0.25">
      <c r="A8">
        <v>120000</v>
      </c>
      <c r="B8" s="4">
        <v>5</v>
      </c>
      <c r="C8" s="7">
        <f>B8/B9</f>
        <v>0.33333333333333331</v>
      </c>
      <c r="D8" s="4">
        <f>A11*C8</f>
        <v>143333.33333333331</v>
      </c>
      <c r="E8" s="4">
        <f>E7-D8</f>
        <v>120000</v>
      </c>
    </row>
    <row r="9" spans="1:5" x14ac:dyDescent="0.25">
      <c r="A9" t="s">
        <v>8</v>
      </c>
      <c r="B9" s="6">
        <v>15</v>
      </c>
      <c r="C9" s="8">
        <v>1</v>
      </c>
      <c r="D9">
        <f>SUM(D4:D8)</f>
        <v>430000</v>
      </c>
    </row>
    <row r="10" spans="1:5" x14ac:dyDescent="0.25">
      <c r="A10" t="s">
        <v>10</v>
      </c>
    </row>
    <row r="11" spans="1:5" x14ac:dyDescent="0.25">
      <c r="A11">
        <f>A6-A8</f>
        <v>430000</v>
      </c>
    </row>
    <row r="13" spans="1:5" x14ac:dyDescent="0.25">
      <c r="B13" t="s">
        <v>11</v>
      </c>
    </row>
    <row r="14" spans="1:5" x14ac:dyDescent="0.25">
      <c r="A14" s="9"/>
      <c r="B14" s="10"/>
      <c r="C14" s="4" t="s">
        <v>12</v>
      </c>
      <c r="D14" s="4" t="s">
        <v>13</v>
      </c>
    </row>
    <row r="15" spans="1:5" x14ac:dyDescent="0.25">
      <c r="A15" s="11" t="s">
        <v>14</v>
      </c>
      <c r="B15" s="12"/>
      <c r="C15" s="4"/>
      <c r="D15" s="4"/>
    </row>
    <row r="16" spans="1:5" x14ac:dyDescent="0.25">
      <c r="A16" s="13" t="s">
        <v>3</v>
      </c>
      <c r="B16" s="14"/>
      <c r="C16" s="4">
        <f>D4</f>
        <v>28666.666666666668</v>
      </c>
      <c r="D16" s="4"/>
    </row>
    <row r="17" spans="1:7" x14ac:dyDescent="0.25">
      <c r="A17" s="13"/>
      <c r="B17" s="14" t="s">
        <v>15</v>
      </c>
      <c r="C17" s="4"/>
      <c r="D17" s="4">
        <f>C16</f>
        <v>28666.666666666668</v>
      </c>
    </row>
    <row r="18" spans="1:7" x14ac:dyDescent="0.25">
      <c r="A18" s="13" t="s">
        <v>16</v>
      </c>
      <c r="B18" s="14"/>
      <c r="C18" s="4"/>
      <c r="D18" s="4"/>
    </row>
    <row r="19" spans="1:7" x14ac:dyDescent="0.25">
      <c r="A19" s="13" t="s">
        <v>3</v>
      </c>
      <c r="B19" s="14"/>
      <c r="C19" s="4">
        <f>D5</f>
        <v>57333.333333333336</v>
      </c>
      <c r="D19" s="4"/>
    </row>
    <row r="20" spans="1:7" x14ac:dyDescent="0.25">
      <c r="A20" s="13"/>
      <c r="B20" s="14" t="str">
        <f>B17</f>
        <v>Depreciación acumulada Maquina</v>
      </c>
      <c r="C20" s="4"/>
      <c r="D20" s="4">
        <f>C19</f>
        <v>57333.333333333336</v>
      </c>
    </row>
    <row r="21" spans="1:7" x14ac:dyDescent="0.25">
      <c r="A21" s="13" t="s">
        <v>17</v>
      </c>
      <c r="B21" s="14"/>
      <c r="C21" s="4"/>
      <c r="D21" s="4"/>
    </row>
    <row r="22" spans="1:7" x14ac:dyDescent="0.25">
      <c r="A22" s="13" t="str">
        <f>A19</f>
        <v>Depreciación</v>
      </c>
      <c r="B22" s="14"/>
      <c r="C22" s="4">
        <f>D6</f>
        <v>86000</v>
      </c>
      <c r="D22" s="4"/>
    </row>
    <row r="23" spans="1:7" x14ac:dyDescent="0.25">
      <c r="A23" s="13"/>
      <c r="B23" s="14" t="str">
        <f>B20</f>
        <v>Depreciación acumulada Maquina</v>
      </c>
      <c r="C23" s="4"/>
      <c r="D23" s="4">
        <f>C22</f>
        <v>86000</v>
      </c>
    </row>
    <row r="24" spans="1:7" x14ac:dyDescent="0.25">
      <c r="A24" s="13" t="s">
        <v>18</v>
      </c>
      <c r="B24" s="14"/>
      <c r="C24" s="4"/>
      <c r="D24" s="4"/>
    </row>
    <row r="25" spans="1:7" x14ac:dyDescent="0.25">
      <c r="A25" s="13" t="str">
        <f>A22</f>
        <v>Depreciación</v>
      </c>
      <c r="B25" s="14"/>
      <c r="C25" s="4">
        <f>D7</f>
        <v>114666.66666666667</v>
      </c>
      <c r="D25" s="4"/>
    </row>
    <row r="26" spans="1:7" x14ac:dyDescent="0.25">
      <c r="A26" s="15"/>
      <c r="B26" s="16" t="str">
        <f>B23</f>
        <v>Depreciación acumulada Maquina</v>
      </c>
      <c r="C26" s="4"/>
      <c r="D26" s="4">
        <f>C25</f>
        <v>114666.66666666667</v>
      </c>
    </row>
    <row r="27" spans="1:7" x14ac:dyDescent="0.25">
      <c r="A27" s="15" t="s">
        <v>19</v>
      </c>
      <c r="B27" s="16"/>
      <c r="C27" s="4">
        <f>SUM(C15:C25)</f>
        <v>286666.66666666669</v>
      </c>
      <c r="D27" s="4">
        <f>SUM(D15:D26)</f>
        <v>286666.66666666669</v>
      </c>
    </row>
    <row r="30" spans="1:7" x14ac:dyDescent="0.25">
      <c r="A30" s="3" t="s">
        <v>20</v>
      </c>
      <c r="B30" s="4" t="s">
        <v>27</v>
      </c>
      <c r="C30" s="4" t="s">
        <v>26</v>
      </c>
      <c r="D30" s="4" t="s">
        <v>25</v>
      </c>
      <c r="E30" s="4" t="s">
        <v>24</v>
      </c>
      <c r="F30" s="4" t="s">
        <v>23</v>
      </c>
      <c r="G30" s="4" t="s">
        <v>22</v>
      </c>
    </row>
    <row r="31" spans="1:7" x14ac:dyDescent="0.25">
      <c r="A31" t="s">
        <v>21</v>
      </c>
      <c r="B31" s="4">
        <v>2017</v>
      </c>
      <c r="C31" s="4">
        <f>A36</f>
        <v>430000</v>
      </c>
      <c r="D31" s="17" t="s">
        <v>30</v>
      </c>
      <c r="E31" s="4">
        <f>C31*(5/15)</f>
        <v>143333.33333333331</v>
      </c>
      <c r="F31" s="4">
        <f>E31</f>
        <v>143333.33333333331</v>
      </c>
      <c r="G31" s="4">
        <f>C31-F31</f>
        <v>286666.66666666669</v>
      </c>
    </row>
    <row r="32" spans="1:7" x14ac:dyDescent="0.25">
      <c r="A32">
        <f>A6</f>
        <v>550000</v>
      </c>
      <c r="B32" s="4">
        <v>2018</v>
      </c>
      <c r="C32" s="4">
        <f>A36</f>
        <v>430000</v>
      </c>
      <c r="D32" s="4" t="s">
        <v>31</v>
      </c>
      <c r="E32" s="4">
        <f>C32*(4/15)</f>
        <v>114666.66666666667</v>
      </c>
      <c r="F32" s="4">
        <f>F31+E32</f>
        <v>258000</v>
      </c>
      <c r="G32" s="4">
        <f>G31-E32</f>
        <v>172000</v>
      </c>
    </row>
    <row r="33" spans="1:7" x14ac:dyDescent="0.25">
      <c r="A33" t="s">
        <v>9</v>
      </c>
      <c r="B33" s="4">
        <v>2019</v>
      </c>
      <c r="C33" s="4">
        <f>A36</f>
        <v>430000</v>
      </c>
      <c r="D33" s="4" t="s">
        <v>32</v>
      </c>
      <c r="E33" s="4">
        <f>C33*(3/15)</f>
        <v>86000</v>
      </c>
      <c r="F33" s="4">
        <f>F32+E33</f>
        <v>344000</v>
      </c>
      <c r="G33" s="4">
        <f>G32-E33</f>
        <v>86000</v>
      </c>
    </row>
    <row r="34" spans="1:7" x14ac:dyDescent="0.25">
      <c r="A34">
        <f>A8</f>
        <v>120000</v>
      </c>
      <c r="B34" s="4">
        <v>2020</v>
      </c>
      <c r="C34" s="4">
        <f>A36</f>
        <v>430000</v>
      </c>
      <c r="D34" s="4" t="s">
        <v>29</v>
      </c>
      <c r="E34" s="4">
        <f>C34*(2/15)</f>
        <v>57333.333333333336</v>
      </c>
      <c r="F34" s="4">
        <f>F33+E34</f>
        <v>401333.33333333331</v>
      </c>
      <c r="G34" s="4">
        <f>G33-E34</f>
        <v>28666.666666666664</v>
      </c>
    </row>
    <row r="35" spans="1:7" x14ac:dyDescent="0.25">
      <c r="A35" t="s">
        <v>10</v>
      </c>
      <c r="B35" s="4">
        <v>2021</v>
      </c>
      <c r="C35" s="4">
        <f>A36</f>
        <v>430000</v>
      </c>
      <c r="D35" s="4" t="s">
        <v>28</v>
      </c>
      <c r="E35" s="4">
        <f>C35*(1/15)</f>
        <v>28666.666666666668</v>
      </c>
      <c r="F35" s="4">
        <f>F34+E35</f>
        <v>430000</v>
      </c>
      <c r="G35" s="4">
        <f>G34-E35</f>
        <v>0</v>
      </c>
    </row>
    <row r="36" spans="1:7" x14ac:dyDescent="0.25">
      <c r="A36">
        <f>A32-A34</f>
        <v>430000</v>
      </c>
      <c r="B36" t="s">
        <v>33</v>
      </c>
      <c r="C36">
        <f>C35</f>
        <v>430000</v>
      </c>
      <c r="D36" s="5" t="s">
        <v>34</v>
      </c>
      <c r="E36">
        <f>SUM(E31:E35)</f>
        <v>430000</v>
      </c>
      <c r="F36">
        <v>430000</v>
      </c>
      <c r="G36" s="5"/>
    </row>
    <row r="38" spans="1:7" x14ac:dyDescent="0.25">
      <c r="A38" s="3" t="s">
        <v>35</v>
      </c>
    </row>
    <row r="39" spans="1:7" x14ac:dyDescent="0.25">
      <c r="A39" s="11" t="s">
        <v>14</v>
      </c>
      <c r="B39" s="12"/>
      <c r="C39" s="4" t="s">
        <v>12</v>
      </c>
      <c r="D39" s="4" t="s">
        <v>13</v>
      </c>
    </row>
    <row r="40" spans="1:7" x14ac:dyDescent="0.25">
      <c r="A40" s="13" t="s">
        <v>36</v>
      </c>
      <c r="B40" s="14"/>
      <c r="C40" s="4">
        <f>E31</f>
        <v>143333.33333333331</v>
      </c>
      <c r="D40" s="4"/>
    </row>
    <row r="41" spans="1:7" x14ac:dyDescent="0.25">
      <c r="A41" s="13"/>
      <c r="B41" s="14" t="s">
        <v>37</v>
      </c>
      <c r="C41" s="4"/>
      <c r="D41" s="4">
        <f>C40</f>
        <v>143333.33333333331</v>
      </c>
    </row>
    <row r="42" spans="1:7" x14ac:dyDescent="0.25">
      <c r="A42" s="13" t="s">
        <v>16</v>
      </c>
      <c r="B42" s="14"/>
      <c r="C42" s="4"/>
      <c r="D42" s="4"/>
    </row>
    <row r="43" spans="1:7" x14ac:dyDescent="0.25">
      <c r="A43" s="13" t="str">
        <f>A40</f>
        <v>Depreciación Maquinaria</v>
      </c>
      <c r="B43" s="14"/>
      <c r="C43" s="4">
        <f>E32</f>
        <v>114666.66666666667</v>
      </c>
      <c r="D43" s="4"/>
    </row>
    <row r="44" spans="1:7" x14ac:dyDescent="0.25">
      <c r="A44" s="15"/>
      <c r="B44" s="16" t="str">
        <f>B41</f>
        <v>Depreciación Acumulada Maquinaria</v>
      </c>
      <c r="C44" s="4"/>
      <c r="D44" s="4">
        <f>C43</f>
        <v>114666.66666666667</v>
      </c>
    </row>
    <row r="45" spans="1:7" x14ac:dyDescent="0.25">
      <c r="A45" s="19" t="s">
        <v>17</v>
      </c>
      <c r="B45" s="12"/>
      <c r="C45" s="4"/>
      <c r="D45" s="4"/>
    </row>
    <row r="46" spans="1:7" x14ac:dyDescent="0.25">
      <c r="A46" s="20" t="str">
        <f>A43</f>
        <v>Depreciación Maquinaria</v>
      </c>
      <c r="B46" s="14"/>
      <c r="C46" s="4">
        <f>E33</f>
        <v>86000</v>
      </c>
      <c r="D46" s="4"/>
    </row>
    <row r="47" spans="1:7" x14ac:dyDescent="0.25">
      <c r="A47" s="21"/>
      <c r="B47" s="16" t="str">
        <f>B44</f>
        <v>Depreciación Acumulada Maquinaria</v>
      </c>
      <c r="C47" s="4"/>
      <c r="D47" s="4">
        <f>C46</f>
        <v>86000</v>
      </c>
    </row>
    <row r="48" spans="1:7" x14ac:dyDescent="0.25">
      <c r="A48" s="22" t="s">
        <v>19</v>
      </c>
      <c r="B48" s="10"/>
      <c r="C48" s="4">
        <f>SUM(C40:C46)</f>
        <v>344000</v>
      </c>
      <c r="D48" s="4">
        <f>SUM(D40:D47)</f>
        <v>344000</v>
      </c>
    </row>
    <row r="51" spans="1:4" x14ac:dyDescent="0.25">
      <c r="A51" s="3" t="s">
        <v>38</v>
      </c>
    </row>
    <row r="52" spans="1:4" x14ac:dyDescent="0.25">
      <c r="A52" t="s">
        <v>39</v>
      </c>
    </row>
    <row r="53" spans="1:4" x14ac:dyDescent="0.25">
      <c r="A53">
        <v>358000</v>
      </c>
      <c r="B53" s="4" t="s">
        <v>17</v>
      </c>
      <c r="C53" s="4" t="s">
        <v>12</v>
      </c>
      <c r="D53" s="4" t="s">
        <v>13</v>
      </c>
    </row>
    <row r="54" spans="1:4" x14ac:dyDescent="0.25">
      <c r="A54" t="s">
        <v>40</v>
      </c>
      <c r="B54" s="18" t="s">
        <v>42</v>
      </c>
      <c r="C54" s="4">
        <f>A53</f>
        <v>358000</v>
      </c>
      <c r="D54" s="4"/>
    </row>
    <row r="55" spans="1:4" x14ac:dyDescent="0.25">
      <c r="A55">
        <f>430000-F33</f>
        <v>86000</v>
      </c>
      <c r="B55" s="23" t="s">
        <v>43</v>
      </c>
      <c r="C55" s="4"/>
      <c r="D55" s="4">
        <f>A59</f>
        <v>152000</v>
      </c>
    </row>
    <row r="56" spans="1:4" x14ac:dyDescent="0.25">
      <c r="A56" t="s">
        <v>9</v>
      </c>
      <c r="B56" s="23" t="s">
        <v>44</v>
      </c>
      <c r="C56" s="4"/>
      <c r="D56" s="4">
        <f>A55+A57</f>
        <v>206000</v>
      </c>
    </row>
    <row r="57" spans="1:4" x14ac:dyDescent="0.25">
      <c r="A57">
        <v>120000</v>
      </c>
      <c r="B57" s="23" t="s">
        <v>19</v>
      </c>
      <c r="C57" s="18">
        <f>C54</f>
        <v>358000</v>
      </c>
      <c r="D57" s="18">
        <f>SUM(D55:D56)</f>
        <v>358000</v>
      </c>
    </row>
    <row r="58" spans="1:4" x14ac:dyDescent="0.25">
      <c r="A58" t="s">
        <v>41</v>
      </c>
      <c r="B58" s="19"/>
      <c r="C58" s="19"/>
      <c r="D58" s="19"/>
    </row>
    <row r="59" spans="1:4" x14ac:dyDescent="0.25">
      <c r="A59">
        <f>A53-(A55+A57)</f>
        <v>152000</v>
      </c>
    </row>
    <row r="61" spans="1:4" x14ac:dyDescent="0.25">
      <c r="A61" s="1" t="s">
        <v>45</v>
      </c>
    </row>
    <row r="62" spans="1:4" x14ac:dyDescent="0.25">
      <c r="A62" s="3" t="s">
        <v>1</v>
      </c>
    </row>
    <row r="63" spans="1:4" x14ac:dyDescent="0.25">
      <c r="B63" s="4"/>
      <c r="C63" s="4" t="s">
        <v>12</v>
      </c>
      <c r="D63" s="4" t="s">
        <v>13</v>
      </c>
    </row>
    <row r="64" spans="1:4" x14ac:dyDescent="0.25">
      <c r="B64" s="4" t="s">
        <v>46</v>
      </c>
      <c r="C64" s="4"/>
      <c r="D64" s="4"/>
    </row>
    <row r="65" spans="2:4" x14ac:dyDescent="0.25">
      <c r="B65" s="4" t="s">
        <v>47</v>
      </c>
      <c r="C65" s="4">
        <v>35000</v>
      </c>
      <c r="D65" s="4"/>
    </row>
    <row r="66" spans="2:4" x14ac:dyDescent="0.25">
      <c r="B66" s="4" t="s">
        <v>48</v>
      </c>
      <c r="C66" s="4"/>
      <c r="D66" s="4">
        <v>35000</v>
      </c>
    </row>
    <row r="67" spans="2:4" x14ac:dyDescent="0.25">
      <c r="B67" s="4" t="s">
        <v>49</v>
      </c>
      <c r="C67" s="4">
        <f>C65*70%</f>
        <v>24500</v>
      </c>
      <c r="D67" s="4"/>
    </row>
    <row r="68" spans="2:4" x14ac:dyDescent="0.25">
      <c r="B68" s="4" t="s">
        <v>50</v>
      </c>
      <c r="C68" s="4"/>
      <c r="D68" s="4">
        <f>C67</f>
        <v>24500</v>
      </c>
    </row>
    <row r="69" spans="2:4" x14ac:dyDescent="0.25">
      <c r="B69" s="4" t="s">
        <v>51</v>
      </c>
      <c r="C69" s="4">
        <v>8000</v>
      </c>
      <c r="D69" s="4"/>
    </row>
    <row r="70" spans="2:4" x14ac:dyDescent="0.25">
      <c r="B70" s="4" t="s">
        <v>42</v>
      </c>
      <c r="C70" s="4"/>
      <c r="D70" s="4">
        <v>8000</v>
      </c>
    </row>
    <row r="71" spans="2:4" x14ac:dyDescent="0.25">
      <c r="B71" s="4" t="s">
        <v>52</v>
      </c>
      <c r="C71" s="4"/>
      <c r="D71" s="4">
        <v>55000</v>
      </c>
    </row>
    <row r="72" spans="2:4" x14ac:dyDescent="0.25">
      <c r="B72" s="4" t="s">
        <v>49</v>
      </c>
      <c r="C72" s="4">
        <v>55000</v>
      </c>
      <c r="D72" s="4"/>
    </row>
    <row r="73" spans="2:4" x14ac:dyDescent="0.25">
      <c r="B73" s="4" t="s">
        <v>53</v>
      </c>
      <c r="C73" s="4"/>
      <c r="D73" s="4">
        <f>C72*80%</f>
        <v>44000</v>
      </c>
    </row>
    <row r="74" spans="2:4" x14ac:dyDescent="0.25">
      <c r="B74" s="4" t="s">
        <v>42</v>
      </c>
      <c r="C74" s="4">
        <f>D73</f>
        <v>44000</v>
      </c>
      <c r="D74" s="4"/>
    </row>
    <row r="75" spans="2:4" x14ac:dyDescent="0.25">
      <c r="B75" s="4" t="s">
        <v>54</v>
      </c>
      <c r="C75" s="4">
        <v>12000</v>
      </c>
      <c r="D75" s="4"/>
    </row>
    <row r="76" spans="2:4" x14ac:dyDescent="0.25">
      <c r="B76" s="4" t="s">
        <v>42</v>
      </c>
      <c r="C76" s="4"/>
      <c r="D76" s="4">
        <v>12000</v>
      </c>
    </row>
    <row r="77" spans="2:4" x14ac:dyDescent="0.25">
      <c r="B77" s="4" t="s">
        <v>55</v>
      </c>
      <c r="C77" s="4"/>
      <c r="D77" s="4">
        <v>150000</v>
      </c>
    </row>
    <row r="78" spans="2:4" x14ac:dyDescent="0.25">
      <c r="B78" s="4" t="s">
        <v>56</v>
      </c>
      <c r="C78" s="4">
        <v>150000</v>
      </c>
      <c r="D78" s="4"/>
    </row>
    <row r="79" spans="2:4" x14ac:dyDescent="0.25">
      <c r="B79" s="4" t="s">
        <v>57</v>
      </c>
      <c r="C79" s="4"/>
      <c r="D79" s="4"/>
    </row>
    <row r="80" spans="2:4" x14ac:dyDescent="0.25">
      <c r="B80" s="4" t="s">
        <v>47</v>
      </c>
      <c r="C80" s="4"/>
      <c r="D80" s="4">
        <v>380000</v>
      </c>
    </row>
    <row r="81" spans="1:4" x14ac:dyDescent="0.25">
      <c r="B81" s="4" t="s">
        <v>58</v>
      </c>
      <c r="C81" s="4">
        <v>330000</v>
      </c>
      <c r="D81" s="4"/>
    </row>
    <row r="82" spans="1:4" x14ac:dyDescent="0.25">
      <c r="B82" s="4" t="s">
        <v>59</v>
      </c>
      <c r="C82" s="4">
        <v>50000</v>
      </c>
      <c r="D82" s="4"/>
    </row>
    <row r="83" spans="1:4" x14ac:dyDescent="0.25">
      <c r="B83" s="24" t="s">
        <v>19</v>
      </c>
      <c r="C83" s="24">
        <f>SUM(C65:C82)</f>
        <v>708500</v>
      </c>
      <c r="D83" s="24">
        <f>SUM(D65:D82)</f>
        <v>708500</v>
      </c>
    </row>
    <row r="84" spans="1:4" x14ac:dyDescent="0.25">
      <c r="B84" s="4" t="s">
        <v>77</v>
      </c>
      <c r="C84" s="4"/>
      <c r="D84" s="4"/>
    </row>
    <row r="85" spans="1:4" x14ac:dyDescent="0.25">
      <c r="B85" s="4" t="s">
        <v>78</v>
      </c>
      <c r="C85" s="4">
        <v>4500</v>
      </c>
      <c r="D85" s="4"/>
    </row>
    <row r="86" spans="1:4" x14ac:dyDescent="0.25">
      <c r="A86" t="s">
        <v>20</v>
      </c>
      <c r="B86" s="4" t="s">
        <v>42</v>
      </c>
      <c r="C86" s="4"/>
      <c r="D86" s="4">
        <v>4500</v>
      </c>
    </row>
    <row r="87" spans="1:4" x14ac:dyDescent="0.25">
      <c r="B87" s="4" t="s">
        <v>60</v>
      </c>
      <c r="C87" s="4" t="s">
        <v>61</v>
      </c>
      <c r="D87" s="4" t="s">
        <v>13</v>
      </c>
    </row>
    <row r="88" spans="1:4" x14ac:dyDescent="0.25">
      <c r="B88" s="4" t="s">
        <v>42</v>
      </c>
      <c r="C88" s="4"/>
      <c r="D88" s="4"/>
    </row>
    <row r="89" spans="1:4" x14ac:dyDescent="0.25">
      <c r="B89" s="4" t="s">
        <v>62</v>
      </c>
      <c r="C89" s="4"/>
      <c r="D89" s="4"/>
    </row>
    <row r="90" spans="1:4" x14ac:dyDescent="0.25">
      <c r="B90" s="4" t="s">
        <v>47</v>
      </c>
      <c r="C90" s="4"/>
      <c r="D90" s="4"/>
    </row>
    <row r="91" spans="1:4" x14ac:dyDescent="0.25">
      <c r="B91" s="4" t="s">
        <v>63</v>
      </c>
      <c r="C91" s="4"/>
      <c r="D91" s="4"/>
    </row>
    <row r="92" spans="1:4" x14ac:dyDescent="0.25">
      <c r="B92" s="4" t="s">
        <v>55</v>
      </c>
      <c r="C92" s="4"/>
      <c r="D92" s="4"/>
    </row>
    <row r="93" spans="1:4" x14ac:dyDescent="0.25">
      <c r="B93" s="4" t="s">
        <v>64</v>
      </c>
      <c r="C93" s="4"/>
      <c r="D93" s="4"/>
    </row>
    <row r="94" spans="1:4" x14ac:dyDescent="0.25">
      <c r="B94" s="4" t="s">
        <v>65</v>
      </c>
      <c r="C94" s="4"/>
      <c r="D94" s="4"/>
    </row>
    <row r="95" spans="1:4" x14ac:dyDescent="0.25">
      <c r="B95" s="4" t="s">
        <v>59</v>
      </c>
      <c r="C95" s="4"/>
      <c r="D95" s="4"/>
    </row>
    <row r="96" spans="1:4" x14ac:dyDescent="0.25">
      <c r="B96" s="4" t="s">
        <v>66</v>
      </c>
      <c r="C96" s="4"/>
      <c r="D96" s="4"/>
    </row>
    <row r="97" spans="2:4" x14ac:dyDescent="0.25">
      <c r="B97" s="4" t="s">
        <v>67</v>
      </c>
      <c r="C97" s="4"/>
      <c r="D97" s="4"/>
    </row>
    <row r="98" spans="2:4" x14ac:dyDescent="0.25">
      <c r="B98" s="4" t="s">
        <v>68</v>
      </c>
      <c r="C98" s="4"/>
      <c r="D98" s="4"/>
    </row>
    <row r="99" spans="2:4" x14ac:dyDescent="0.25">
      <c r="B99" s="4" t="s">
        <v>69</v>
      </c>
      <c r="C99" s="4"/>
      <c r="D99" s="4"/>
    </row>
    <row r="100" spans="2:4" x14ac:dyDescent="0.25">
      <c r="B100" s="4" t="s">
        <v>70</v>
      </c>
      <c r="C100" s="4"/>
      <c r="D100" s="4"/>
    </row>
    <row r="101" spans="2:4" x14ac:dyDescent="0.25">
      <c r="B101" s="4" t="s">
        <v>71</v>
      </c>
      <c r="C101" s="4"/>
      <c r="D101" s="4"/>
    </row>
    <row r="102" spans="2:4" x14ac:dyDescent="0.25">
      <c r="B102" s="4" t="s">
        <v>71</v>
      </c>
      <c r="C102" s="4"/>
      <c r="D102" s="4"/>
    </row>
    <row r="103" spans="2:4" x14ac:dyDescent="0.25">
      <c r="B103" s="4" t="s">
        <v>72</v>
      </c>
      <c r="C103" s="4"/>
      <c r="D103" s="4"/>
    </row>
    <row r="104" spans="2:4" x14ac:dyDescent="0.25">
      <c r="B104" s="4" t="s">
        <v>73</v>
      </c>
      <c r="C104" s="4"/>
      <c r="D104" s="4"/>
    </row>
    <row r="105" spans="2:4" x14ac:dyDescent="0.25">
      <c r="B105" s="4" t="s">
        <v>74</v>
      </c>
      <c r="C105" s="4"/>
      <c r="D105" s="4"/>
    </row>
    <row r="106" spans="2:4" x14ac:dyDescent="0.25">
      <c r="B106" s="4" t="s">
        <v>75</v>
      </c>
      <c r="C106" s="4"/>
      <c r="D106" s="4"/>
    </row>
    <row r="107" spans="2:4" x14ac:dyDescent="0.25">
      <c r="B107" s="4" t="s">
        <v>76</v>
      </c>
      <c r="C107" s="4"/>
      <c r="D107" s="4"/>
    </row>
    <row r="108" spans="2:4" x14ac:dyDescent="0.25">
      <c r="B108" s="4"/>
      <c r="C108" s="4"/>
      <c r="D108" s="4"/>
    </row>
    <row r="109" spans="2:4" x14ac:dyDescent="0.25">
      <c r="B109" s="4"/>
      <c r="C109" s="4"/>
      <c r="D109" s="4"/>
    </row>
    <row r="110" spans="2:4" x14ac:dyDescent="0.25">
      <c r="B110" s="4"/>
      <c r="C110" s="4"/>
      <c r="D110" s="4"/>
    </row>
    <row r="111" spans="2:4" x14ac:dyDescent="0.25">
      <c r="B111" s="4"/>
      <c r="C111" s="4"/>
      <c r="D11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</dc:creator>
  <cp:lastModifiedBy>EMIR</cp:lastModifiedBy>
  <dcterms:created xsi:type="dcterms:W3CDTF">2015-06-05T18:19:34Z</dcterms:created>
  <dcterms:modified xsi:type="dcterms:W3CDTF">2021-08-09T16:32:17Z</dcterms:modified>
</cp:coreProperties>
</file>