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.egili\Desktop\"/>
    </mc:Choice>
  </mc:AlternateContent>
  <xr:revisionPtr revIDLastSave="0" documentId="13_ncr:1_{A5EE9611-C78F-4DB5-BB96-6351BD356E15}" xr6:coauthVersionLast="47" xr6:coauthVersionMax="47" xr10:uidLastSave="{00000000-0000-0000-0000-000000000000}"/>
  <bookViews>
    <workbookView xWindow="-120" yWindow="-120" windowWidth="29040" windowHeight="15720" xr2:uid="{DC237B24-4587-49E1-A747-D546D61AF57C}"/>
  </bookViews>
  <sheets>
    <sheet name="XPro US NFP" sheetId="1" r:id="rId1"/>
    <sheet name="Ext US NFP" sheetId="2" r:id="rId2"/>
    <sheet name="Ext US Core CPI (MoM)" sheetId="3" r:id="rId3"/>
    <sheet name="US GDP" sheetId="4" r:id="rId4"/>
    <sheet name="Ext US CO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3" i="1" l="1"/>
  <c r="AC24" i="1" s="1"/>
  <c r="AA23" i="1"/>
  <c r="AA24" i="1" s="1"/>
  <c r="Y23" i="1"/>
  <c r="Y24" i="1" s="1"/>
  <c r="W23" i="1"/>
  <c r="W24" i="1" s="1"/>
  <c r="U23" i="1"/>
  <c r="U24" i="1" s="1"/>
  <c r="S25" i="1"/>
  <c r="S24" i="1"/>
  <c r="S23" i="1"/>
  <c r="Q25" i="1"/>
  <c r="Q26" i="1"/>
  <c r="Q24" i="1"/>
  <c r="Q23" i="1"/>
  <c r="R22" i="1"/>
  <c r="Q22" i="1"/>
  <c r="AC59" i="3"/>
  <c r="AC60" i="3" s="1"/>
  <c r="AC62" i="3"/>
  <c r="AA62" i="3"/>
  <c r="W62" i="3"/>
  <c r="W59" i="3"/>
  <c r="W60" i="3" s="1"/>
  <c r="W58" i="3"/>
  <c r="AB62" i="3"/>
  <c r="Q59" i="3"/>
  <c r="Q60" i="3" s="1"/>
  <c r="R58" i="3"/>
  <c r="R62" i="3" s="1"/>
  <c r="Q58" i="3"/>
  <c r="AA59" i="3"/>
  <c r="AA60" i="3" s="1"/>
  <c r="V62" i="3"/>
  <c r="S59" i="3" a="1"/>
  <c r="S59" i="3" s="1"/>
  <c r="S60" i="3" s="1"/>
  <c r="Z58" i="3"/>
  <c r="Z62" i="3" s="1"/>
  <c r="Y59" i="3" a="1"/>
  <c r="Y59" i="3" s="1"/>
  <c r="Y60" i="3" s="1"/>
  <c r="F16" i="3"/>
  <c r="Q62" i="3"/>
  <c r="U59" i="3"/>
  <c r="U60" i="3" s="1"/>
  <c r="AD58" i="3"/>
  <c r="AD62" i="3" s="1"/>
  <c r="AC58" i="3"/>
  <c r="AB58" i="3"/>
  <c r="AA58" i="3"/>
  <c r="Y58" i="3"/>
  <c r="Y62" i="3" s="1"/>
  <c r="X58" i="3"/>
  <c r="X62" i="3" s="1"/>
  <c r="V58" i="3"/>
  <c r="U58" i="3"/>
  <c r="U62" i="3" s="1"/>
  <c r="T58" i="3"/>
  <c r="T62" i="3" s="1"/>
  <c r="S58" i="3"/>
  <c r="S62" i="3" s="1"/>
  <c r="AC22" i="2"/>
  <c r="AC23" i="2" s="1"/>
  <c r="AA22" i="2"/>
  <c r="AA23" i="2" s="1"/>
  <c r="Y22" i="2"/>
  <c r="Y23" i="2" s="1"/>
  <c r="W22" i="2"/>
  <c r="W23" i="2" s="1"/>
  <c r="U22" i="2"/>
  <c r="U23" i="2" s="1"/>
  <c r="S22" i="2"/>
  <c r="S23" i="2" s="1"/>
  <c r="Q22" i="2"/>
  <c r="Q23" i="2" s="1"/>
  <c r="AD21" i="2"/>
  <c r="AC21" i="2"/>
  <c r="AC25" i="2" s="1"/>
  <c r="AB21" i="2"/>
  <c r="AA21" i="2"/>
  <c r="AA25" i="2" s="1"/>
  <c r="Z21" i="2"/>
  <c r="Y21" i="2"/>
  <c r="Y25" i="2" s="1"/>
  <c r="X21" i="2"/>
  <c r="W21" i="2"/>
  <c r="W25" i="2" s="1"/>
  <c r="V21" i="2"/>
  <c r="U21" i="2"/>
  <c r="U25" i="2" s="1"/>
  <c r="T21" i="2"/>
  <c r="S21" i="2"/>
  <c r="S25" i="2" s="1"/>
  <c r="R21" i="2"/>
  <c r="Q21" i="2"/>
  <c r="Q25" i="2" s="1"/>
  <c r="F16" i="2"/>
  <c r="F16" i="1"/>
  <c r="AD22" i="1"/>
  <c r="AC22" i="1"/>
  <c r="AC26" i="1" s="1"/>
  <c r="AB22" i="1"/>
  <c r="AA22" i="1"/>
  <c r="AA26" i="1" s="1"/>
  <c r="Z22" i="1"/>
  <c r="Y22" i="1"/>
  <c r="Y26" i="1" s="1"/>
  <c r="X22" i="1"/>
  <c r="W22" i="1"/>
  <c r="W26" i="1" s="1"/>
  <c r="V22" i="1"/>
  <c r="U22" i="1"/>
  <c r="U26" i="1" s="1"/>
  <c r="T22" i="1"/>
  <c r="S22" i="1"/>
  <c r="S26" i="1" s="1"/>
  <c r="Y61" i="3" l="1"/>
  <c r="Q61" i="3"/>
  <c r="S61" i="3"/>
  <c r="F17" i="3" s="1"/>
  <c r="W61" i="3"/>
  <c r="AA61" i="3"/>
  <c r="U61" i="3"/>
  <c r="AC61" i="3"/>
  <c r="U24" i="2"/>
  <c r="S24" i="2"/>
  <c r="AA24" i="2"/>
  <c r="Y24" i="2"/>
  <c r="W24" i="2"/>
  <c r="AC24" i="2"/>
  <c r="Q24" i="2"/>
  <c r="AC25" i="1"/>
  <c r="AA25" i="1"/>
  <c r="Y25" i="1"/>
  <c r="W25" i="1"/>
  <c r="U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<sst xmlns="http://schemas.openxmlformats.org/spreadsheetml/2006/main" count="822" uniqueCount="470">
  <si>
    <t>USD basket</t>
  </si>
  <si>
    <t>EURUSD</t>
  </si>
  <si>
    <t>GBPUSD</t>
  </si>
  <si>
    <t>AUDUSD</t>
  </si>
  <si>
    <t>NZDUSD</t>
  </si>
  <si>
    <t>USDCAD</t>
  </si>
  <si>
    <t>USDCHF</t>
  </si>
  <si>
    <t>USDJPY</t>
  </si>
  <si>
    <t>buy</t>
  </si>
  <si>
    <t>sell</t>
  </si>
  <si>
    <t>RED</t>
  </si>
  <si>
    <t>GREEN</t>
  </si>
  <si>
    <t>NFP</t>
  </si>
  <si>
    <t>Jun 03, 2022 (May)</t>
  </si>
  <si>
    <t>390K</t>
  </si>
  <si>
    <t>325K</t>
  </si>
  <si>
    <t>436K</t>
  </si>
  <si>
    <t>May 06, 2022 (Apr)</t>
  </si>
  <si>
    <t>428K</t>
  </si>
  <si>
    <t>391K</t>
  </si>
  <si>
    <t>Apr 01, 2022 (Mar)</t>
  </si>
  <si>
    <t>431K</t>
  </si>
  <si>
    <t>490K</t>
  </si>
  <si>
    <t>750K</t>
  </si>
  <si>
    <t>Mar 04, 2022 (Feb)</t>
  </si>
  <si>
    <t>678K</t>
  </si>
  <si>
    <t>400K</t>
  </si>
  <si>
    <t>481K</t>
  </si>
  <si>
    <t>Feb 04, 2022 (Jan)</t>
  </si>
  <si>
    <t>467K</t>
  </si>
  <si>
    <t>150K</t>
  </si>
  <si>
    <t>510K</t>
  </si>
  <si>
    <t>Jan 07, 2022 (Dec)</t>
  </si>
  <si>
    <t>199K</t>
  </si>
  <si>
    <t>249K</t>
  </si>
  <si>
    <t>Dec 03, 2021 (Nov)</t>
  </si>
  <si>
    <t>210K</t>
  </si>
  <si>
    <t>550K</t>
  </si>
  <si>
    <t>546K</t>
  </si>
  <si>
    <t>Nov 05, 2021 (Oct)</t>
  </si>
  <si>
    <t>531K</t>
  </si>
  <si>
    <t>450K</t>
  </si>
  <si>
    <t>312K</t>
  </si>
  <si>
    <t>Oct 08, 2021 (Sep)</t>
  </si>
  <si>
    <t>194K</t>
  </si>
  <si>
    <t>500K</t>
  </si>
  <si>
    <t>366K</t>
  </si>
  <si>
    <t>Sep 03, 2021 (Aug)</t>
  </si>
  <si>
    <t>235K</t>
  </si>
  <si>
    <t>1,053K</t>
  </si>
  <si>
    <t>Aug 06, 2021 (Jul)</t>
  </si>
  <si>
    <t>943K</t>
  </si>
  <si>
    <t>870K</t>
  </si>
  <si>
    <t>938K</t>
  </si>
  <si>
    <t>Jul 02, 2021 (Jun)</t>
  </si>
  <si>
    <t>850K</t>
  </si>
  <si>
    <t>700K</t>
  </si>
  <si>
    <t>583K</t>
  </si>
  <si>
    <t>Jun 04, 2021 (May)</t>
  </si>
  <si>
    <t>559K</t>
  </si>
  <si>
    <t>650K</t>
  </si>
  <si>
    <t>278K</t>
  </si>
  <si>
    <t>May 07, 2021 (Apr)</t>
  </si>
  <si>
    <t>266K</t>
  </si>
  <si>
    <t>978K</t>
  </si>
  <si>
    <t>770K</t>
  </si>
  <si>
    <t>Apr 02, 2021 (Mar)</t>
  </si>
  <si>
    <t>916K</t>
  </si>
  <si>
    <t>647K</t>
  </si>
  <si>
    <t>468K</t>
  </si>
  <si>
    <t>Mar 05, 2021 (Feb)</t>
  </si>
  <si>
    <t>379K</t>
  </si>
  <si>
    <t>182K</t>
  </si>
  <si>
    <t>166K</t>
  </si>
  <si>
    <t>Feb 05, 2021 (Jan)</t>
  </si>
  <si>
    <t>49K</t>
  </si>
  <si>
    <t>50K</t>
  </si>
  <si>
    <t>-227K</t>
  </si>
  <si>
    <t>Actual</t>
  </si>
  <si>
    <t>Forecast</t>
  </si>
  <si>
    <t>Previous</t>
  </si>
  <si>
    <t>Time</t>
  </si>
  <si>
    <t>Up</t>
  </si>
  <si>
    <t>Down</t>
  </si>
  <si>
    <t xml:space="preserve">Based on volatility in 15-30 minutes timeframe; </t>
  </si>
  <si>
    <t>Investing.com Economic Calendar</t>
  </si>
  <si>
    <t>Average:</t>
  </si>
  <si>
    <t>% Success:</t>
  </si>
  <si>
    <t>% Success on Total of Trades:</t>
  </si>
  <si>
    <t>RN Excluded</t>
  </si>
  <si>
    <t>RN Included</t>
  </si>
  <si>
    <t>100-140</t>
  </si>
  <si>
    <t>Previous NFP</t>
  </si>
  <si>
    <t>Jul 08, 2022 (Jun)</t>
  </si>
  <si>
    <t>268K</t>
  </si>
  <si>
    <t>Total Number of Trades</t>
  </si>
  <si>
    <t>PIP points used in testing:</t>
  </si>
  <si>
    <t>PIP point range:</t>
  </si>
  <si>
    <t>% Usage</t>
  </si>
  <si>
    <t>% Drawdown:</t>
  </si>
  <si>
    <t>for the high and low prices after announcement,</t>
  </si>
  <si>
    <t>in the same session.</t>
  </si>
  <si>
    <t>372K</t>
  </si>
  <si>
    <t>384K</t>
  </si>
  <si>
    <t>Jul 13, 2022 (Jun)</t>
  </si>
  <si>
    <t>Jun 10, 2022 (May)</t>
  </si>
  <si>
    <t>May 11, 2022 (Apr)</t>
  </si>
  <si>
    <t>Apr 12, 2022 (Mar)</t>
  </si>
  <si>
    <t>Mar 10, 2022 (Feb)</t>
  </si>
  <si>
    <t>Feb 10, 2022 (Jan)</t>
  </si>
  <si>
    <t>Jan 12, 2022 (Dec)</t>
  </si>
  <si>
    <t>Dec 10, 2021 (Nov)</t>
  </si>
  <si>
    <t>Nov 10, 2021 (Oct)</t>
  </si>
  <si>
    <t>Oct 13, 2021 (Sep)</t>
  </si>
  <si>
    <t>Sep 14, 2021 (Aug)</t>
  </si>
  <si>
    <t>Aug 11, 2021 (Jul)</t>
  </si>
  <si>
    <t>Jul 13, 2021 (Jun)</t>
  </si>
  <si>
    <t>Jun 10, 2021 (May)</t>
  </si>
  <si>
    <t>May 12, 2021 (Apr)</t>
  </si>
  <si>
    <t>Apr 13, 2021 (Mar)</t>
  </si>
  <si>
    <t>Mar 10, 2021 (Feb)</t>
  </si>
  <si>
    <t>Feb 10, 2021 (Jan)</t>
  </si>
  <si>
    <t>Jan 13, 2021 (Dec)</t>
  </si>
  <si>
    <t>Dec 10, 2020 (Nov)</t>
  </si>
  <si>
    <t>Nov 12, 2020 (Oct)</t>
  </si>
  <si>
    <t>Oct 13, 2020 (Sep)</t>
  </si>
  <si>
    <t>Sep 11, 2020 (Aug)</t>
  </si>
  <si>
    <t>Aug 12, 2020 (Jul)</t>
  </si>
  <si>
    <t>Jul 14, 2020 (Jun)</t>
  </si>
  <si>
    <t>Jun 10, 2020 (May)</t>
  </si>
  <si>
    <t>May 12, 2020 (Apr)</t>
  </si>
  <si>
    <t>Apr 10, 2020 (Mar)</t>
  </si>
  <si>
    <t>Mar 11, 2020 (Feb)</t>
  </si>
  <si>
    <t>Feb 13, 2020 (Jan)</t>
  </si>
  <si>
    <t>Jan 14, 2020 (Dec)</t>
  </si>
  <si>
    <t>Dec 11, 2019 (Nov)</t>
  </si>
  <si>
    <t>Nov 13, 2019 (Oct)</t>
  </si>
  <si>
    <t>Oct 10, 2019 (Sep)</t>
  </si>
  <si>
    <t>Sep 12, 2019 (Aug)</t>
  </si>
  <si>
    <t>Aug 13, 2019 (Jul)</t>
  </si>
  <si>
    <t>Jul 11, 2019 (Jun)</t>
  </si>
  <si>
    <t>Jun 12, 2019 (May)</t>
  </si>
  <si>
    <t>May 10, 2019 (Apr)</t>
  </si>
  <si>
    <t>Apr 10, 2019 (Mar)</t>
  </si>
  <si>
    <t>Mar 12, 2019 (Feb)</t>
  </si>
  <si>
    <t>Feb 13, 2019 (Jan)</t>
  </si>
  <si>
    <t>Jan 11, 2019 (Dec)</t>
  </si>
  <si>
    <t>Dec 12, 2018 (Nov)</t>
  </si>
  <si>
    <t>Nov 14, 2018 (Oct)</t>
  </si>
  <si>
    <t>Oct 11, 2018 (Sep)</t>
  </si>
  <si>
    <t>Sep 13, 2018 (Aug)</t>
  </si>
  <si>
    <t>Aug 10, 2018 (Jul)</t>
  </si>
  <si>
    <t>Jul 12, 2018 (Jun)</t>
  </si>
  <si>
    <t>Jun 12, 2018 (May)</t>
  </si>
  <si>
    <t>May 10, 2018 (Apr)</t>
  </si>
  <si>
    <t>Apr 11, 2018 (Mar)</t>
  </si>
  <si>
    <t>Mar 13, 2018 (Feb)</t>
  </si>
  <si>
    <t>Feb 14, 2018 (Jan)</t>
  </si>
  <si>
    <t>Jan 12, 2018 (Dec)</t>
  </si>
  <si>
    <t>Previous CPI</t>
  </si>
  <si>
    <t>Traded In-Line data as BULLISH</t>
  </si>
  <si>
    <t>80-120</t>
  </si>
  <si>
    <t>NO FIT</t>
  </si>
  <si>
    <t>RR Ratio:</t>
  </si>
  <si>
    <t>Always low volatility in December</t>
  </si>
  <si>
    <t>PIP point TP/SL:</t>
  </si>
  <si>
    <t>Average RR Ratio:</t>
  </si>
  <si>
    <t>NO FITs excluded</t>
  </si>
  <si>
    <t>Jul 15, 2022 (Jun)</t>
  </si>
  <si>
    <t>Jun 15, 2022 (May)</t>
  </si>
  <si>
    <t>May 17, 2022 (Apr)</t>
  </si>
  <si>
    <t>Apr 14, 2022 (Mar)</t>
  </si>
  <si>
    <t>Mar 16, 2022 (Feb)</t>
  </si>
  <si>
    <t>Feb 16, 2022 (Jan)</t>
  </si>
  <si>
    <t>Jan 14, 2022 (Dec)</t>
  </si>
  <si>
    <t>Dec 15, 2021 (Nov)</t>
  </si>
  <si>
    <t>Nov 16, 2021 (Oct)</t>
  </si>
  <si>
    <t>Oct 15, 2021 (Sep)</t>
  </si>
  <si>
    <t>Sep 16, 2021 (Aug)</t>
  </si>
  <si>
    <t>Aug 17, 2021 (Jul)</t>
  </si>
  <si>
    <t>Jul 16, 2021 (Jun)</t>
  </si>
  <si>
    <t>Jun 15, 2021 (May)</t>
  </si>
  <si>
    <t>May 14, 2021 (Apr)</t>
  </si>
  <si>
    <t>Apr 15, 2021 (Mar)</t>
  </si>
  <si>
    <t>Mar 16, 2021 (Feb)</t>
  </si>
  <si>
    <t>Feb 17, 2021 (Jan)</t>
  </si>
  <si>
    <t>Jan 15, 2021 (Dec)</t>
  </si>
  <si>
    <t>Dec 16, 2020 (Nov)</t>
  </si>
  <si>
    <t>Nov 17, 2020 (Oct)</t>
  </si>
  <si>
    <t>Oct 16, 2020 (Sep)</t>
  </si>
  <si>
    <t>Sep 16, 2020 (Aug)</t>
  </si>
  <si>
    <t>Aug 14, 2020 (Jul)</t>
  </si>
  <si>
    <t>Jul 16, 2020 (Jun)</t>
  </si>
  <si>
    <t>Jun 16, 2020 (May)</t>
  </si>
  <si>
    <t>May 15, 2020 (Apr)</t>
  </si>
  <si>
    <t>Apr 15, 2020 (Mar)</t>
  </si>
  <si>
    <t>Mar 17, 2020 (Feb)</t>
  </si>
  <si>
    <t>Feb 14, 2020 (Jan)</t>
  </si>
  <si>
    <t>Jan 16, 2020 (Dec)</t>
  </si>
  <si>
    <t>Dec 13, 2019 (Nov)</t>
  </si>
  <si>
    <t>Nov 15, 2019 (Oct)</t>
  </si>
  <si>
    <t>Oct 16, 2019 (Sep)</t>
  </si>
  <si>
    <t>Sep 13, 2019 (Aug)</t>
  </si>
  <si>
    <t>Aug 15, 2019 (Jul)</t>
  </si>
  <si>
    <t>Jul 16, 2019 (Jun)</t>
  </si>
  <si>
    <t>Jun 14, 2019 (May)</t>
  </si>
  <si>
    <t>May 15, 2019 (Apr)</t>
  </si>
  <si>
    <t>Apr 18, 2019 (Mar)</t>
  </si>
  <si>
    <t>Apr 01, 2019 (Feb)</t>
  </si>
  <si>
    <t>Mar 11, 2019 (Jan)</t>
  </si>
  <si>
    <t>Feb 14, 2019 (Dec)</t>
  </si>
  <si>
    <t>Dec 14, 2018 (Nov)</t>
  </si>
  <si>
    <t>Nov 15, 2018 (Oct)</t>
  </si>
  <si>
    <t>Oct 15, 2018 (Sep)</t>
  </si>
  <si>
    <t>Sep 14, 2018 (Aug)</t>
  </si>
  <si>
    <t>Aug 15, 2018 (Jul)</t>
  </si>
  <si>
    <t>Jul 16, 2018 (Jun)</t>
  </si>
  <si>
    <t>Jun 14, 2018 (May)</t>
  </si>
  <si>
    <t>May 15, 2018 (Apr)</t>
  </si>
  <si>
    <t>Apr 16, 2018 (Mar)</t>
  </si>
  <si>
    <t>Mar 14, 2018 (Feb)</t>
  </si>
  <si>
    <t>Previous CRS</t>
  </si>
  <si>
    <t>Previous COI</t>
  </si>
  <si>
    <t>BRENT</t>
  </si>
  <si>
    <t>Jul 20, 2022</t>
  </si>
  <si>
    <t>0.333M</t>
  </si>
  <si>
    <t>3.254M</t>
  </si>
  <si>
    <t>Jul 13, 2022</t>
  </si>
  <si>
    <t>-0.154M</t>
  </si>
  <si>
    <t>8.235M</t>
  </si>
  <si>
    <t>Jul 07, 2022</t>
  </si>
  <si>
    <t>-1.043M</t>
  </si>
  <si>
    <t>-2.762M</t>
  </si>
  <si>
    <t>Jun 29, 2022</t>
  </si>
  <si>
    <t>-0.569M</t>
  </si>
  <si>
    <t>-0.386M</t>
  </si>
  <si>
    <t>1.956M</t>
  </si>
  <si>
    <t>Jun 15, 2022</t>
  </si>
  <si>
    <t>-1.314M</t>
  </si>
  <si>
    <t>2.025M</t>
  </si>
  <si>
    <t>Jun 08, 2022</t>
  </si>
  <si>
    <t>-1.917M</t>
  </si>
  <si>
    <t>-5.068M</t>
  </si>
  <si>
    <t>Jun 02, 2022</t>
  </si>
  <si>
    <t>-1.350M</t>
  </si>
  <si>
    <t>-1.019M</t>
  </si>
  <si>
    <t>May 25, 2022</t>
  </si>
  <si>
    <t>-0.737M</t>
  </si>
  <si>
    <t>-3.394M</t>
  </si>
  <si>
    <t>May 18, 2022</t>
  </si>
  <si>
    <t>1.383M</t>
  </si>
  <si>
    <t>8.487M</t>
  </si>
  <si>
    <t>May 11, 2022</t>
  </si>
  <si>
    <t>-0.457M</t>
  </si>
  <si>
    <t>1.302M</t>
  </si>
  <si>
    <t>May 04, 2022</t>
  </si>
  <si>
    <t>-0.829M</t>
  </si>
  <si>
    <t>0.692M</t>
  </si>
  <si>
    <t>Apr 27, 2022</t>
  </si>
  <si>
    <t>2.000M</t>
  </si>
  <si>
    <t>-8.020M</t>
  </si>
  <si>
    <t>Apr 20, 2022</t>
  </si>
  <si>
    <t>2.471M</t>
  </si>
  <si>
    <t>9.382M</t>
  </si>
  <si>
    <t>Apr 13, 2022</t>
  </si>
  <si>
    <t>0.863M</t>
  </si>
  <si>
    <t>2.421M</t>
  </si>
  <si>
    <t>Apr 06, 2022</t>
  </si>
  <si>
    <t>-2.056M</t>
  </si>
  <si>
    <t>-3.449M</t>
  </si>
  <si>
    <t>Mar 30, 2022</t>
  </si>
  <si>
    <t>-1.022M</t>
  </si>
  <si>
    <t>-2.508M</t>
  </si>
  <si>
    <t>Mar 23, 2022</t>
  </si>
  <si>
    <t>0.114M</t>
  </si>
  <si>
    <t>4.345M</t>
  </si>
  <si>
    <t>Mar 16, 2022</t>
  </si>
  <si>
    <t>-1.375M</t>
  </si>
  <si>
    <t>-1.863M</t>
  </si>
  <si>
    <t>Mar 09, 2022</t>
  </si>
  <si>
    <t>-0.657M</t>
  </si>
  <si>
    <t>-2.597M</t>
  </si>
  <si>
    <t>Mar 02, 2022</t>
  </si>
  <si>
    <t>2.748M</t>
  </si>
  <si>
    <t>4.515M</t>
  </si>
  <si>
    <t>Feb 24, 2022</t>
  </si>
  <si>
    <t>0.442M</t>
  </si>
  <si>
    <t>1.121M</t>
  </si>
  <si>
    <t>Feb 16, 2022</t>
  </si>
  <si>
    <t>-1.572M</t>
  </si>
  <si>
    <t>-4.756M</t>
  </si>
  <si>
    <t>Feb 09, 2022</t>
  </si>
  <si>
    <t>0.369M</t>
  </si>
  <si>
    <t>-1.046M</t>
  </si>
  <si>
    <t>Feb 02, 2022</t>
  </si>
  <si>
    <t>1.525M</t>
  </si>
  <si>
    <t>2.377M</t>
  </si>
  <si>
    <t>Jan 26, 2022</t>
  </si>
  <si>
    <t>-0.728M</t>
  </si>
  <si>
    <t>0.515M</t>
  </si>
  <si>
    <t>Jan 20, 2022</t>
  </si>
  <si>
    <t>-0.938M</t>
  </si>
  <si>
    <t>-4.553M</t>
  </si>
  <si>
    <t>Jan 12, 2022</t>
  </si>
  <si>
    <t>-1.904M</t>
  </si>
  <si>
    <t>-2.144M</t>
  </si>
  <si>
    <t>Jan 05, 2022</t>
  </si>
  <si>
    <t>-3.283M</t>
  </si>
  <si>
    <t>-3.576M</t>
  </si>
  <si>
    <t>Dec 29, 2021</t>
  </si>
  <si>
    <t>-3.233M</t>
  </si>
  <si>
    <t>-4.715M</t>
  </si>
  <si>
    <t>Dec 22, 2021</t>
  </si>
  <si>
    <t>-2.750M</t>
  </si>
  <si>
    <t>-4.584M</t>
  </si>
  <si>
    <t>Dec 15, 2021</t>
  </si>
  <si>
    <t>-2.082M</t>
  </si>
  <si>
    <t>-0.240M</t>
  </si>
  <si>
    <t>Dec 08, 2021</t>
  </si>
  <si>
    <t>-1.705M</t>
  </si>
  <si>
    <t>-0.910M</t>
  </si>
  <si>
    <t>Dec 01, 2021</t>
  </si>
  <si>
    <t>-1.237M</t>
  </si>
  <si>
    <t>1.017M</t>
  </si>
  <si>
    <t>Nov 24, 2021</t>
  </si>
  <si>
    <t>-0.481M</t>
  </si>
  <si>
    <t>-2.101M</t>
  </si>
  <si>
    <t>Nov 17, 2021</t>
  </si>
  <si>
    <t>1.398M</t>
  </si>
  <si>
    <t>1.001M</t>
  </si>
  <si>
    <t>Nov 10, 2021</t>
  </si>
  <si>
    <t>2.125M</t>
  </si>
  <si>
    <t>3.291M</t>
  </si>
  <si>
    <t>Nov 03, 2021</t>
  </si>
  <si>
    <t>2.225M</t>
  </si>
  <si>
    <t>4.267M</t>
  </si>
  <si>
    <t>Oct 27, 2021</t>
  </si>
  <si>
    <t>1.914M</t>
  </si>
  <si>
    <t>-0.431M</t>
  </si>
  <si>
    <t>Oct 20, 2021</t>
  </si>
  <si>
    <t>1.857M</t>
  </si>
  <si>
    <t>6.088M</t>
  </si>
  <si>
    <t>Oct 14, 2021</t>
  </si>
  <si>
    <t>0.702M</t>
  </si>
  <si>
    <t>2.346M</t>
  </si>
  <si>
    <t>Oct 06, 2021</t>
  </si>
  <si>
    <t>-0.418M</t>
  </si>
  <si>
    <t>4.578M</t>
  </si>
  <si>
    <t>Sep 29, 2021</t>
  </si>
  <si>
    <t>-1.652M</t>
  </si>
  <si>
    <t>-3.481M</t>
  </si>
  <si>
    <t>Sep 22, 2021</t>
  </si>
  <si>
    <t>-2.440M</t>
  </si>
  <si>
    <t>-6.422M</t>
  </si>
  <si>
    <t>Sep 15, 2021</t>
  </si>
  <si>
    <t>-3.544M</t>
  </si>
  <si>
    <t>-1.529M</t>
  </si>
  <si>
    <t>Sep 09, 2021</t>
  </si>
  <si>
    <t>-4.612M</t>
  </si>
  <si>
    <t>-7.169M</t>
  </si>
  <si>
    <t>Sep 01, 2021</t>
  </si>
  <si>
    <t>-3.088M</t>
  </si>
  <si>
    <t>-2.979M</t>
  </si>
  <si>
    <t>Aug 25, 2021</t>
  </si>
  <si>
    <t>-2.683M</t>
  </si>
  <si>
    <t>-3.234M</t>
  </si>
  <si>
    <t>Aug 18, 2021</t>
  </si>
  <si>
    <t>-1.055M</t>
  </si>
  <si>
    <t>-0.447M</t>
  </si>
  <si>
    <t>Aug 11, 2021</t>
  </si>
  <si>
    <t>-1.271M</t>
  </si>
  <si>
    <t>3.626M</t>
  </si>
  <si>
    <t>Aug 04, 2021</t>
  </si>
  <si>
    <t>-3.102M</t>
  </si>
  <si>
    <t>-4.089M</t>
  </si>
  <si>
    <t>Jul 28, 2021</t>
  </si>
  <si>
    <t>-2.928M</t>
  </si>
  <si>
    <t>2.108M</t>
  </si>
  <si>
    <t>Jul 21, 2021</t>
  </si>
  <si>
    <t>-4.466M</t>
  </si>
  <si>
    <t>-7.897M</t>
  </si>
  <si>
    <t>Jul 14, 2021</t>
  </si>
  <si>
    <t>-4.359M</t>
  </si>
  <si>
    <t>-6.866M</t>
  </si>
  <si>
    <t>Jul 08, 2021</t>
  </si>
  <si>
    <t>-4.033M</t>
  </si>
  <si>
    <t>-6.718M</t>
  </si>
  <si>
    <t>Jun 30, 2021</t>
  </si>
  <si>
    <t>-4.686M</t>
  </si>
  <si>
    <t>-7.614M</t>
  </si>
  <si>
    <t>Jun 23, 2021</t>
  </si>
  <si>
    <t>-3.942M</t>
  </si>
  <si>
    <t>-7.355M</t>
  </si>
  <si>
    <t>Jun 16, 2021</t>
  </si>
  <si>
    <t>-3.290M</t>
  </si>
  <si>
    <t>-5.241M</t>
  </si>
  <si>
    <t>Jun 09, 2021</t>
  </si>
  <si>
    <t>-2.036M</t>
  </si>
  <si>
    <t>-5.080M</t>
  </si>
  <si>
    <t>Jun 03, 2021</t>
  </si>
  <si>
    <t>-2.443M</t>
  </si>
  <si>
    <t>-1.662M</t>
  </si>
  <si>
    <t>May 26, 2021</t>
  </si>
  <si>
    <t>-1.050M</t>
  </si>
  <si>
    <t>-0.426M</t>
  </si>
  <si>
    <t>May 19, 2021</t>
  </si>
  <si>
    <t>1.321M</t>
  </si>
  <si>
    <t>1.623M</t>
  </si>
  <si>
    <t>-0.427M</t>
  </si>
  <si>
    <t>May 12, 2021</t>
  </si>
  <si>
    <t>-2.817M</t>
  </si>
  <si>
    <t>-7.990M</t>
  </si>
  <si>
    <t>May 05, 2021</t>
  </si>
  <si>
    <t>-2.346M</t>
  </si>
  <si>
    <t>0.090M</t>
  </si>
  <si>
    <t>Apr 28, 2021</t>
  </si>
  <si>
    <t>0.659M</t>
  </si>
  <si>
    <t>0.594M</t>
  </si>
  <si>
    <t>Apr 21, 2021</t>
  </si>
  <si>
    <t>-2.975M</t>
  </si>
  <si>
    <t>-5.889M</t>
  </si>
  <si>
    <t>Apr 14, 2021</t>
  </si>
  <si>
    <t>-2.889M</t>
  </si>
  <si>
    <t>-3.522M</t>
  </si>
  <si>
    <t>Apr 07, 2021</t>
  </si>
  <si>
    <t>-1.436M</t>
  </si>
  <si>
    <t>-0.876M</t>
  </si>
  <si>
    <t>Mar 31, 2021</t>
  </si>
  <si>
    <t>0.107M</t>
  </si>
  <si>
    <t>1.912M</t>
  </si>
  <si>
    <t>Mar 24, 2021</t>
  </si>
  <si>
    <t>-0.272M</t>
  </si>
  <si>
    <t>2.396M</t>
  </si>
  <si>
    <t>Mar 17, 2021</t>
  </si>
  <si>
    <t>2.964M</t>
  </si>
  <si>
    <t>13.798M</t>
  </si>
  <si>
    <t>Mar 10, 2021</t>
  </si>
  <si>
    <t>0.816M</t>
  </si>
  <si>
    <t>21.563M</t>
  </si>
  <si>
    <t>Mar 03, 2021</t>
  </si>
  <si>
    <t>-0.928M</t>
  </si>
  <si>
    <t>1.285M</t>
  </si>
  <si>
    <t>Feb 24, 2021</t>
  </si>
  <si>
    <t>-5.190M</t>
  </si>
  <si>
    <t>-7.258M</t>
  </si>
  <si>
    <t>Feb 18, 2021</t>
  </si>
  <si>
    <t>-2.429M</t>
  </si>
  <si>
    <t>-6.644M</t>
  </si>
  <si>
    <t>Feb 10, 2021</t>
  </si>
  <si>
    <t>0.985M</t>
  </si>
  <si>
    <t>-0.994M</t>
  </si>
  <si>
    <t>Feb 03, 2021</t>
  </si>
  <si>
    <t>0.446M</t>
  </si>
  <si>
    <t>-9.910M</t>
  </si>
  <si>
    <t>Jan 27, 2021</t>
  </si>
  <si>
    <t>0.430M</t>
  </si>
  <si>
    <t>4.351M</t>
  </si>
  <si>
    <t>Jan 22, 2021</t>
  </si>
  <si>
    <t>-1.167M</t>
  </si>
  <si>
    <t>-3.247M</t>
  </si>
  <si>
    <t>Jan 13, 2021</t>
  </si>
  <si>
    <t>-2.266M</t>
  </si>
  <si>
    <t>-8.010M</t>
  </si>
  <si>
    <t>Jan 06, 2021</t>
  </si>
  <si>
    <t>-2.133M</t>
  </si>
  <si>
    <t>-6.065M</t>
  </si>
  <si>
    <t>Aug 05, 2022 (Jul)</t>
  </si>
  <si>
    <t>250K</t>
  </si>
  <si>
    <t>% Returns:</t>
  </si>
  <si>
    <t>528K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</si>
</sst>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Trebuchet MS"/>
      <family val="2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EA600"/>
      <name val="Arial"/>
      <family val="2"/>
    </font>
    <font>
      <sz val="9"/>
      <color rgb="FFFF0000"/>
      <name val="Arial"/>
      <family val="2"/>
    </font>
    <font>
      <b/>
      <sz val="11"/>
      <color rgb="FF404040"/>
      <name val="Arial"/>
      <family val="2"/>
    </font>
    <font>
      <b/>
      <sz val="9"/>
      <color rgb="FF0EA6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404040"/>
      <name val="Trebuchet MS"/>
      <family val="2"/>
    </font>
    <font>
      <b/>
      <sz val="1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9"/>
      <color rgb="FF00B05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DF4FA"/>
        <bgColor indexed="64"/>
      </patternFill>
    </fill>
  </fills>
  <borders count="49">
    <border>
      <left/>
      <right/>
      <top/>
      <bottom/>
      <diagonal/>
    </border>
    <border>
      <left style="medium">
        <color rgb="FF494949"/>
      </left>
      <right/>
      <top/>
      <bottom style="medium">
        <color rgb="FF494949"/>
      </bottom>
      <diagonal/>
    </border>
    <border>
      <left style="medium">
        <color rgb="FF494949"/>
      </left>
      <right style="medium">
        <color rgb="FF494949"/>
      </right>
      <top/>
      <bottom style="medium">
        <color rgb="FF494949"/>
      </bottom>
      <diagonal/>
    </border>
    <border>
      <left style="medium">
        <color rgb="FF494949"/>
      </left>
      <right style="medium">
        <color rgb="FF494949"/>
      </right>
      <top style="medium">
        <color rgb="FF494949"/>
      </top>
      <bottom/>
      <diagonal/>
    </border>
    <border>
      <left style="medium">
        <color rgb="FF494949"/>
      </left>
      <right style="medium">
        <color rgb="FF49494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20" fontId="4" fillId="2" borderId="5" xfId="0" applyNumberFormat="1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9" fillId="5" borderId="5" xfId="0" applyFont="1" applyFill="1" applyBorder="1" applyAlignment="1">
      <alignment horizontal="right" vertical="center"/>
    </xf>
    <xf numFmtId="20" fontId="4" fillId="2" borderId="9" xfId="0" applyNumberFormat="1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left" vertical="center" wrapText="1"/>
    </xf>
    <xf numFmtId="20" fontId="4" fillId="2" borderId="11" xfId="0" applyNumberFormat="1" applyFont="1" applyFill="1" applyBorder="1" applyAlignment="1">
      <alignment horizontal="left" vertical="center" wrapText="1"/>
    </xf>
    <xf numFmtId="0" fontId="8" fillId="5" borderId="11" xfId="0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right" vertical="center"/>
    </xf>
    <xf numFmtId="0" fontId="6" fillId="2" borderId="18" xfId="0" applyFont="1" applyFill="1" applyBorder="1" applyAlignment="1">
      <alignment horizontal="right" vertical="center"/>
    </xf>
    <xf numFmtId="0" fontId="5" fillId="2" borderId="18" xfId="0" applyFont="1" applyFill="1" applyBorder="1" applyAlignment="1">
      <alignment horizontal="right" vertical="center"/>
    </xf>
    <xf numFmtId="0" fontId="0" fillId="0" borderId="0" xfId="0" applyAlignment="1"/>
    <xf numFmtId="0" fontId="10" fillId="0" borderId="0" xfId="0" applyFont="1" applyBorder="1" applyAlignment="1"/>
    <xf numFmtId="0" fontId="3" fillId="6" borderId="12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right" vertical="center"/>
    </xf>
    <xf numFmtId="0" fontId="6" fillId="6" borderId="6" xfId="0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0" fillId="0" borderId="0" xfId="0" applyFont="1"/>
    <xf numFmtId="0" fontId="0" fillId="7" borderId="2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4" fillId="2" borderId="24" xfId="0" applyFont="1" applyFill="1" applyBorder="1" applyAlignment="1">
      <alignment horizontal="right" vertical="center"/>
    </xf>
    <xf numFmtId="0" fontId="6" fillId="2" borderId="25" xfId="0" applyFont="1" applyFill="1" applyBorder="1" applyAlignment="1">
      <alignment horizontal="right" vertical="center"/>
    </xf>
    <xf numFmtId="0" fontId="6" fillId="6" borderId="26" xfId="0" applyFont="1" applyFill="1" applyBorder="1" applyAlignment="1">
      <alignment horizontal="right" vertic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0" borderId="13" xfId="0" applyBorder="1"/>
    <xf numFmtId="10" fontId="10" fillId="0" borderId="0" xfId="0" applyNumberFormat="1" applyFont="1"/>
    <xf numFmtId="0" fontId="13" fillId="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5" xfId="0" applyFont="1" applyBorder="1" applyAlignment="1">
      <alignment horizontal="center"/>
    </xf>
    <xf numFmtId="165" fontId="15" fillId="2" borderId="36" xfId="0" applyNumberFormat="1" applyFont="1" applyFill="1" applyBorder="1" applyAlignment="1">
      <alignment horizontal="center" vertical="center"/>
    </xf>
    <xf numFmtId="0" fontId="0" fillId="8" borderId="13" xfId="0" applyFill="1" applyBorder="1"/>
    <xf numFmtId="0" fontId="0" fillId="8" borderId="29" xfId="0" applyFill="1" applyBorder="1"/>
    <xf numFmtId="1" fontId="12" fillId="8" borderId="29" xfId="0" applyNumberFormat="1" applyFont="1" applyFill="1" applyBorder="1"/>
    <xf numFmtId="1" fontId="12" fillId="8" borderId="30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3" fillId="6" borderId="35" xfId="0" applyFont="1" applyFill="1" applyBorder="1" applyAlignment="1">
      <alignment horizontal="center" vertical="center"/>
    </xf>
    <xf numFmtId="10" fontId="8" fillId="5" borderId="11" xfId="0" applyNumberFormat="1" applyFont="1" applyFill="1" applyBorder="1" applyAlignment="1">
      <alignment horizontal="right" vertical="center"/>
    </xf>
    <xf numFmtId="10" fontId="4" fillId="2" borderId="11" xfId="0" applyNumberFormat="1" applyFont="1" applyFill="1" applyBorder="1" applyAlignment="1">
      <alignment horizontal="right" vertical="center"/>
    </xf>
    <xf numFmtId="10" fontId="5" fillId="2" borderId="17" xfId="0" applyNumberFormat="1" applyFont="1" applyFill="1" applyBorder="1" applyAlignment="1">
      <alignment horizontal="right" vertical="center"/>
    </xf>
    <xf numFmtId="10" fontId="8" fillId="5" borderId="5" xfId="0" applyNumberFormat="1" applyFont="1" applyFill="1" applyBorder="1" applyAlignment="1">
      <alignment horizontal="right" vertical="center"/>
    </xf>
    <xf numFmtId="10" fontId="4" fillId="2" borderId="5" xfId="0" applyNumberFormat="1" applyFont="1" applyFill="1" applyBorder="1" applyAlignment="1">
      <alignment horizontal="right" vertical="center"/>
    </xf>
    <xf numFmtId="10" fontId="6" fillId="2" borderId="18" xfId="0" applyNumberFormat="1" applyFont="1" applyFill="1" applyBorder="1" applyAlignment="1">
      <alignment horizontal="right" vertical="center"/>
    </xf>
    <xf numFmtId="10" fontId="9" fillId="5" borderId="5" xfId="0" applyNumberFormat="1" applyFont="1" applyFill="1" applyBorder="1" applyAlignment="1">
      <alignment horizontal="right" vertical="center"/>
    </xf>
    <xf numFmtId="10" fontId="5" fillId="2" borderId="18" xfId="0" applyNumberFormat="1" applyFont="1" applyFill="1" applyBorder="1" applyAlignment="1">
      <alignment horizontal="right" vertical="center"/>
    </xf>
    <xf numFmtId="10" fontId="4" fillId="2" borderId="24" xfId="0" applyNumberFormat="1" applyFont="1" applyFill="1" applyBorder="1" applyAlignment="1">
      <alignment horizontal="right" vertical="center"/>
    </xf>
    <xf numFmtId="10" fontId="6" fillId="2" borderId="25" xfId="0" applyNumberFormat="1" applyFont="1" applyFill="1" applyBorder="1" applyAlignment="1">
      <alignment horizontal="right" vertical="center"/>
    </xf>
    <xf numFmtId="0" fontId="3" fillId="2" borderId="26" xfId="0" applyFont="1" applyFill="1" applyBorder="1" applyAlignment="1">
      <alignment horizontal="left" vertical="center" wrapText="1"/>
    </xf>
    <xf numFmtId="20" fontId="4" fillId="2" borderId="24" xfId="0" applyNumberFormat="1" applyFont="1" applyFill="1" applyBorder="1" applyAlignment="1">
      <alignment horizontal="left" vertical="center" wrapText="1"/>
    </xf>
    <xf numFmtId="0" fontId="5" fillId="6" borderId="26" xfId="0" applyFont="1" applyFill="1" applyBorder="1" applyAlignment="1">
      <alignment horizontal="right" vertical="center"/>
    </xf>
    <xf numFmtId="10" fontId="8" fillId="5" borderId="24" xfId="0" applyNumberFormat="1" applyFont="1" applyFill="1" applyBorder="1" applyAlignment="1">
      <alignment horizontal="right" vertical="center"/>
    </xf>
    <xf numFmtId="10" fontId="5" fillId="2" borderId="25" xfId="0" applyNumberFormat="1" applyFont="1" applyFill="1" applyBorder="1" applyAlignment="1">
      <alignment horizontal="right" vertic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10" fontId="16" fillId="5" borderId="5" xfId="0" applyNumberFormat="1" applyFont="1" applyFill="1" applyBorder="1" applyAlignment="1">
      <alignment horizontal="right" vertical="center"/>
    </xf>
    <xf numFmtId="10" fontId="17" fillId="5" borderId="5" xfId="0" applyNumberFormat="1" applyFont="1" applyFill="1" applyBorder="1" applyAlignment="1">
      <alignment horizontal="right" vertical="center"/>
    </xf>
    <xf numFmtId="10" fontId="9" fillId="5" borderId="24" xfId="0" applyNumberFormat="1" applyFont="1" applyFill="1" applyBorder="1" applyAlignment="1">
      <alignment horizontal="right" vertical="center"/>
    </xf>
    <xf numFmtId="10" fontId="16" fillId="5" borderId="24" xfId="0" applyNumberFormat="1" applyFont="1" applyFill="1" applyBorder="1" applyAlignment="1">
      <alignment horizontal="right" vertical="center"/>
    </xf>
    <xf numFmtId="10" fontId="17" fillId="5" borderId="24" xfId="0" applyNumberFormat="1" applyFont="1" applyFill="1" applyBorder="1" applyAlignment="1">
      <alignment horizontal="right" vertical="center"/>
    </xf>
    <xf numFmtId="10" fontId="17" fillId="5" borderId="9" xfId="0" applyNumberFormat="1" applyFont="1" applyFill="1" applyBorder="1" applyAlignment="1">
      <alignment horizontal="right" vertical="center"/>
    </xf>
    <xf numFmtId="20" fontId="18" fillId="2" borderId="5" xfId="0" applyNumberFormat="1" applyFont="1" applyFill="1" applyBorder="1" applyAlignment="1">
      <alignment horizontal="left" vertical="center" wrapText="1"/>
    </xf>
    <xf numFmtId="20" fontId="18" fillId="2" borderId="24" xfId="0" applyNumberFormat="1" applyFont="1" applyFill="1" applyBorder="1" applyAlignment="1">
      <alignment horizontal="left" vertical="center" wrapText="1"/>
    </xf>
    <xf numFmtId="0" fontId="0" fillId="3" borderId="27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0" fillId="9" borderId="27" xfId="0" applyFont="1" applyFill="1" applyBorder="1" applyAlignment="1">
      <alignment horizontal="center"/>
    </xf>
    <xf numFmtId="0" fontId="0" fillId="9" borderId="28" xfId="0" applyFont="1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8" borderId="16" xfId="0" applyFill="1" applyBorder="1"/>
    <xf numFmtId="1" fontId="12" fillId="8" borderId="35" xfId="0" applyNumberFormat="1" applyFont="1" applyFill="1" applyBorder="1" applyAlignment="1">
      <alignment horizontal="center"/>
    </xf>
    <xf numFmtId="2" fontId="10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0" fontId="5" fillId="6" borderId="40" xfId="0" applyFont="1" applyFill="1" applyBorder="1" applyAlignment="1">
      <alignment horizontal="right" vertical="center"/>
    </xf>
    <xf numFmtId="0" fontId="7" fillId="2" borderId="3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10" fontId="19" fillId="2" borderId="5" xfId="0" applyNumberFormat="1" applyFont="1" applyFill="1" applyBorder="1" applyAlignment="1">
      <alignment horizontal="right" vertical="center"/>
    </xf>
    <xf numFmtId="0" fontId="0" fillId="4" borderId="27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left" vertical="center" wrapText="1"/>
    </xf>
    <xf numFmtId="20" fontId="4" fillId="10" borderId="5" xfId="0" applyNumberFormat="1" applyFont="1" applyFill="1" applyBorder="1" applyAlignment="1">
      <alignment horizontal="left" vertical="center" wrapText="1"/>
    </xf>
    <xf numFmtId="0" fontId="19" fillId="10" borderId="5" xfId="0" applyFont="1" applyFill="1" applyBorder="1" applyAlignment="1">
      <alignment horizontal="right" vertical="center"/>
    </xf>
    <xf numFmtId="10" fontId="4" fillId="10" borderId="5" xfId="0" applyNumberFormat="1" applyFont="1" applyFill="1" applyBorder="1" applyAlignment="1">
      <alignment horizontal="right" vertical="center"/>
    </xf>
    <xf numFmtId="10" fontId="19" fillId="10" borderId="5" xfId="0" applyNumberFormat="1" applyFont="1" applyFill="1" applyBorder="1" applyAlignment="1">
      <alignment horizontal="right" vertical="center"/>
    </xf>
    <xf numFmtId="0" fontId="6" fillId="6" borderId="41" xfId="0" applyFont="1" applyFill="1" applyBorder="1" applyAlignment="1">
      <alignment horizontal="right" vertical="center"/>
    </xf>
    <xf numFmtId="0" fontId="5" fillId="6" borderId="41" xfId="0" applyFont="1" applyFill="1" applyBorder="1" applyAlignment="1">
      <alignment horizontal="right" vertical="center"/>
    </xf>
    <xf numFmtId="0" fontId="5" fillId="6" borderId="42" xfId="0" applyFont="1" applyFill="1" applyBorder="1" applyAlignment="1">
      <alignment horizontal="right" vertical="center"/>
    </xf>
    <xf numFmtId="0" fontId="6" fillId="6" borderId="42" xfId="0" applyFont="1" applyFill="1" applyBorder="1" applyAlignment="1">
      <alignment horizontal="right" vertical="center"/>
    </xf>
    <xf numFmtId="10" fontId="6" fillId="2" borderId="5" xfId="0" applyNumberFormat="1" applyFont="1" applyFill="1" applyBorder="1" applyAlignment="1">
      <alignment horizontal="right" vertical="center"/>
    </xf>
    <xf numFmtId="10" fontId="5" fillId="2" borderId="5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19" fillId="2" borderId="5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3" fillId="10" borderId="19" xfId="0" applyFont="1" applyFill="1" applyBorder="1" applyAlignment="1">
      <alignment horizontal="left" vertical="center" wrapText="1"/>
    </xf>
    <xf numFmtId="20" fontId="4" fillId="10" borderId="43" xfId="0" applyNumberFormat="1" applyFont="1" applyFill="1" applyBorder="1" applyAlignment="1">
      <alignment horizontal="left" vertical="center" wrapText="1"/>
    </xf>
    <xf numFmtId="0" fontId="19" fillId="10" borderId="43" xfId="0" applyFont="1" applyFill="1" applyBorder="1" applyAlignment="1">
      <alignment horizontal="right" vertical="center"/>
    </xf>
    <xf numFmtId="0" fontId="4" fillId="10" borderId="43" xfId="0" applyFont="1" applyFill="1" applyBorder="1" applyAlignment="1">
      <alignment horizontal="right" vertical="center"/>
    </xf>
    <xf numFmtId="0" fontId="19" fillId="10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left" vertical="center" wrapText="1"/>
    </xf>
    <xf numFmtId="0" fontId="19" fillId="2" borderId="8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3" fillId="2" borderId="44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19" fillId="2" borderId="45" xfId="0" applyFont="1" applyFill="1" applyBorder="1" applyAlignment="1">
      <alignment horizontal="right" vertical="center"/>
    </xf>
    <xf numFmtId="0" fontId="0" fillId="9" borderId="2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5" fillId="6" borderId="47" xfId="0" applyFont="1" applyFill="1" applyBorder="1" applyAlignment="1">
      <alignment horizontal="right" vertical="center"/>
    </xf>
    <xf numFmtId="0" fontId="6" fillId="6" borderId="10" xfId="0" applyFont="1" applyFill="1" applyBorder="1" applyAlignment="1">
      <alignment horizontal="right" vertical="center"/>
    </xf>
    <xf numFmtId="0" fontId="5" fillId="6" borderId="35" xfId="0" applyFont="1" applyFill="1" applyBorder="1" applyAlignment="1">
      <alignment horizontal="right" vertical="center"/>
    </xf>
    <xf numFmtId="1" fontId="12" fillId="8" borderId="29" xfId="0" applyNumberFormat="1" applyFont="1" applyFill="1" applyBorder="1" applyAlignment="1">
      <alignment horizontal="center"/>
    </xf>
    <xf numFmtId="1" fontId="12" fillId="8" borderId="30" xfId="0" applyNumberFormat="1" applyFont="1" applyFill="1" applyBorder="1" applyAlignment="1">
      <alignment horizontal="center"/>
    </xf>
    <xf numFmtId="165" fontId="15" fillId="2" borderId="35" xfId="0" applyNumberFormat="1" applyFont="1" applyFill="1" applyBorder="1" applyAlignment="1">
      <alignment horizontal="center" vertical="center"/>
    </xf>
    <xf numFmtId="0" fontId="6" fillId="6" borderId="35" xfId="0" applyFont="1" applyFill="1" applyBorder="1" applyAlignment="1">
      <alignment horizontal="right" vertical="center"/>
    </xf>
    <xf numFmtId="1" fontId="12" fillId="8" borderId="48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164" fontId="14" fillId="0" borderId="16" xfId="0" applyNumberFormat="1" applyFont="1" applyBorder="1" applyAlignment="1">
      <alignment horizontal="center"/>
    </xf>
    <xf numFmtId="164" fontId="14" fillId="0" borderId="31" xfId="0" applyNumberFormat="1" applyFont="1" applyBorder="1" applyAlignment="1">
      <alignment horizontal="center"/>
    </xf>
    <xf numFmtId="0" fontId="9" fillId="8" borderId="12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/>
    </xf>
    <xf numFmtId="164" fontId="14" fillId="0" borderId="15" xfId="0" applyNumberFormat="1" applyFont="1" applyBorder="1" applyAlignment="1">
      <alignment horizontal="center"/>
    </xf>
    <xf numFmtId="164" fontId="14" fillId="0" borderId="14" xfId="0" applyNumberFormat="1" applyFont="1" applyBorder="1" applyAlignment="1">
      <alignment horizontal="center"/>
    </xf>
    <xf numFmtId="2" fontId="11" fillId="8" borderId="16" xfId="0" applyNumberFormat="1" applyFont="1" applyFill="1" applyBorder="1" applyAlignment="1">
      <alignment horizontal="center"/>
    </xf>
    <xf numFmtId="2" fontId="11" fillId="8" borderId="31" xfId="0" applyNumberFormat="1" applyFont="1" applyFill="1" applyBorder="1" applyAlignment="1">
      <alignment horizontal="center"/>
    </xf>
    <xf numFmtId="1" fontId="12" fillId="8" borderId="14" xfId="0" applyNumberFormat="1" applyFont="1" applyFill="1" applyBorder="1" applyAlignment="1">
      <alignment horizontal="center"/>
    </xf>
    <xf numFmtId="1" fontId="12" fillId="8" borderId="31" xfId="0" applyNumberFormat="1" applyFont="1" applyFill="1" applyBorder="1" applyAlignment="1">
      <alignment horizontal="center"/>
    </xf>
    <xf numFmtId="1" fontId="12" fillId="8" borderId="16" xfId="0" applyNumberFormat="1" applyFont="1" applyFill="1" applyBorder="1" applyAlignment="1">
      <alignment horizontal="center"/>
    </xf>
    <xf numFmtId="2" fontId="11" fillId="8" borderId="14" xfId="0" applyNumberFormat="1" applyFont="1" applyFill="1" applyBorder="1" applyAlignment="1">
      <alignment horizontal="center"/>
    </xf>
    <xf numFmtId="0" fontId="13" fillId="2" borderId="3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8" borderId="31" xfId="0" applyFont="1" applyFill="1" applyBorder="1" applyAlignment="1">
      <alignment horizontal="center" vertical="center"/>
    </xf>
    <xf numFmtId="10" fontId="11" fillId="8" borderId="16" xfId="0" applyNumberFormat="1" applyFont="1" applyFill="1" applyBorder="1" applyAlignment="1">
      <alignment horizontal="center"/>
    </xf>
    <xf numFmtId="10" fontId="11" fillId="8" borderId="31" xfId="0" applyNumberFormat="1" applyFont="1" applyFill="1" applyBorder="1" applyAlignment="1">
      <alignment horizontal="center"/>
    </xf>
    <xf numFmtId="10" fontId="11" fillId="8" borderId="1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8" borderId="3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12" fillId="8" borderId="16" xfId="0" applyNumberFormat="1" applyFont="1" applyFill="1" applyBorder="1" applyAlignment="1">
      <alignment horizontal="center"/>
    </xf>
    <xf numFmtId="2" fontId="12" fillId="8" borderId="31" xfId="0" applyNumberFormat="1" applyFont="1" applyFill="1" applyBorder="1" applyAlignment="1">
      <alignment horizontal="center"/>
    </xf>
    <xf numFmtId="2" fontId="12" fillId="8" borderId="38" xfId="0" applyNumberFormat="1" applyFont="1" applyFill="1" applyBorder="1" applyAlignment="1">
      <alignment horizontal="center"/>
    </xf>
    <xf numFmtId="2" fontId="12" fillId="3" borderId="16" xfId="0" applyNumberFormat="1" applyFont="1" applyFill="1" applyBorder="1" applyAlignment="1">
      <alignment horizontal="center"/>
    </xf>
    <xf numFmtId="2" fontId="12" fillId="3" borderId="31" xfId="0" applyNumberFormat="1" applyFont="1" applyFill="1" applyBorder="1" applyAlignment="1">
      <alignment horizontal="center"/>
    </xf>
    <xf numFmtId="164" fontId="14" fillId="0" borderId="39" xfId="0" applyNumberFormat="1" applyFont="1" applyBorder="1" applyAlignment="1">
      <alignment horizontal="center"/>
    </xf>
    <xf numFmtId="164" fontId="14" fillId="3" borderId="16" xfId="0" applyNumberFormat="1" applyFont="1" applyFill="1" applyBorder="1" applyAlignment="1">
      <alignment horizontal="center"/>
    </xf>
    <xf numFmtId="164" fontId="14" fillId="3" borderId="31" xfId="0" applyNumberFormat="1" applyFont="1" applyFill="1" applyBorder="1" applyAlignment="1">
      <alignment horizontal="center"/>
    </xf>
    <xf numFmtId="0" fontId="13" fillId="2" borderId="46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7C15-5179-4DDB-B63A-70CE29FD61C1}">
  <dimension ref="A1:AK27"/>
  <sheetViews>
    <sheetView tabSelected="1" workbookViewId="0">
      <selection activeCell="K29" sqref="K29"/>
    </sheetView>
  </sheetViews>
  <sheetFormatPr defaultRowHeight="15"/>
  <cols>
    <col min="10" max="10" width="3.7109375" customWidth="1"/>
    <col min="11" max="11" width="16.85546875" customWidth="1"/>
    <col min="12" max="12" width="6" customWidth="1"/>
    <col min="13" max="13" width="6.28515625" customWidth="1"/>
    <col min="14" max="14" width="8.85546875" customWidth="1"/>
    <col min="15" max="15" width="7.7109375" customWidth="1"/>
    <col min="16" max="16" width="1.28515625" style="1" customWidth="1"/>
    <col min="18" max="18" width="9.140625" style="1"/>
    <col min="20" max="20" width="9.140625" style="1"/>
    <col min="22" max="22" width="9.140625" style="1"/>
    <col min="24" max="24" width="9.140625" style="1"/>
    <col min="26" max="26" width="9.140625" style="1"/>
    <col min="28" max="28" width="9.140625" style="1"/>
    <col min="30" max="30" width="9.140625" style="1"/>
  </cols>
  <sheetData>
    <row r="1" spans="1:37" ht="17.25" thickBot="1">
      <c r="A1" s="178" t="s">
        <v>0</v>
      </c>
      <c r="B1" s="44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K1" s="185" t="s">
        <v>85</v>
      </c>
      <c r="L1" s="186"/>
      <c r="M1" s="186"/>
      <c r="N1" s="186"/>
      <c r="O1" s="187"/>
      <c r="P1" s="26"/>
      <c r="Q1" s="181" t="s">
        <v>1</v>
      </c>
      <c r="R1" s="182"/>
      <c r="S1" s="181" t="s">
        <v>2</v>
      </c>
      <c r="T1" s="182"/>
      <c r="U1" s="181" t="s">
        <v>3</v>
      </c>
      <c r="V1" s="182"/>
      <c r="W1" s="181" t="s">
        <v>4</v>
      </c>
      <c r="X1" s="182"/>
      <c r="Y1" s="181" t="s">
        <v>5</v>
      </c>
      <c r="Z1" s="182"/>
      <c r="AA1" s="183" t="s">
        <v>6</v>
      </c>
      <c r="AB1" s="184"/>
      <c r="AC1" s="181" t="s">
        <v>7</v>
      </c>
      <c r="AD1" s="182"/>
    </row>
    <row r="2" spans="1:37" ht="17.25" thickBot="1">
      <c r="A2" s="179"/>
      <c r="B2" s="45" t="s">
        <v>10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9</v>
      </c>
      <c r="I2" s="5" t="s">
        <v>9</v>
      </c>
      <c r="K2" s="18" t="s">
        <v>92</v>
      </c>
      <c r="L2" s="19" t="s">
        <v>81</v>
      </c>
      <c r="M2" s="19" t="s">
        <v>78</v>
      </c>
      <c r="N2" s="19" t="s">
        <v>79</v>
      </c>
      <c r="O2" s="20" t="s">
        <v>80</v>
      </c>
      <c r="P2" s="61"/>
      <c r="Q2" s="60" t="s">
        <v>82</v>
      </c>
      <c r="R2" s="59" t="s">
        <v>83</v>
      </c>
      <c r="S2" s="58" t="s">
        <v>82</v>
      </c>
      <c r="T2" s="59" t="s">
        <v>83</v>
      </c>
      <c r="U2" s="58" t="s">
        <v>82</v>
      </c>
      <c r="V2" s="59" t="s">
        <v>83</v>
      </c>
      <c r="W2" s="58" t="s">
        <v>82</v>
      </c>
      <c r="X2" s="59" t="s">
        <v>83</v>
      </c>
      <c r="Y2" s="58" t="s">
        <v>82</v>
      </c>
      <c r="Z2" s="59" t="s">
        <v>83</v>
      </c>
      <c r="AA2" s="58" t="s">
        <v>82</v>
      </c>
      <c r="AB2" s="59" t="s">
        <v>83</v>
      </c>
      <c r="AC2" s="58" t="s">
        <v>82</v>
      </c>
      <c r="AD2" s="59" t="s">
        <v>83</v>
      </c>
      <c r="AE2" s="25"/>
      <c r="AF2" s="24"/>
      <c r="AG2" s="24"/>
      <c r="AH2" s="24"/>
      <c r="AI2" s="1"/>
      <c r="AJ2" s="1"/>
      <c r="AK2" s="1"/>
    </row>
    <row r="3" spans="1:37" ht="17.25" thickBot="1">
      <c r="A3" s="180"/>
      <c r="B3" s="46" t="s">
        <v>11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8</v>
      </c>
      <c r="H3" s="2" t="s">
        <v>8</v>
      </c>
      <c r="I3" s="5" t="s">
        <v>8</v>
      </c>
      <c r="K3" s="14" t="s">
        <v>466</v>
      </c>
      <c r="L3" s="15">
        <v>0.35416666666666669</v>
      </c>
      <c r="M3" s="161" t="s">
        <v>469</v>
      </c>
      <c r="N3" s="154" t="s">
        <v>467</v>
      </c>
      <c r="O3" s="155" t="s">
        <v>102</v>
      </c>
      <c r="P3" s="148"/>
      <c r="Q3" s="47"/>
      <c r="R3" s="48"/>
      <c r="S3" s="47"/>
      <c r="T3" s="48"/>
      <c r="U3" s="47"/>
      <c r="V3" s="48"/>
      <c r="W3" s="47"/>
      <c r="X3" s="48"/>
      <c r="Y3" s="47"/>
      <c r="Z3" s="48"/>
      <c r="AA3" s="47"/>
      <c r="AB3" s="48"/>
      <c r="AC3" s="47"/>
      <c r="AD3" s="48"/>
      <c r="AE3" s="25"/>
      <c r="AF3" s="24"/>
      <c r="AG3" s="24"/>
      <c r="AH3" s="24"/>
      <c r="AI3" s="1"/>
      <c r="AJ3" s="1"/>
      <c r="AK3" s="1"/>
    </row>
    <row r="4" spans="1:37" ht="15.75" thickBot="1">
      <c r="K4" s="14" t="s">
        <v>93</v>
      </c>
      <c r="L4" s="15">
        <v>0.35416666666666669</v>
      </c>
      <c r="M4" s="161" t="s">
        <v>102</v>
      </c>
      <c r="N4" s="154" t="s">
        <v>94</v>
      </c>
      <c r="O4" s="155" t="s">
        <v>103</v>
      </c>
      <c r="P4" s="146"/>
      <c r="Q4" s="47">
        <v>400</v>
      </c>
      <c r="R4" s="48">
        <v>336</v>
      </c>
      <c r="S4" s="47">
        <v>646</v>
      </c>
      <c r="T4" s="48">
        <v>322</v>
      </c>
      <c r="U4" s="47">
        <v>355</v>
      </c>
      <c r="V4" s="48">
        <v>356</v>
      </c>
      <c r="W4" s="47">
        <v>356</v>
      </c>
      <c r="X4" s="48">
        <v>395</v>
      </c>
      <c r="Y4" s="47">
        <v>412</v>
      </c>
      <c r="Z4" s="48">
        <v>582</v>
      </c>
      <c r="AA4" s="47">
        <v>407</v>
      </c>
      <c r="AB4" s="48">
        <v>63</v>
      </c>
      <c r="AC4" s="47">
        <v>707</v>
      </c>
      <c r="AD4" s="48">
        <v>62</v>
      </c>
    </row>
    <row r="5" spans="1:37" ht="15.75" thickBot="1">
      <c r="K5" s="14" t="s">
        <v>13</v>
      </c>
      <c r="L5" s="15">
        <v>0.35416666666666669</v>
      </c>
      <c r="M5" s="161" t="s">
        <v>14</v>
      </c>
      <c r="N5" s="154" t="s">
        <v>15</v>
      </c>
      <c r="O5" s="155" t="s">
        <v>16</v>
      </c>
      <c r="P5" s="148"/>
      <c r="Q5" s="47">
        <v>267</v>
      </c>
      <c r="R5" s="48">
        <v>212</v>
      </c>
      <c r="S5" s="47">
        <v>1194</v>
      </c>
      <c r="T5" s="48">
        <v>79</v>
      </c>
      <c r="U5" s="47">
        <v>430</v>
      </c>
      <c r="V5" s="48">
        <v>79</v>
      </c>
      <c r="W5" s="47">
        <v>357</v>
      </c>
      <c r="X5" s="48">
        <v>88</v>
      </c>
      <c r="Y5" s="47">
        <v>199</v>
      </c>
      <c r="Z5" s="48">
        <v>236</v>
      </c>
      <c r="AA5" s="47">
        <v>447</v>
      </c>
      <c r="AB5" s="48">
        <v>53</v>
      </c>
      <c r="AC5" s="47">
        <v>819</v>
      </c>
      <c r="AD5" s="48">
        <v>87</v>
      </c>
    </row>
    <row r="6" spans="1:37">
      <c r="K6" s="6" t="s">
        <v>17</v>
      </c>
      <c r="L6" s="8">
        <v>0.35416666666666669</v>
      </c>
      <c r="M6" s="162" t="s">
        <v>18</v>
      </c>
      <c r="N6" s="156" t="s">
        <v>19</v>
      </c>
      <c r="O6" s="157" t="s">
        <v>18</v>
      </c>
      <c r="P6" s="147"/>
      <c r="Q6" s="30">
        <v>351</v>
      </c>
      <c r="R6" s="32">
        <v>255</v>
      </c>
      <c r="S6" s="30">
        <v>188</v>
      </c>
      <c r="T6" s="32">
        <v>341</v>
      </c>
      <c r="U6" s="30">
        <v>229</v>
      </c>
      <c r="V6" s="32">
        <v>348</v>
      </c>
      <c r="W6" s="30">
        <v>190</v>
      </c>
      <c r="X6" s="32">
        <v>257</v>
      </c>
      <c r="Y6" s="30">
        <v>358</v>
      </c>
      <c r="Z6" s="32">
        <v>182</v>
      </c>
      <c r="AA6" s="30">
        <v>123</v>
      </c>
      <c r="AB6" s="32">
        <v>342</v>
      </c>
      <c r="AC6" s="30">
        <v>291</v>
      </c>
      <c r="AD6" s="32">
        <v>210</v>
      </c>
    </row>
    <row r="7" spans="1:37">
      <c r="K7" s="6" t="s">
        <v>20</v>
      </c>
      <c r="L7" s="8">
        <v>0.35416666666666669</v>
      </c>
      <c r="M7" s="163" t="s">
        <v>21</v>
      </c>
      <c r="N7" s="156" t="s">
        <v>22</v>
      </c>
      <c r="O7" s="158" t="s">
        <v>23</v>
      </c>
      <c r="P7" s="29"/>
      <c r="Q7" s="33">
        <v>44</v>
      </c>
      <c r="R7" s="31">
        <v>268</v>
      </c>
      <c r="S7" s="33">
        <v>90</v>
      </c>
      <c r="T7" s="31">
        <v>356</v>
      </c>
      <c r="U7" s="33">
        <v>95</v>
      </c>
      <c r="V7" s="31">
        <v>340</v>
      </c>
      <c r="W7" s="33">
        <v>56</v>
      </c>
      <c r="X7" s="31">
        <v>448</v>
      </c>
      <c r="Y7" s="33">
        <v>55</v>
      </c>
      <c r="Z7" s="31">
        <v>430</v>
      </c>
      <c r="AA7" s="33">
        <v>40</v>
      </c>
      <c r="AB7" s="31">
        <v>402</v>
      </c>
      <c r="AC7" s="33">
        <v>35</v>
      </c>
      <c r="AD7" s="31">
        <v>537</v>
      </c>
    </row>
    <row r="8" spans="1:37">
      <c r="K8" s="6" t="s">
        <v>24</v>
      </c>
      <c r="L8" s="8">
        <v>0.39583333333333331</v>
      </c>
      <c r="M8" s="162" t="s">
        <v>25</v>
      </c>
      <c r="N8" s="156" t="s">
        <v>26</v>
      </c>
      <c r="O8" s="158" t="s">
        <v>27</v>
      </c>
      <c r="P8" s="29"/>
      <c r="Q8" s="30">
        <v>476</v>
      </c>
      <c r="R8" s="32">
        <v>122</v>
      </c>
      <c r="S8" s="30">
        <v>678</v>
      </c>
      <c r="T8" s="32">
        <v>12</v>
      </c>
      <c r="U8" s="30">
        <v>235</v>
      </c>
      <c r="V8" s="32">
        <v>168</v>
      </c>
      <c r="W8" s="30">
        <v>183</v>
      </c>
      <c r="X8" s="32">
        <v>354</v>
      </c>
      <c r="Y8" s="30">
        <v>422</v>
      </c>
      <c r="Z8" s="32">
        <v>229</v>
      </c>
      <c r="AA8" s="30">
        <v>303</v>
      </c>
      <c r="AB8" s="32">
        <v>175</v>
      </c>
      <c r="AC8" s="33">
        <v>79</v>
      </c>
      <c r="AD8" s="31">
        <v>738</v>
      </c>
    </row>
    <row r="9" spans="1:37">
      <c r="K9" s="6" t="s">
        <v>28</v>
      </c>
      <c r="L9" s="8">
        <v>0.39583333333333331</v>
      </c>
      <c r="M9" s="162" t="s">
        <v>29</v>
      </c>
      <c r="N9" s="156" t="s">
        <v>30</v>
      </c>
      <c r="O9" s="158" t="s">
        <v>31</v>
      </c>
      <c r="P9" s="29"/>
      <c r="Q9" s="30">
        <v>401</v>
      </c>
      <c r="R9" s="32">
        <v>155</v>
      </c>
      <c r="S9" s="30">
        <v>512</v>
      </c>
      <c r="T9" s="32">
        <v>155</v>
      </c>
      <c r="U9" s="30">
        <v>314</v>
      </c>
      <c r="V9" s="32">
        <v>26</v>
      </c>
      <c r="W9" s="30">
        <v>321</v>
      </c>
      <c r="X9" s="32">
        <v>101</v>
      </c>
      <c r="Y9" s="30">
        <v>447</v>
      </c>
      <c r="Z9" s="32">
        <v>70</v>
      </c>
      <c r="AA9" s="30">
        <v>237</v>
      </c>
      <c r="AB9" s="32">
        <v>196</v>
      </c>
      <c r="AC9" s="30">
        <v>556</v>
      </c>
      <c r="AD9" s="32">
        <v>37</v>
      </c>
    </row>
    <row r="10" spans="1:37">
      <c r="E10" s="34" t="s">
        <v>84</v>
      </c>
      <c r="F10" s="1"/>
      <c r="K10" s="6" t="s">
        <v>32</v>
      </c>
      <c r="L10" s="8">
        <v>0.39583333333333331</v>
      </c>
      <c r="M10" s="163" t="s">
        <v>33</v>
      </c>
      <c r="N10" s="156" t="s">
        <v>26</v>
      </c>
      <c r="O10" s="158" t="s">
        <v>34</v>
      </c>
      <c r="P10" s="29"/>
      <c r="Q10" s="30">
        <v>579</v>
      </c>
      <c r="R10" s="32">
        <v>122</v>
      </c>
      <c r="S10" s="30">
        <v>513</v>
      </c>
      <c r="T10" s="32">
        <v>192</v>
      </c>
      <c r="U10" s="30">
        <v>309</v>
      </c>
      <c r="V10" s="32">
        <v>257</v>
      </c>
      <c r="W10" s="30">
        <v>195</v>
      </c>
      <c r="X10" s="32">
        <v>246</v>
      </c>
      <c r="Y10" s="30">
        <v>811</v>
      </c>
      <c r="Z10" s="32">
        <v>113</v>
      </c>
      <c r="AA10" s="30">
        <v>410</v>
      </c>
      <c r="AB10" s="32">
        <v>100</v>
      </c>
      <c r="AC10" s="30">
        <v>246</v>
      </c>
      <c r="AD10" s="32">
        <v>150</v>
      </c>
    </row>
    <row r="11" spans="1:37">
      <c r="E11" s="34" t="s">
        <v>100</v>
      </c>
      <c r="K11" s="6" t="s">
        <v>35</v>
      </c>
      <c r="L11" s="8">
        <v>0.39583333333333331</v>
      </c>
      <c r="M11" s="163" t="s">
        <v>36</v>
      </c>
      <c r="N11" s="156" t="s">
        <v>37</v>
      </c>
      <c r="O11" s="158" t="s">
        <v>38</v>
      </c>
      <c r="P11" s="29"/>
      <c r="Q11" s="30">
        <v>227</v>
      </c>
      <c r="R11" s="32">
        <v>439</v>
      </c>
      <c r="S11" s="30">
        <v>416</v>
      </c>
      <c r="T11" s="32">
        <v>592</v>
      </c>
      <c r="U11" s="30">
        <v>271</v>
      </c>
      <c r="V11" s="32">
        <v>698</v>
      </c>
      <c r="W11" s="30">
        <v>223</v>
      </c>
      <c r="X11" s="32">
        <v>605</v>
      </c>
      <c r="Y11" s="30">
        <v>521</v>
      </c>
      <c r="Z11" s="32">
        <v>338</v>
      </c>
      <c r="AA11" s="30">
        <v>254</v>
      </c>
      <c r="AB11" s="32">
        <v>208</v>
      </c>
      <c r="AC11" s="30">
        <v>797</v>
      </c>
      <c r="AD11" s="32">
        <v>194</v>
      </c>
    </row>
    <row r="12" spans="1:37">
      <c r="E12" s="34" t="s">
        <v>101</v>
      </c>
      <c r="K12" s="6" t="s">
        <v>39</v>
      </c>
      <c r="L12" s="8">
        <v>0.35416666666666669</v>
      </c>
      <c r="M12" s="162" t="s">
        <v>40</v>
      </c>
      <c r="N12" s="156" t="s">
        <v>41</v>
      </c>
      <c r="O12" s="158" t="s">
        <v>42</v>
      </c>
      <c r="P12" s="29"/>
      <c r="Q12" s="30">
        <v>263</v>
      </c>
      <c r="R12" s="32">
        <v>344</v>
      </c>
      <c r="S12" s="30">
        <v>284</v>
      </c>
      <c r="T12" s="32">
        <v>491</v>
      </c>
      <c r="U12" s="30">
        <v>144</v>
      </c>
      <c r="V12" s="32">
        <v>384</v>
      </c>
      <c r="W12" s="35">
        <v>110</v>
      </c>
      <c r="X12" s="36">
        <v>402</v>
      </c>
      <c r="Y12" s="30">
        <v>133</v>
      </c>
      <c r="Z12" s="32">
        <v>194</v>
      </c>
      <c r="AA12" s="30">
        <v>529</v>
      </c>
      <c r="AB12" s="32">
        <v>78</v>
      </c>
      <c r="AC12" s="35">
        <v>126</v>
      </c>
      <c r="AD12" s="36">
        <v>603</v>
      </c>
    </row>
    <row r="13" spans="1:37">
      <c r="F13" s="193" t="s">
        <v>90</v>
      </c>
      <c r="G13" s="193"/>
      <c r="H13" s="193" t="s">
        <v>89</v>
      </c>
      <c r="I13" s="193"/>
      <c r="K13" s="6" t="s">
        <v>43</v>
      </c>
      <c r="L13" s="8">
        <v>0.35416666666666669</v>
      </c>
      <c r="M13" s="163" t="s">
        <v>44</v>
      </c>
      <c r="N13" s="156" t="s">
        <v>45</v>
      </c>
      <c r="O13" s="158" t="s">
        <v>46</v>
      </c>
      <c r="P13" s="29"/>
      <c r="Q13" s="30">
        <v>197</v>
      </c>
      <c r="R13" s="32">
        <v>108</v>
      </c>
      <c r="S13" s="30">
        <v>345</v>
      </c>
      <c r="T13" s="32">
        <v>152</v>
      </c>
      <c r="U13" s="30">
        <v>324</v>
      </c>
      <c r="V13" s="32">
        <v>78</v>
      </c>
      <c r="W13" s="30">
        <v>278</v>
      </c>
      <c r="X13" s="32">
        <v>42</v>
      </c>
      <c r="Y13" s="30">
        <v>758</v>
      </c>
      <c r="Z13" s="32">
        <v>0</v>
      </c>
      <c r="AA13" s="30">
        <v>301</v>
      </c>
      <c r="AB13" s="32">
        <v>17</v>
      </c>
      <c r="AC13" s="30">
        <v>265</v>
      </c>
      <c r="AD13" s="32">
        <v>479</v>
      </c>
    </row>
    <row r="14" spans="1:37">
      <c r="C14" s="192" t="s">
        <v>88</v>
      </c>
      <c r="D14" s="192"/>
      <c r="E14" s="192"/>
      <c r="F14" s="43">
        <v>0.873</v>
      </c>
      <c r="H14" s="43">
        <v>0.9365</v>
      </c>
      <c r="K14" s="6" t="s">
        <v>47</v>
      </c>
      <c r="L14" s="8">
        <v>0.35416666666666669</v>
      </c>
      <c r="M14" s="163" t="s">
        <v>48</v>
      </c>
      <c r="N14" s="156" t="s">
        <v>23</v>
      </c>
      <c r="O14" s="158" t="s">
        <v>49</v>
      </c>
      <c r="P14" s="29"/>
      <c r="Q14" s="30">
        <v>370</v>
      </c>
      <c r="R14" s="32">
        <v>72</v>
      </c>
      <c r="S14" s="30">
        <v>410</v>
      </c>
      <c r="T14" s="32">
        <v>18</v>
      </c>
      <c r="U14" s="30">
        <v>420</v>
      </c>
      <c r="V14" s="32">
        <v>18</v>
      </c>
      <c r="W14" s="30">
        <v>371</v>
      </c>
      <c r="X14" s="32">
        <v>38</v>
      </c>
      <c r="Y14" s="30">
        <v>385</v>
      </c>
      <c r="Z14" s="32">
        <v>56</v>
      </c>
      <c r="AA14" s="30">
        <v>314</v>
      </c>
      <c r="AB14" s="32">
        <v>126</v>
      </c>
      <c r="AC14" s="30">
        <v>316</v>
      </c>
      <c r="AD14" s="32">
        <v>62</v>
      </c>
    </row>
    <row r="15" spans="1:37">
      <c r="C15" s="192" t="s">
        <v>96</v>
      </c>
      <c r="D15" s="192"/>
      <c r="E15" s="192"/>
      <c r="F15" s="49" t="s">
        <v>91</v>
      </c>
      <c r="K15" s="6" t="s">
        <v>50</v>
      </c>
      <c r="L15" s="8">
        <v>0.35416666666666669</v>
      </c>
      <c r="M15" s="162" t="s">
        <v>51</v>
      </c>
      <c r="N15" s="156" t="s">
        <v>52</v>
      </c>
      <c r="O15" s="158" t="s">
        <v>53</v>
      </c>
      <c r="P15" s="29"/>
      <c r="Q15" s="30">
        <v>244</v>
      </c>
      <c r="R15" s="32">
        <v>17</v>
      </c>
      <c r="S15" s="30">
        <v>257</v>
      </c>
      <c r="T15" s="32">
        <v>91</v>
      </c>
      <c r="U15" s="30">
        <v>156</v>
      </c>
      <c r="V15" s="32">
        <v>85</v>
      </c>
      <c r="W15" s="30">
        <v>164</v>
      </c>
      <c r="X15" s="32">
        <v>127</v>
      </c>
      <c r="Y15" s="30">
        <v>260</v>
      </c>
      <c r="Z15" s="32">
        <v>16</v>
      </c>
      <c r="AA15" s="30">
        <v>706</v>
      </c>
      <c r="AB15" s="32">
        <v>39</v>
      </c>
      <c r="AC15" s="30">
        <v>511</v>
      </c>
      <c r="AD15" s="32">
        <v>68</v>
      </c>
    </row>
    <row r="16" spans="1:37">
      <c r="C16" s="192" t="s">
        <v>95</v>
      </c>
      <c r="D16" s="192"/>
      <c r="E16" s="192"/>
      <c r="F16" s="49">
        <f>COUNT(Q4:AD21)/2</f>
        <v>126</v>
      </c>
      <c r="K16" s="6" t="s">
        <v>54</v>
      </c>
      <c r="L16" s="8">
        <v>0.35416666666666669</v>
      </c>
      <c r="M16" s="162" t="s">
        <v>55</v>
      </c>
      <c r="N16" s="156" t="s">
        <v>56</v>
      </c>
      <c r="O16" s="158" t="s">
        <v>57</v>
      </c>
      <c r="P16" s="29"/>
      <c r="Q16" s="35">
        <v>159</v>
      </c>
      <c r="R16" s="36">
        <v>521</v>
      </c>
      <c r="S16" s="35">
        <v>134</v>
      </c>
      <c r="T16" s="36">
        <v>995</v>
      </c>
      <c r="U16" s="35">
        <v>141</v>
      </c>
      <c r="V16" s="36">
        <v>745</v>
      </c>
      <c r="W16" s="35">
        <v>108</v>
      </c>
      <c r="X16" s="36">
        <v>793</v>
      </c>
      <c r="Y16" s="35">
        <v>107</v>
      </c>
      <c r="Z16" s="36">
        <v>1064</v>
      </c>
      <c r="AA16" s="35">
        <v>135</v>
      </c>
      <c r="AB16" s="36">
        <v>550</v>
      </c>
      <c r="AC16" s="30">
        <v>195</v>
      </c>
      <c r="AD16" s="32">
        <v>461</v>
      </c>
    </row>
    <row r="17" spans="11:30">
      <c r="K17" s="6" t="s">
        <v>58</v>
      </c>
      <c r="L17" s="8">
        <v>0.35416666666666669</v>
      </c>
      <c r="M17" s="163" t="s">
        <v>59</v>
      </c>
      <c r="N17" s="156" t="s">
        <v>60</v>
      </c>
      <c r="O17" s="158" t="s">
        <v>61</v>
      </c>
      <c r="P17" s="29"/>
      <c r="Q17" s="30">
        <v>704</v>
      </c>
      <c r="R17" s="32">
        <v>9</v>
      </c>
      <c r="S17" s="30">
        <v>612</v>
      </c>
      <c r="T17" s="32">
        <v>11</v>
      </c>
      <c r="U17" s="30">
        <v>837</v>
      </c>
      <c r="V17" s="32">
        <v>9</v>
      </c>
      <c r="W17" s="30">
        <v>696</v>
      </c>
      <c r="X17" s="32">
        <v>21</v>
      </c>
      <c r="Y17" s="30">
        <v>546</v>
      </c>
      <c r="Z17" s="32">
        <v>6</v>
      </c>
      <c r="AA17" s="30">
        <v>624</v>
      </c>
      <c r="AB17" s="32">
        <v>27</v>
      </c>
      <c r="AC17" s="30">
        <v>753</v>
      </c>
      <c r="AD17" s="32">
        <v>38</v>
      </c>
    </row>
    <row r="18" spans="11:30">
      <c r="K18" s="6" t="s">
        <v>62</v>
      </c>
      <c r="L18" s="8">
        <v>0.35416666666666669</v>
      </c>
      <c r="M18" s="163" t="s">
        <v>63</v>
      </c>
      <c r="N18" s="156" t="s">
        <v>64</v>
      </c>
      <c r="O18" s="157" t="s">
        <v>65</v>
      </c>
      <c r="P18" s="28"/>
      <c r="Q18" s="30">
        <v>1068</v>
      </c>
      <c r="R18" s="32">
        <v>8</v>
      </c>
      <c r="S18" s="30">
        <v>1070</v>
      </c>
      <c r="T18" s="32">
        <v>19</v>
      </c>
      <c r="U18" s="30">
        <v>923</v>
      </c>
      <c r="V18" s="32">
        <v>6</v>
      </c>
      <c r="W18" s="30">
        <v>913</v>
      </c>
      <c r="X18" s="32">
        <v>9</v>
      </c>
      <c r="Y18" s="30">
        <v>591</v>
      </c>
      <c r="Z18" s="32">
        <v>86</v>
      </c>
      <c r="AA18" s="30">
        <v>833</v>
      </c>
      <c r="AB18" s="32">
        <v>66</v>
      </c>
      <c r="AC18" s="30">
        <v>811</v>
      </c>
      <c r="AD18" s="32">
        <v>138</v>
      </c>
    </row>
    <row r="19" spans="11:30">
      <c r="K19" s="6" t="s">
        <v>66</v>
      </c>
      <c r="L19" s="8">
        <v>0.35416666666666669</v>
      </c>
      <c r="M19" s="162" t="s">
        <v>67</v>
      </c>
      <c r="N19" s="156" t="s">
        <v>68</v>
      </c>
      <c r="O19" s="158" t="s">
        <v>69</v>
      </c>
      <c r="P19" s="29"/>
      <c r="Q19" s="30">
        <v>188</v>
      </c>
      <c r="R19" s="32">
        <v>187</v>
      </c>
      <c r="S19" s="30">
        <v>147</v>
      </c>
      <c r="T19" s="32">
        <v>180</v>
      </c>
      <c r="U19" s="30">
        <v>190</v>
      </c>
      <c r="V19" s="32">
        <v>186</v>
      </c>
      <c r="W19" s="30">
        <v>158</v>
      </c>
      <c r="X19" s="32">
        <v>205</v>
      </c>
      <c r="Y19" s="30">
        <v>190</v>
      </c>
      <c r="Z19" s="32">
        <v>152</v>
      </c>
      <c r="AA19" s="30">
        <v>266</v>
      </c>
      <c r="AB19" s="32">
        <v>20</v>
      </c>
      <c r="AC19" s="30">
        <v>284</v>
      </c>
      <c r="AD19" s="32">
        <v>17</v>
      </c>
    </row>
    <row r="20" spans="11:30">
      <c r="K20" s="6" t="s">
        <v>70</v>
      </c>
      <c r="L20" s="8">
        <v>0.39583333333333331</v>
      </c>
      <c r="M20" s="162" t="s">
        <v>71</v>
      </c>
      <c r="N20" s="156" t="s">
        <v>72</v>
      </c>
      <c r="O20" s="158" t="s">
        <v>73</v>
      </c>
      <c r="P20" s="29"/>
      <c r="Q20" s="30">
        <v>505</v>
      </c>
      <c r="R20" s="32">
        <v>36</v>
      </c>
      <c r="S20" s="30">
        <v>456</v>
      </c>
      <c r="T20" s="32">
        <v>443</v>
      </c>
      <c r="U20" s="30">
        <v>521</v>
      </c>
      <c r="V20" s="32">
        <v>346</v>
      </c>
      <c r="W20" s="30">
        <v>409</v>
      </c>
      <c r="X20" s="32">
        <v>331</v>
      </c>
      <c r="Y20" s="30">
        <v>354</v>
      </c>
      <c r="Z20" s="32">
        <v>568</v>
      </c>
      <c r="AA20" s="30">
        <v>514</v>
      </c>
      <c r="AB20" s="32">
        <v>101</v>
      </c>
      <c r="AC20" s="30">
        <v>366</v>
      </c>
      <c r="AD20" s="32">
        <v>184</v>
      </c>
    </row>
    <row r="21" spans="11:30" ht="15.75" thickBot="1">
      <c r="K21" s="7" t="s">
        <v>74</v>
      </c>
      <c r="L21" s="12">
        <v>0.39583333333333331</v>
      </c>
      <c r="M21" s="164" t="s">
        <v>75</v>
      </c>
      <c r="N21" s="159" t="s">
        <v>76</v>
      </c>
      <c r="O21" s="160" t="s">
        <v>77</v>
      </c>
      <c r="P21" s="39"/>
      <c r="Q21" s="40">
        <v>591</v>
      </c>
      <c r="R21" s="41">
        <v>79</v>
      </c>
      <c r="S21" s="40">
        <v>804</v>
      </c>
      <c r="T21" s="41">
        <v>109</v>
      </c>
      <c r="U21" s="40">
        <v>702</v>
      </c>
      <c r="V21" s="41">
        <v>73</v>
      </c>
      <c r="W21" s="40">
        <v>587</v>
      </c>
      <c r="X21" s="41">
        <v>67</v>
      </c>
      <c r="Y21" s="40">
        <v>345</v>
      </c>
      <c r="Z21" s="41">
        <v>318</v>
      </c>
      <c r="AA21" s="40">
        <v>366</v>
      </c>
      <c r="AB21" s="41">
        <v>92</v>
      </c>
      <c r="AC21" s="40">
        <v>330</v>
      </c>
      <c r="AD21" s="41">
        <v>96</v>
      </c>
    </row>
    <row r="22" spans="11:30" ht="15.75" thickBot="1">
      <c r="K22" s="34"/>
      <c r="L22" s="1"/>
      <c r="M22" s="1"/>
      <c r="N22" s="167" t="s">
        <v>86</v>
      </c>
      <c r="O22" s="188"/>
      <c r="P22" s="152"/>
      <c r="Q22" s="153">
        <f>AVERAGE(Q3:Q21)</f>
        <v>390.77777777777777</v>
      </c>
      <c r="R22" s="149">
        <f>AVERAGE(R3:R21)</f>
        <v>182.77777777777777</v>
      </c>
      <c r="S22" s="149">
        <f t="shared" ref="S22:AD22" si="0">AVERAGE(S4:S21)</f>
        <v>486.44444444444446</v>
      </c>
      <c r="T22" s="149">
        <f t="shared" si="0"/>
        <v>253.22222222222223</v>
      </c>
      <c r="U22" s="149">
        <f t="shared" si="0"/>
        <v>366.44444444444446</v>
      </c>
      <c r="V22" s="149">
        <f t="shared" si="0"/>
        <v>233.44444444444446</v>
      </c>
      <c r="W22" s="149">
        <f t="shared" si="0"/>
        <v>315.27777777777777</v>
      </c>
      <c r="X22" s="149">
        <f t="shared" si="0"/>
        <v>251.61111111111111</v>
      </c>
      <c r="Y22" s="149">
        <f t="shared" si="0"/>
        <v>383</v>
      </c>
      <c r="Z22" s="149">
        <f t="shared" si="0"/>
        <v>257.77777777777777</v>
      </c>
      <c r="AA22" s="149">
        <f t="shared" si="0"/>
        <v>378.27777777777777</v>
      </c>
      <c r="AB22" s="149">
        <f t="shared" si="0"/>
        <v>147.5</v>
      </c>
      <c r="AC22" s="149">
        <f t="shared" si="0"/>
        <v>415.94444444444446</v>
      </c>
      <c r="AD22" s="150">
        <f t="shared" si="0"/>
        <v>231.16666666666666</v>
      </c>
    </row>
    <row r="23" spans="11:30" ht="15.75" thickBot="1">
      <c r="K23" s="34"/>
      <c r="L23" s="1"/>
      <c r="M23" s="1"/>
      <c r="N23" s="167" t="s">
        <v>99</v>
      </c>
      <c r="O23" s="168"/>
      <c r="P23" s="152"/>
      <c r="Q23" s="191">
        <f>2*1/COUNT(Q3:Q21)</f>
        <v>0.1111111111111111</v>
      </c>
      <c r="R23" s="190"/>
      <c r="S23" s="189">
        <f>2*1/COUNT(S3:S21)</f>
        <v>0.1111111111111111</v>
      </c>
      <c r="T23" s="190"/>
      <c r="U23" s="189">
        <f>2*1/COUNT(U3:U21)</f>
        <v>0.1111111111111111</v>
      </c>
      <c r="V23" s="190"/>
      <c r="W23" s="189">
        <f>3*1/COUNT(W3:W21)</f>
        <v>0.16666666666666666</v>
      </c>
      <c r="X23" s="190"/>
      <c r="Y23" s="189">
        <f>2*1/COUNT(Y3:Y21)</f>
        <v>0.1111111111111111</v>
      </c>
      <c r="Z23" s="190"/>
      <c r="AA23" s="189">
        <f>2*1/COUNT(AA3:AA21)</f>
        <v>0.1111111111111111</v>
      </c>
      <c r="AB23" s="190"/>
      <c r="AC23" s="189">
        <f>3*1/COUNT(AC3:AC21)</f>
        <v>0.16666666666666666</v>
      </c>
      <c r="AD23" s="190"/>
    </row>
    <row r="24" spans="11:30" ht="15.75" thickBot="1">
      <c r="K24" s="1"/>
      <c r="L24" s="1"/>
      <c r="M24" s="1"/>
      <c r="N24" s="167" t="s">
        <v>468</v>
      </c>
      <c r="O24" s="168"/>
      <c r="P24" s="152"/>
      <c r="Q24" s="191">
        <f>1-Q23</f>
        <v>0.88888888888888884</v>
      </c>
      <c r="R24" s="190"/>
      <c r="S24" s="189">
        <f>1-S23</f>
        <v>0.88888888888888884</v>
      </c>
      <c r="T24" s="190"/>
      <c r="U24" s="189">
        <f t="shared" ref="U24" si="1">1-U23</f>
        <v>0.88888888888888884</v>
      </c>
      <c r="V24" s="190"/>
      <c r="W24" s="189">
        <f>1-W23</f>
        <v>0.83333333333333337</v>
      </c>
      <c r="X24" s="190"/>
      <c r="Y24" s="189">
        <f t="shared" ref="Y24" si="2">1-Y23</f>
        <v>0.88888888888888884</v>
      </c>
      <c r="Z24" s="190"/>
      <c r="AA24" s="189">
        <f t="shared" ref="AA24" si="3">1-AA23</f>
        <v>0.88888888888888884</v>
      </c>
      <c r="AB24" s="190"/>
      <c r="AC24" s="189">
        <f t="shared" ref="AC24" si="4">1-AC23</f>
        <v>0.83333333333333337</v>
      </c>
      <c r="AD24" s="190"/>
    </row>
    <row r="25" spans="11:30" ht="15.75" thickBot="1">
      <c r="K25" s="1"/>
      <c r="L25" s="1"/>
      <c r="M25" s="1"/>
      <c r="N25" s="167" t="s">
        <v>163</v>
      </c>
      <c r="O25" s="168"/>
      <c r="P25" s="152"/>
      <c r="Q25" s="177">
        <f>1 - R22/Q22</f>
        <v>0.53227182257605921</v>
      </c>
      <c r="R25" s="173"/>
      <c r="S25" s="172">
        <f>1 - T22/S22</f>
        <v>0.47944266788487899</v>
      </c>
      <c r="T25" s="173"/>
      <c r="U25" s="172">
        <f t="shared" ref="U25" si="5">1 - V22/U22</f>
        <v>0.36294724075197093</v>
      </c>
      <c r="V25" s="173"/>
      <c r="W25" s="172">
        <f t="shared" ref="W25" si="6">1 - X22/W22</f>
        <v>0.20193832599118944</v>
      </c>
      <c r="X25" s="173"/>
      <c r="Y25" s="172">
        <f t="shared" ref="Y25" si="7">1 - Z22/Y22</f>
        <v>0.3269509718595881</v>
      </c>
      <c r="Z25" s="173"/>
      <c r="AA25" s="172">
        <f t="shared" ref="AA25" si="8">1 - AB22/AA22</f>
        <v>0.61007490086650029</v>
      </c>
      <c r="AB25" s="173"/>
      <c r="AC25" s="172">
        <f t="shared" ref="AC25" si="9">1 - AD22/AC22</f>
        <v>0.44423667690663826</v>
      </c>
      <c r="AD25" s="173"/>
    </row>
    <row r="26" spans="11:30" ht="15.75" thickBot="1">
      <c r="K26" s="1"/>
      <c r="L26" s="1"/>
      <c r="M26" s="1"/>
      <c r="N26" s="167" t="s">
        <v>97</v>
      </c>
      <c r="O26" s="168"/>
      <c r="P26" s="152"/>
      <c r="Q26" s="174">
        <f>Q22/2.5</f>
        <v>156.3111111111111</v>
      </c>
      <c r="R26" s="175"/>
      <c r="S26" s="176">
        <f t="shared" ref="S26" si="10">S22/2.5</f>
        <v>194.57777777777778</v>
      </c>
      <c r="T26" s="175"/>
      <c r="U26" s="176">
        <f t="shared" ref="U26" si="11">U22/2.5</f>
        <v>146.57777777777778</v>
      </c>
      <c r="V26" s="175"/>
      <c r="W26" s="176">
        <f t="shared" ref="W26" si="12">W22/2.5</f>
        <v>126.11111111111111</v>
      </c>
      <c r="X26" s="175"/>
      <c r="Y26" s="176">
        <f t="shared" ref="Y26" si="13">Y22/2.5</f>
        <v>153.19999999999999</v>
      </c>
      <c r="Z26" s="175"/>
      <c r="AA26" s="176">
        <f t="shared" ref="AA26" si="14">AA22/2.5</f>
        <v>151.3111111111111</v>
      </c>
      <c r="AB26" s="175"/>
      <c r="AC26" s="176">
        <f t="shared" ref="AC26" si="15">AC22/2.5</f>
        <v>166.37777777777779</v>
      </c>
      <c r="AD26" s="175"/>
    </row>
    <row r="27" spans="11:30" ht="15.75" thickBot="1">
      <c r="K27" s="1"/>
      <c r="L27" s="122"/>
      <c r="M27" s="122"/>
      <c r="N27" s="50" t="s">
        <v>98</v>
      </c>
      <c r="O27" s="151">
        <v>1.4E-2</v>
      </c>
      <c r="P27" s="152"/>
      <c r="Q27" s="169">
        <v>5.4</v>
      </c>
      <c r="R27" s="170"/>
      <c r="S27" s="171">
        <v>4.5999999999999996</v>
      </c>
      <c r="T27" s="166"/>
      <c r="U27" s="165">
        <v>8</v>
      </c>
      <c r="V27" s="166"/>
      <c r="W27" s="165">
        <v>8.9</v>
      </c>
      <c r="X27" s="166"/>
      <c r="Y27" s="165">
        <v>6.4</v>
      </c>
      <c r="Z27" s="166"/>
      <c r="AA27" s="165">
        <v>5.6</v>
      </c>
      <c r="AB27" s="166"/>
      <c r="AC27" s="165">
        <v>5.6</v>
      </c>
      <c r="AD27" s="166"/>
    </row>
  </sheetData>
  <mergeCells count="54">
    <mergeCell ref="AA23:AB23"/>
    <mergeCell ref="C14:E14"/>
    <mergeCell ref="F13:G13"/>
    <mergeCell ref="H13:I13"/>
    <mergeCell ref="C15:E15"/>
    <mergeCell ref="C16:E16"/>
    <mergeCell ref="N22:O22"/>
    <mergeCell ref="AC23:AD23"/>
    <mergeCell ref="N24:O24"/>
    <mergeCell ref="Q24:R24"/>
    <mergeCell ref="S24:T24"/>
    <mergeCell ref="U24:V24"/>
    <mergeCell ref="W24:X24"/>
    <mergeCell ref="Y24:Z24"/>
    <mergeCell ref="AA24:AB24"/>
    <mergeCell ref="AC24:AD24"/>
    <mergeCell ref="N23:O23"/>
    <mergeCell ref="Q23:R23"/>
    <mergeCell ref="S23:T23"/>
    <mergeCell ref="U23:V23"/>
    <mergeCell ref="W23:X23"/>
    <mergeCell ref="Y23:Z23"/>
    <mergeCell ref="A1:A3"/>
    <mergeCell ref="AC1:AD1"/>
    <mergeCell ref="AA1:AB1"/>
    <mergeCell ref="Y1:Z1"/>
    <mergeCell ref="W1:X1"/>
    <mergeCell ref="U1:V1"/>
    <mergeCell ref="S1:T1"/>
    <mergeCell ref="Q1:R1"/>
    <mergeCell ref="K1:O1"/>
    <mergeCell ref="N25:O25"/>
    <mergeCell ref="Q25:R25"/>
    <mergeCell ref="S25:T25"/>
    <mergeCell ref="U25:V25"/>
    <mergeCell ref="W25:X25"/>
    <mergeCell ref="Y25:Z25"/>
    <mergeCell ref="AA25:AB25"/>
    <mergeCell ref="AC25:AD25"/>
    <mergeCell ref="Q26:R26"/>
    <mergeCell ref="S26:T26"/>
    <mergeCell ref="U26:V26"/>
    <mergeCell ref="W26:X26"/>
    <mergeCell ref="Y26:Z26"/>
    <mergeCell ref="AA26:AB26"/>
    <mergeCell ref="AC26:AD26"/>
    <mergeCell ref="Y27:Z27"/>
    <mergeCell ref="AA27:AB27"/>
    <mergeCell ref="AC27:AD27"/>
    <mergeCell ref="N26:O26"/>
    <mergeCell ref="Q27:R27"/>
    <mergeCell ref="S27:T27"/>
    <mergeCell ref="U27:V27"/>
    <mergeCell ref="W27:X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C291-5469-4D45-AD79-347762585BA8}">
  <dimension ref="A1:AH27"/>
  <sheetViews>
    <sheetView workbookViewId="0">
      <selection activeCell="W24" sqref="W24:X24"/>
    </sheetView>
  </sheetViews>
  <sheetFormatPr defaultRowHeight="15"/>
  <cols>
    <col min="1" max="9" width="9.140625" style="1"/>
    <col min="10" max="10" width="3.7109375" style="1" customWidth="1"/>
    <col min="11" max="11" width="16.85546875" style="1" customWidth="1"/>
    <col min="12" max="12" width="6" style="1" customWidth="1"/>
    <col min="13" max="13" width="6.28515625" style="1" customWidth="1"/>
    <col min="14" max="14" width="8.85546875" style="1" customWidth="1"/>
    <col min="15" max="15" width="7.7109375" style="1" customWidth="1"/>
    <col min="16" max="16" width="1.28515625" style="1" customWidth="1"/>
    <col min="17" max="16384" width="9.140625" style="1"/>
  </cols>
  <sheetData>
    <row r="1" spans="1:34" ht="17.25" thickBot="1">
      <c r="A1" s="178" t="s">
        <v>0</v>
      </c>
      <c r="B1" s="44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K1" s="185" t="s">
        <v>85</v>
      </c>
      <c r="L1" s="195"/>
      <c r="M1" s="195"/>
      <c r="N1" s="195"/>
      <c r="O1" s="196"/>
      <c r="P1" s="26"/>
      <c r="Q1" s="181" t="s">
        <v>1</v>
      </c>
      <c r="R1" s="182"/>
      <c r="S1" s="181" t="s">
        <v>2</v>
      </c>
      <c r="T1" s="182"/>
      <c r="U1" s="181" t="s">
        <v>3</v>
      </c>
      <c r="V1" s="182"/>
      <c r="W1" s="181" t="s">
        <v>4</v>
      </c>
      <c r="X1" s="182"/>
      <c r="Y1" s="181" t="s">
        <v>5</v>
      </c>
      <c r="Z1" s="182"/>
      <c r="AA1" s="183" t="s">
        <v>6</v>
      </c>
      <c r="AB1" s="184"/>
      <c r="AC1" s="181" t="s">
        <v>7</v>
      </c>
      <c r="AD1" s="182"/>
    </row>
    <row r="2" spans="1:34" ht="17.25" thickBot="1">
      <c r="A2" s="179"/>
      <c r="B2" s="45" t="s">
        <v>10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9</v>
      </c>
      <c r="I2" s="5" t="s">
        <v>9</v>
      </c>
      <c r="K2" s="18" t="s">
        <v>92</v>
      </c>
      <c r="L2" s="19" t="s">
        <v>81</v>
      </c>
      <c r="M2" s="19" t="s">
        <v>78</v>
      </c>
      <c r="N2" s="19" t="s">
        <v>79</v>
      </c>
      <c r="O2" s="20" t="s">
        <v>80</v>
      </c>
      <c r="P2" s="61"/>
      <c r="Q2" s="60" t="s">
        <v>82</v>
      </c>
      <c r="R2" s="59" t="s">
        <v>83</v>
      </c>
      <c r="S2" s="58" t="s">
        <v>82</v>
      </c>
      <c r="T2" s="59" t="s">
        <v>83</v>
      </c>
      <c r="U2" s="58" t="s">
        <v>82</v>
      </c>
      <c r="V2" s="59" t="s">
        <v>83</v>
      </c>
      <c r="W2" s="58" t="s">
        <v>82</v>
      </c>
      <c r="X2" s="59" t="s">
        <v>83</v>
      </c>
      <c r="Y2" s="58" t="s">
        <v>82</v>
      </c>
      <c r="Z2" s="59" t="s">
        <v>83</v>
      </c>
      <c r="AA2" s="58" t="s">
        <v>82</v>
      </c>
      <c r="AB2" s="59" t="s">
        <v>83</v>
      </c>
      <c r="AC2" s="58" t="s">
        <v>82</v>
      </c>
      <c r="AD2" s="59" t="s">
        <v>83</v>
      </c>
      <c r="AE2" s="25"/>
      <c r="AF2" s="24"/>
      <c r="AG2" s="24"/>
      <c r="AH2" s="24"/>
    </row>
    <row r="3" spans="1:34" ht="17.25" thickBot="1">
      <c r="A3" s="180"/>
      <c r="B3" s="46" t="s">
        <v>11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8</v>
      </c>
      <c r="H3" s="2" t="s">
        <v>8</v>
      </c>
      <c r="I3" s="5" t="s">
        <v>8</v>
      </c>
      <c r="K3" s="14" t="s">
        <v>93</v>
      </c>
      <c r="L3" s="15">
        <v>0.35416666666666669</v>
      </c>
      <c r="M3" s="16" t="s">
        <v>102</v>
      </c>
      <c r="N3" s="17" t="s">
        <v>94</v>
      </c>
      <c r="O3" s="21" t="s">
        <v>103</v>
      </c>
      <c r="P3" s="27"/>
      <c r="Q3" s="47">
        <v>400</v>
      </c>
      <c r="R3" s="48">
        <v>336</v>
      </c>
      <c r="S3" s="47">
        <v>646</v>
      </c>
      <c r="T3" s="48">
        <v>322</v>
      </c>
      <c r="U3" s="47">
        <v>355</v>
      </c>
      <c r="V3" s="48">
        <v>356</v>
      </c>
      <c r="W3" s="47">
        <v>356</v>
      </c>
      <c r="X3" s="48">
        <v>395</v>
      </c>
      <c r="Y3" s="47">
        <v>412</v>
      </c>
      <c r="Z3" s="48">
        <v>582</v>
      </c>
      <c r="AA3" s="47">
        <v>407</v>
      </c>
      <c r="AB3" s="48">
        <v>63</v>
      </c>
      <c r="AC3" s="47">
        <v>707</v>
      </c>
      <c r="AD3" s="48">
        <v>62</v>
      </c>
      <c r="AE3" s="25"/>
      <c r="AF3" s="24"/>
      <c r="AG3" s="24"/>
      <c r="AH3" s="24"/>
    </row>
    <row r="4" spans="1:34">
      <c r="K4" s="14" t="s">
        <v>13</v>
      </c>
      <c r="L4" s="15">
        <v>0.35416666666666669</v>
      </c>
      <c r="M4" s="16" t="s">
        <v>14</v>
      </c>
      <c r="N4" s="17" t="s">
        <v>15</v>
      </c>
      <c r="O4" s="21" t="s">
        <v>16</v>
      </c>
      <c r="P4" s="27"/>
      <c r="Q4" s="47">
        <v>687</v>
      </c>
      <c r="R4" s="48">
        <v>0</v>
      </c>
      <c r="S4" s="47">
        <v>1194</v>
      </c>
      <c r="T4" s="48">
        <v>79</v>
      </c>
      <c r="U4" s="47">
        <v>430</v>
      </c>
      <c r="V4" s="48">
        <v>79</v>
      </c>
      <c r="W4" s="47">
        <v>357</v>
      </c>
      <c r="X4" s="48">
        <v>88</v>
      </c>
      <c r="Y4" s="47">
        <v>199</v>
      </c>
      <c r="Z4" s="48">
        <v>236</v>
      </c>
      <c r="AA4" s="47">
        <v>447</v>
      </c>
      <c r="AB4" s="48">
        <v>53</v>
      </c>
      <c r="AC4" s="47">
        <v>819</v>
      </c>
      <c r="AD4" s="48">
        <v>87</v>
      </c>
    </row>
    <row r="5" spans="1:34">
      <c r="K5" s="6" t="s">
        <v>17</v>
      </c>
      <c r="L5" s="8">
        <v>0.35416666666666669</v>
      </c>
      <c r="M5" s="9" t="s">
        <v>18</v>
      </c>
      <c r="N5" s="10" t="s">
        <v>19</v>
      </c>
      <c r="O5" s="22" t="s">
        <v>18</v>
      </c>
      <c r="P5" s="28"/>
      <c r="Q5" s="30">
        <v>419</v>
      </c>
      <c r="R5" s="32">
        <v>143</v>
      </c>
      <c r="S5" s="30">
        <v>188</v>
      </c>
      <c r="T5" s="32">
        <v>341</v>
      </c>
      <c r="U5" s="30">
        <v>229</v>
      </c>
      <c r="V5" s="32">
        <v>348</v>
      </c>
      <c r="W5" s="30">
        <v>190</v>
      </c>
      <c r="X5" s="32">
        <v>257</v>
      </c>
      <c r="Y5" s="30">
        <v>358</v>
      </c>
      <c r="Z5" s="32">
        <v>182</v>
      </c>
      <c r="AA5" s="30">
        <v>123</v>
      </c>
      <c r="AB5" s="32">
        <v>342</v>
      </c>
      <c r="AC5" s="30">
        <v>291</v>
      </c>
      <c r="AD5" s="32">
        <v>210</v>
      </c>
    </row>
    <row r="6" spans="1:34">
      <c r="K6" s="6" t="s">
        <v>20</v>
      </c>
      <c r="L6" s="8">
        <v>0.35416666666666669</v>
      </c>
      <c r="M6" s="11" t="s">
        <v>21</v>
      </c>
      <c r="N6" s="10" t="s">
        <v>22</v>
      </c>
      <c r="O6" s="23" t="s">
        <v>23</v>
      </c>
      <c r="P6" s="29"/>
      <c r="Q6" s="33">
        <v>42</v>
      </c>
      <c r="R6" s="31">
        <v>270</v>
      </c>
      <c r="S6" s="33">
        <v>90</v>
      </c>
      <c r="T6" s="31">
        <v>356</v>
      </c>
      <c r="U6" s="33">
        <v>95</v>
      </c>
      <c r="V6" s="31">
        <v>340</v>
      </c>
      <c r="W6" s="33">
        <v>56</v>
      </c>
      <c r="X6" s="31">
        <v>448</v>
      </c>
      <c r="Y6" s="33">
        <v>55</v>
      </c>
      <c r="Z6" s="31">
        <v>430</v>
      </c>
      <c r="AA6" s="33">
        <v>40</v>
      </c>
      <c r="AB6" s="31">
        <v>402</v>
      </c>
      <c r="AC6" s="33">
        <v>35</v>
      </c>
      <c r="AD6" s="31">
        <v>537</v>
      </c>
    </row>
    <row r="7" spans="1:34">
      <c r="K7" s="6" t="s">
        <v>24</v>
      </c>
      <c r="L7" s="8">
        <v>0.39583333333333331</v>
      </c>
      <c r="M7" s="9" t="s">
        <v>25</v>
      </c>
      <c r="N7" s="10" t="s">
        <v>26</v>
      </c>
      <c r="O7" s="23" t="s">
        <v>27</v>
      </c>
      <c r="P7" s="29"/>
      <c r="Q7" s="30">
        <v>799</v>
      </c>
      <c r="R7" s="32">
        <v>16</v>
      </c>
      <c r="S7" s="30">
        <v>678</v>
      </c>
      <c r="T7" s="32">
        <v>12</v>
      </c>
      <c r="U7" s="30">
        <v>235</v>
      </c>
      <c r="V7" s="32">
        <v>168</v>
      </c>
      <c r="W7" s="30">
        <v>183</v>
      </c>
      <c r="X7" s="32">
        <v>354</v>
      </c>
      <c r="Y7" s="30">
        <v>422</v>
      </c>
      <c r="Z7" s="32">
        <v>229</v>
      </c>
      <c r="AA7" s="30">
        <v>303</v>
      </c>
      <c r="AB7" s="32">
        <v>175</v>
      </c>
      <c r="AC7" s="33">
        <v>79</v>
      </c>
      <c r="AD7" s="31">
        <v>738</v>
      </c>
    </row>
    <row r="8" spans="1:34">
      <c r="K8" s="6" t="s">
        <v>28</v>
      </c>
      <c r="L8" s="8">
        <v>0.39583333333333331</v>
      </c>
      <c r="M8" s="9" t="s">
        <v>29</v>
      </c>
      <c r="N8" s="10" t="s">
        <v>30</v>
      </c>
      <c r="O8" s="23" t="s">
        <v>31</v>
      </c>
      <c r="P8" s="29"/>
      <c r="Q8" s="30">
        <v>609</v>
      </c>
      <c r="R8" s="32">
        <v>54</v>
      </c>
      <c r="S8" s="30">
        <v>512</v>
      </c>
      <c r="T8" s="32">
        <v>155</v>
      </c>
      <c r="U8" s="30">
        <v>314</v>
      </c>
      <c r="V8" s="32">
        <v>26</v>
      </c>
      <c r="W8" s="30">
        <v>321</v>
      </c>
      <c r="X8" s="32">
        <v>101</v>
      </c>
      <c r="Y8" s="30">
        <v>447</v>
      </c>
      <c r="Z8" s="32">
        <v>70</v>
      </c>
      <c r="AA8" s="30">
        <v>237</v>
      </c>
      <c r="AB8" s="32">
        <v>196</v>
      </c>
      <c r="AC8" s="30">
        <v>556</v>
      </c>
      <c r="AD8" s="32">
        <v>37</v>
      </c>
    </row>
    <row r="9" spans="1:34">
      <c r="K9" s="6" t="s">
        <v>32</v>
      </c>
      <c r="L9" s="8">
        <v>0.39583333333333331</v>
      </c>
      <c r="M9" s="11" t="s">
        <v>33</v>
      </c>
      <c r="N9" s="10" t="s">
        <v>26</v>
      </c>
      <c r="O9" s="23" t="s">
        <v>34</v>
      </c>
      <c r="P9" s="29"/>
      <c r="Q9" s="30">
        <v>637</v>
      </c>
      <c r="R9" s="32">
        <v>88</v>
      </c>
      <c r="S9" s="30">
        <v>513</v>
      </c>
      <c r="T9" s="32">
        <v>192</v>
      </c>
      <c r="U9" s="30">
        <v>309</v>
      </c>
      <c r="V9" s="32">
        <v>257</v>
      </c>
      <c r="W9" s="30">
        <v>195</v>
      </c>
      <c r="X9" s="32">
        <v>246</v>
      </c>
      <c r="Y9" s="30">
        <v>811</v>
      </c>
      <c r="Z9" s="32">
        <v>113</v>
      </c>
      <c r="AA9" s="30">
        <v>410</v>
      </c>
      <c r="AB9" s="32">
        <v>100</v>
      </c>
      <c r="AC9" s="30">
        <v>246</v>
      </c>
      <c r="AD9" s="32">
        <v>150</v>
      </c>
    </row>
    <row r="10" spans="1:34">
      <c r="E10" s="34" t="s">
        <v>84</v>
      </c>
      <c r="K10" s="6" t="s">
        <v>35</v>
      </c>
      <c r="L10" s="8">
        <v>0.39583333333333331</v>
      </c>
      <c r="M10" s="11" t="s">
        <v>36</v>
      </c>
      <c r="N10" s="10" t="s">
        <v>37</v>
      </c>
      <c r="O10" s="23" t="s">
        <v>38</v>
      </c>
      <c r="P10" s="29"/>
      <c r="Q10" s="30">
        <v>225</v>
      </c>
      <c r="R10" s="32">
        <v>444</v>
      </c>
      <c r="S10" s="30">
        <v>416</v>
      </c>
      <c r="T10" s="32">
        <v>592</v>
      </c>
      <c r="U10" s="30">
        <v>271</v>
      </c>
      <c r="V10" s="32">
        <v>698</v>
      </c>
      <c r="W10" s="30">
        <v>223</v>
      </c>
      <c r="X10" s="32">
        <v>605</v>
      </c>
      <c r="Y10" s="30">
        <v>521</v>
      </c>
      <c r="Z10" s="32">
        <v>338</v>
      </c>
      <c r="AA10" s="30">
        <v>254</v>
      </c>
      <c r="AB10" s="32">
        <v>208</v>
      </c>
      <c r="AC10" s="30">
        <v>797</v>
      </c>
      <c r="AD10" s="32">
        <v>194</v>
      </c>
    </row>
    <row r="11" spans="1:34">
      <c r="E11" s="34" t="s">
        <v>100</v>
      </c>
      <c r="K11" s="6" t="s">
        <v>39</v>
      </c>
      <c r="L11" s="8">
        <v>0.35416666666666669</v>
      </c>
      <c r="M11" s="9" t="s">
        <v>40</v>
      </c>
      <c r="N11" s="10" t="s">
        <v>41</v>
      </c>
      <c r="O11" s="23" t="s">
        <v>42</v>
      </c>
      <c r="P11" s="29"/>
      <c r="Q11" s="30">
        <v>256</v>
      </c>
      <c r="R11" s="32">
        <v>340</v>
      </c>
      <c r="S11" s="30">
        <v>284</v>
      </c>
      <c r="T11" s="32">
        <v>491</v>
      </c>
      <c r="U11" s="30">
        <v>144</v>
      </c>
      <c r="V11" s="32">
        <v>384</v>
      </c>
      <c r="W11" s="35">
        <v>110</v>
      </c>
      <c r="X11" s="36">
        <v>402</v>
      </c>
      <c r="Y11" s="30">
        <v>133</v>
      </c>
      <c r="Z11" s="32">
        <v>194</v>
      </c>
      <c r="AA11" s="30">
        <v>529</v>
      </c>
      <c r="AB11" s="32">
        <v>78</v>
      </c>
      <c r="AC11" s="35">
        <v>126</v>
      </c>
      <c r="AD11" s="36">
        <v>603</v>
      </c>
    </row>
    <row r="12" spans="1:34">
      <c r="E12" s="34" t="s">
        <v>101</v>
      </c>
      <c r="K12" s="6" t="s">
        <v>43</v>
      </c>
      <c r="L12" s="8">
        <v>0.35416666666666669</v>
      </c>
      <c r="M12" s="11" t="s">
        <v>44</v>
      </c>
      <c r="N12" s="10" t="s">
        <v>45</v>
      </c>
      <c r="O12" s="23" t="s">
        <v>46</v>
      </c>
      <c r="P12" s="29"/>
      <c r="Q12" s="30">
        <v>196</v>
      </c>
      <c r="R12" s="32">
        <v>109</v>
      </c>
      <c r="S12" s="30">
        <v>345</v>
      </c>
      <c r="T12" s="32">
        <v>152</v>
      </c>
      <c r="U12" s="30">
        <v>324</v>
      </c>
      <c r="V12" s="32">
        <v>78</v>
      </c>
      <c r="W12" s="30">
        <v>278</v>
      </c>
      <c r="X12" s="32">
        <v>42</v>
      </c>
      <c r="Y12" s="30">
        <v>758</v>
      </c>
      <c r="Z12" s="32">
        <v>0</v>
      </c>
      <c r="AA12" s="30">
        <v>301</v>
      </c>
      <c r="AB12" s="32">
        <v>17</v>
      </c>
      <c r="AC12" s="30">
        <v>265</v>
      </c>
      <c r="AD12" s="32">
        <v>479</v>
      </c>
    </row>
    <row r="13" spans="1:34">
      <c r="F13" s="193" t="s">
        <v>90</v>
      </c>
      <c r="G13" s="193"/>
      <c r="H13" s="193" t="s">
        <v>89</v>
      </c>
      <c r="I13" s="193"/>
      <c r="K13" s="6" t="s">
        <v>47</v>
      </c>
      <c r="L13" s="8">
        <v>0.35416666666666669</v>
      </c>
      <c r="M13" s="11" t="s">
        <v>48</v>
      </c>
      <c r="N13" s="10" t="s">
        <v>23</v>
      </c>
      <c r="O13" s="23" t="s">
        <v>49</v>
      </c>
      <c r="P13" s="29"/>
      <c r="Q13" s="30">
        <v>368</v>
      </c>
      <c r="R13" s="32">
        <v>66</v>
      </c>
      <c r="S13" s="30">
        <v>410</v>
      </c>
      <c r="T13" s="32">
        <v>18</v>
      </c>
      <c r="U13" s="30">
        <v>420</v>
      </c>
      <c r="V13" s="32">
        <v>18</v>
      </c>
      <c r="W13" s="30">
        <v>371</v>
      </c>
      <c r="X13" s="32">
        <v>38</v>
      </c>
      <c r="Y13" s="30">
        <v>385</v>
      </c>
      <c r="Z13" s="32">
        <v>56</v>
      </c>
      <c r="AA13" s="30">
        <v>314</v>
      </c>
      <c r="AB13" s="32">
        <v>126</v>
      </c>
      <c r="AC13" s="30">
        <v>316</v>
      </c>
      <c r="AD13" s="32">
        <v>62</v>
      </c>
    </row>
    <row r="14" spans="1:34">
      <c r="C14" s="192" t="s">
        <v>88</v>
      </c>
      <c r="D14" s="192"/>
      <c r="E14" s="192"/>
      <c r="F14" s="43">
        <v>0.873</v>
      </c>
      <c r="H14" s="43">
        <v>0.9365</v>
      </c>
      <c r="K14" s="6" t="s">
        <v>50</v>
      </c>
      <c r="L14" s="8">
        <v>0.35416666666666669</v>
      </c>
      <c r="M14" s="9" t="s">
        <v>51</v>
      </c>
      <c r="N14" s="10" t="s">
        <v>52</v>
      </c>
      <c r="O14" s="23" t="s">
        <v>53</v>
      </c>
      <c r="P14" s="29"/>
      <c r="Q14" s="30">
        <v>514</v>
      </c>
      <c r="R14" s="32">
        <v>29</v>
      </c>
      <c r="S14" s="30">
        <v>257</v>
      </c>
      <c r="T14" s="32">
        <v>91</v>
      </c>
      <c r="U14" s="30">
        <v>156</v>
      </c>
      <c r="V14" s="32">
        <v>85</v>
      </c>
      <c r="W14" s="30">
        <v>164</v>
      </c>
      <c r="X14" s="32">
        <v>127</v>
      </c>
      <c r="Y14" s="30">
        <v>260</v>
      </c>
      <c r="Z14" s="32">
        <v>16</v>
      </c>
      <c r="AA14" s="30">
        <v>706</v>
      </c>
      <c r="AB14" s="32">
        <v>39</v>
      </c>
      <c r="AC14" s="30">
        <v>511</v>
      </c>
      <c r="AD14" s="32">
        <v>68</v>
      </c>
    </row>
    <row r="15" spans="1:34">
      <c r="C15" s="192" t="s">
        <v>96</v>
      </c>
      <c r="D15" s="192"/>
      <c r="E15" s="192"/>
      <c r="F15" s="49" t="s">
        <v>91</v>
      </c>
      <c r="K15" s="6" t="s">
        <v>54</v>
      </c>
      <c r="L15" s="8">
        <v>0.35416666666666669</v>
      </c>
      <c r="M15" s="9" t="s">
        <v>55</v>
      </c>
      <c r="N15" s="10" t="s">
        <v>56</v>
      </c>
      <c r="O15" s="23" t="s">
        <v>57</v>
      </c>
      <c r="P15" s="29"/>
      <c r="Q15" s="35">
        <v>150</v>
      </c>
      <c r="R15" s="36">
        <v>522</v>
      </c>
      <c r="S15" s="35">
        <v>134</v>
      </c>
      <c r="T15" s="36">
        <v>995</v>
      </c>
      <c r="U15" s="35">
        <v>141</v>
      </c>
      <c r="V15" s="36">
        <v>745</v>
      </c>
      <c r="W15" s="35">
        <v>108</v>
      </c>
      <c r="X15" s="36">
        <v>793</v>
      </c>
      <c r="Y15" s="35">
        <v>107</v>
      </c>
      <c r="Z15" s="36">
        <v>1064</v>
      </c>
      <c r="AA15" s="35">
        <v>135</v>
      </c>
      <c r="AB15" s="36">
        <v>550</v>
      </c>
      <c r="AC15" s="30">
        <v>195</v>
      </c>
      <c r="AD15" s="32">
        <v>461</v>
      </c>
    </row>
    <row r="16" spans="1:34">
      <c r="C16" s="192" t="s">
        <v>95</v>
      </c>
      <c r="D16" s="192"/>
      <c r="E16" s="192"/>
      <c r="F16" s="49">
        <f>COUNT(Q3:AD20)/2</f>
        <v>126</v>
      </c>
      <c r="K16" s="6" t="s">
        <v>58</v>
      </c>
      <c r="L16" s="8">
        <v>0.35416666666666669</v>
      </c>
      <c r="M16" s="11" t="s">
        <v>59</v>
      </c>
      <c r="N16" s="10" t="s">
        <v>60</v>
      </c>
      <c r="O16" s="23" t="s">
        <v>61</v>
      </c>
      <c r="P16" s="29"/>
      <c r="Q16" s="30">
        <v>707</v>
      </c>
      <c r="R16" s="32">
        <v>40</v>
      </c>
      <c r="S16" s="30">
        <v>612</v>
      </c>
      <c r="T16" s="32">
        <v>11</v>
      </c>
      <c r="U16" s="30">
        <v>837</v>
      </c>
      <c r="V16" s="32">
        <v>9</v>
      </c>
      <c r="W16" s="30">
        <v>696</v>
      </c>
      <c r="X16" s="32">
        <v>21</v>
      </c>
      <c r="Y16" s="30">
        <v>546</v>
      </c>
      <c r="Z16" s="32">
        <v>6</v>
      </c>
      <c r="AA16" s="30">
        <v>624</v>
      </c>
      <c r="AB16" s="32">
        <v>27</v>
      </c>
      <c r="AC16" s="30">
        <v>753</v>
      </c>
      <c r="AD16" s="32">
        <v>38</v>
      </c>
    </row>
    <row r="17" spans="11:30">
      <c r="K17" s="6" t="s">
        <v>62</v>
      </c>
      <c r="L17" s="8">
        <v>0.35416666666666669</v>
      </c>
      <c r="M17" s="11" t="s">
        <v>63</v>
      </c>
      <c r="N17" s="10" t="s">
        <v>64</v>
      </c>
      <c r="O17" s="22" t="s">
        <v>65</v>
      </c>
      <c r="P17" s="28"/>
      <c r="Q17" s="30">
        <v>1084</v>
      </c>
      <c r="R17" s="32">
        <v>46</v>
      </c>
      <c r="S17" s="30">
        <v>1070</v>
      </c>
      <c r="T17" s="32">
        <v>19</v>
      </c>
      <c r="U17" s="30">
        <v>923</v>
      </c>
      <c r="V17" s="32">
        <v>6</v>
      </c>
      <c r="W17" s="30">
        <v>913</v>
      </c>
      <c r="X17" s="32">
        <v>9</v>
      </c>
      <c r="Y17" s="30">
        <v>591</v>
      </c>
      <c r="Z17" s="32">
        <v>86</v>
      </c>
      <c r="AA17" s="30">
        <v>833</v>
      </c>
      <c r="AB17" s="32">
        <v>66</v>
      </c>
      <c r="AC17" s="30">
        <v>811</v>
      </c>
      <c r="AD17" s="32">
        <v>138</v>
      </c>
    </row>
    <row r="18" spans="11:30">
      <c r="K18" s="6" t="s">
        <v>66</v>
      </c>
      <c r="L18" s="8">
        <v>0.35416666666666669</v>
      </c>
      <c r="M18" s="9" t="s">
        <v>67</v>
      </c>
      <c r="N18" s="10" t="s">
        <v>68</v>
      </c>
      <c r="O18" s="23" t="s">
        <v>69</v>
      </c>
      <c r="P18" s="29"/>
      <c r="Q18" s="30">
        <v>188</v>
      </c>
      <c r="R18" s="32">
        <v>184</v>
      </c>
      <c r="S18" s="30">
        <v>147</v>
      </c>
      <c r="T18" s="32">
        <v>180</v>
      </c>
      <c r="U18" s="30">
        <v>190</v>
      </c>
      <c r="V18" s="32">
        <v>186</v>
      </c>
      <c r="W18" s="30">
        <v>158</v>
      </c>
      <c r="X18" s="32">
        <v>205</v>
      </c>
      <c r="Y18" s="30">
        <v>190</v>
      </c>
      <c r="Z18" s="32">
        <v>152</v>
      </c>
      <c r="AA18" s="30">
        <v>266</v>
      </c>
      <c r="AB18" s="32">
        <v>20</v>
      </c>
      <c r="AC18" s="30">
        <v>284</v>
      </c>
      <c r="AD18" s="32">
        <v>17</v>
      </c>
    </row>
    <row r="19" spans="11:30">
      <c r="K19" s="6" t="s">
        <v>70</v>
      </c>
      <c r="L19" s="8">
        <v>0.39583333333333331</v>
      </c>
      <c r="M19" s="9" t="s">
        <v>71</v>
      </c>
      <c r="N19" s="10" t="s">
        <v>72</v>
      </c>
      <c r="O19" s="23" t="s">
        <v>73</v>
      </c>
      <c r="P19" s="29"/>
      <c r="Q19" s="30">
        <v>499</v>
      </c>
      <c r="R19" s="32">
        <v>36</v>
      </c>
      <c r="S19" s="30">
        <v>456</v>
      </c>
      <c r="T19" s="32">
        <v>443</v>
      </c>
      <c r="U19" s="30">
        <v>521</v>
      </c>
      <c r="V19" s="32">
        <v>346</v>
      </c>
      <c r="W19" s="30">
        <v>409</v>
      </c>
      <c r="X19" s="32">
        <v>331</v>
      </c>
      <c r="Y19" s="30">
        <v>354</v>
      </c>
      <c r="Z19" s="32">
        <v>568</v>
      </c>
      <c r="AA19" s="30">
        <v>514</v>
      </c>
      <c r="AB19" s="32">
        <v>101</v>
      </c>
      <c r="AC19" s="30">
        <v>366</v>
      </c>
      <c r="AD19" s="32">
        <v>184</v>
      </c>
    </row>
    <row r="20" spans="11:30" ht="15.75" thickBot="1">
      <c r="K20" s="7" t="s">
        <v>74</v>
      </c>
      <c r="L20" s="12">
        <v>0.39583333333333331</v>
      </c>
      <c r="M20" s="13" t="s">
        <v>75</v>
      </c>
      <c r="N20" s="37" t="s">
        <v>76</v>
      </c>
      <c r="O20" s="38" t="s">
        <v>77</v>
      </c>
      <c r="P20" s="39"/>
      <c r="Q20" s="40">
        <v>596</v>
      </c>
      <c r="R20" s="41">
        <v>91</v>
      </c>
      <c r="S20" s="40">
        <v>804</v>
      </c>
      <c r="T20" s="41">
        <v>109</v>
      </c>
      <c r="U20" s="40">
        <v>702</v>
      </c>
      <c r="V20" s="41">
        <v>73</v>
      </c>
      <c r="W20" s="40">
        <v>587</v>
      </c>
      <c r="X20" s="41">
        <v>67</v>
      </c>
      <c r="Y20" s="40">
        <v>345</v>
      </c>
      <c r="Z20" s="41">
        <v>318</v>
      </c>
      <c r="AA20" s="40">
        <v>366</v>
      </c>
      <c r="AB20" s="41">
        <v>92</v>
      </c>
      <c r="AC20" s="40">
        <v>330</v>
      </c>
      <c r="AD20" s="41">
        <v>96</v>
      </c>
    </row>
    <row r="21" spans="11:30" ht="15.75" thickBot="1">
      <c r="K21" s="34"/>
      <c r="N21" s="167" t="s">
        <v>86</v>
      </c>
      <c r="O21" s="188"/>
      <c r="P21" s="53"/>
      <c r="Q21" s="54">
        <f t="shared" ref="Q21:AD21" si="0">AVERAGE(Q3:Q20)</f>
        <v>465.33333333333331</v>
      </c>
      <c r="R21" s="54">
        <f t="shared" si="0"/>
        <v>156.33333333333334</v>
      </c>
      <c r="S21" s="54">
        <f t="shared" si="0"/>
        <v>486.44444444444446</v>
      </c>
      <c r="T21" s="54">
        <f t="shared" si="0"/>
        <v>253.22222222222223</v>
      </c>
      <c r="U21" s="54">
        <f t="shared" si="0"/>
        <v>366.44444444444446</v>
      </c>
      <c r="V21" s="54">
        <f t="shared" si="0"/>
        <v>233.44444444444446</v>
      </c>
      <c r="W21" s="54">
        <f t="shared" si="0"/>
        <v>315.27777777777777</v>
      </c>
      <c r="X21" s="54">
        <f t="shared" si="0"/>
        <v>251.61111111111111</v>
      </c>
      <c r="Y21" s="54">
        <f t="shared" si="0"/>
        <v>383</v>
      </c>
      <c r="Z21" s="54">
        <f t="shared" si="0"/>
        <v>257.77777777777777</v>
      </c>
      <c r="AA21" s="54">
        <f t="shared" si="0"/>
        <v>378.27777777777777</v>
      </c>
      <c r="AB21" s="54">
        <f t="shared" si="0"/>
        <v>147.5</v>
      </c>
      <c r="AC21" s="54">
        <f t="shared" si="0"/>
        <v>415.94444444444446</v>
      </c>
      <c r="AD21" s="55">
        <f t="shared" si="0"/>
        <v>231.16666666666666</v>
      </c>
    </row>
    <row r="22" spans="11:30" ht="15.75" thickBot="1">
      <c r="K22" s="34"/>
      <c r="N22" s="167" t="s">
        <v>99</v>
      </c>
      <c r="O22" s="188"/>
      <c r="P22" s="52"/>
      <c r="Q22" s="189">
        <f>2*1/COUNT(Q3:Q20)</f>
        <v>0.1111111111111111</v>
      </c>
      <c r="R22" s="190"/>
      <c r="S22" s="189">
        <f>2*1/COUNT(S3:S20)</f>
        <v>0.1111111111111111</v>
      </c>
      <c r="T22" s="190"/>
      <c r="U22" s="189">
        <f>2*1/COUNT(U3:U20)</f>
        <v>0.1111111111111111</v>
      </c>
      <c r="V22" s="190"/>
      <c r="W22" s="189">
        <f>3*1/COUNT(W3:W20)</f>
        <v>0.16666666666666666</v>
      </c>
      <c r="X22" s="190"/>
      <c r="Y22" s="189">
        <f>2*1/COUNT(Y3:Y20)</f>
        <v>0.1111111111111111</v>
      </c>
      <c r="Z22" s="190"/>
      <c r="AA22" s="189">
        <f>2*1/COUNT(AA3:AA20)</f>
        <v>0.1111111111111111</v>
      </c>
      <c r="AB22" s="190"/>
      <c r="AC22" s="189">
        <f>3*1/COUNT(AC3:AC20)</f>
        <v>0.16666666666666666</v>
      </c>
      <c r="AD22" s="190"/>
    </row>
    <row r="23" spans="11:30" ht="15.75" thickBot="1">
      <c r="N23" s="167" t="s">
        <v>87</v>
      </c>
      <c r="O23" s="188"/>
      <c r="P23" s="52"/>
      <c r="Q23" s="189">
        <f>1-Q22</f>
        <v>0.88888888888888884</v>
      </c>
      <c r="R23" s="190"/>
      <c r="S23" s="189">
        <f t="shared" ref="S23" si="1">1-S22</f>
        <v>0.88888888888888884</v>
      </c>
      <c r="T23" s="190"/>
      <c r="U23" s="189">
        <f t="shared" ref="U23" si="2">1-U22</f>
        <v>0.88888888888888884</v>
      </c>
      <c r="V23" s="190"/>
      <c r="W23" s="189">
        <f t="shared" ref="W23" si="3">1-W22</f>
        <v>0.83333333333333337</v>
      </c>
      <c r="X23" s="190"/>
      <c r="Y23" s="189">
        <f t="shared" ref="Y23" si="4">1-Y22</f>
        <v>0.88888888888888884</v>
      </c>
      <c r="Z23" s="190"/>
      <c r="AA23" s="189">
        <f t="shared" ref="AA23" si="5">1-AA22</f>
        <v>0.88888888888888884</v>
      </c>
      <c r="AB23" s="190"/>
      <c r="AC23" s="189">
        <f t="shared" ref="AC23" si="6">1-AC22</f>
        <v>0.83333333333333337</v>
      </c>
      <c r="AD23" s="190"/>
    </row>
    <row r="24" spans="11:30" ht="15.75" thickBot="1">
      <c r="N24" s="167" t="s">
        <v>163</v>
      </c>
      <c r="O24" s="188"/>
      <c r="P24" s="52"/>
      <c r="Q24" s="172">
        <f>1 - R21/Q21</f>
        <v>0.66404011461318047</v>
      </c>
      <c r="R24" s="173"/>
      <c r="S24" s="172">
        <f t="shared" ref="S24" si="7">1 - T21/S21</f>
        <v>0.47944266788487899</v>
      </c>
      <c r="T24" s="173"/>
      <c r="U24" s="172">
        <f t="shared" ref="U24" si="8">1 - V21/U21</f>
        <v>0.36294724075197093</v>
      </c>
      <c r="V24" s="173"/>
      <c r="W24" s="172">
        <f t="shared" ref="W24" si="9">1 - X21/W21</f>
        <v>0.20193832599118944</v>
      </c>
      <c r="X24" s="173"/>
      <c r="Y24" s="172">
        <f t="shared" ref="Y24" si="10">1 - Z21/Y21</f>
        <v>0.3269509718595881</v>
      </c>
      <c r="Z24" s="173"/>
      <c r="AA24" s="172">
        <f t="shared" ref="AA24" si="11">1 - AB21/AA21</f>
        <v>0.61007490086650029</v>
      </c>
      <c r="AB24" s="173"/>
      <c r="AC24" s="172">
        <f t="shared" ref="AC24" si="12">1 - AD21/AC21</f>
        <v>0.44423667690663826</v>
      </c>
      <c r="AD24" s="173"/>
    </row>
    <row r="25" spans="11:30" ht="15.75" thickBot="1">
      <c r="N25" s="194" t="s">
        <v>97</v>
      </c>
      <c r="O25" s="188"/>
      <c r="P25" s="52"/>
      <c r="Q25" s="176">
        <f>Q21/2.5</f>
        <v>186.13333333333333</v>
      </c>
      <c r="R25" s="175"/>
      <c r="S25" s="176">
        <f t="shared" ref="S25" si="13">S21/2.5</f>
        <v>194.57777777777778</v>
      </c>
      <c r="T25" s="175"/>
      <c r="U25" s="176">
        <f t="shared" ref="U25" si="14">U21/2.5</f>
        <v>146.57777777777778</v>
      </c>
      <c r="V25" s="175"/>
      <c r="W25" s="176">
        <f t="shared" ref="W25" si="15">W21/2.5</f>
        <v>126.11111111111111</v>
      </c>
      <c r="X25" s="175"/>
      <c r="Y25" s="176">
        <f t="shared" ref="Y25" si="16">Y21/2.5</f>
        <v>153.19999999999999</v>
      </c>
      <c r="Z25" s="175"/>
      <c r="AA25" s="176">
        <f t="shared" ref="AA25" si="17">AA21/2.5</f>
        <v>151.3111111111111</v>
      </c>
      <c r="AB25" s="175"/>
      <c r="AC25" s="176">
        <f t="shared" ref="AC25" si="18">AC21/2.5</f>
        <v>166.37777777777779</v>
      </c>
      <c r="AD25" s="175"/>
    </row>
    <row r="26" spans="11:30" ht="15.75" thickBot="1">
      <c r="L26" s="56"/>
      <c r="M26" s="56"/>
      <c r="N26" s="50" t="s">
        <v>98</v>
      </c>
      <c r="O26" s="51">
        <v>1.4E-2</v>
      </c>
      <c r="P26" s="42"/>
      <c r="Q26" s="165">
        <v>6.3</v>
      </c>
      <c r="R26" s="166"/>
      <c r="S26" s="165">
        <v>5.3</v>
      </c>
      <c r="T26" s="166"/>
      <c r="U26" s="165">
        <v>9.4</v>
      </c>
      <c r="V26" s="166"/>
      <c r="W26" s="165">
        <v>10.4</v>
      </c>
      <c r="X26" s="166"/>
      <c r="Y26" s="165">
        <v>6.4</v>
      </c>
      <c r="Z26" s="166"/>
      <c r="AA26" s="165">
        <v>6.4</v>
      </c>
      <c r="AB26" s="166"/>
      <c r="AC26" s="165">
        <v>6.3</v>
      </c>
      <c r="AD26" s="166"/>
    </row>
    <row r="27" spans="11:30">
      <c r="Q27" s="34"/>
    </row>
  </sheetData>
  <mergeCells count="54">
    <mergeCell ref="C14:E14"/>
    <mergeCell ref="A1:A3"/>
    <mergeCell ref="K1:O1"/>
    <mergeCell ref="Q1:R1"/>
    <mergeCell ref="S1:T1"/>
    <mergeCell ref="S22:T22"/>
    <mergeCell ref="Y1:Z1"/>
    <mergeCell ref="AA1:AB1"/>
    <mergeCell ref="AC1:AD1"/>
    <mergeCell ref="F13:G13"/>
    <mergeCell ref="H13:I13"/>
    <mergeCell ref="U1:V1"/>
    <mergeCell ref="W1:X1"/>
    <mergeCell ref="U22:V22"/>
    <mergeCell ref="W22:X22"/>
    <mergeCell ref="Y22:Z22"/>
    <mergeCell ref="AA22:AB22"/>
    <mergeCell ref="AC22:AD22"/>
    <mergeCell ref="C15:E15"/>
    <mergeCell ref="C16:E16"/>
    <mergeCell ref="N21:O21"/>
    <mergeCell ref="N22:O22"/>
    <mergeCell ref="Q22:R22"/>
    <mergeCell ref="Y23:Z23"/>
    <mergeCell ref="AA23:AB23"/>
    <mergeCell ref="AC23:AD23"/>
    <mergeCell ref="N24:O24"/>
    <mergeCell ref="Q24:R24"/>
    <mergeCell ref="S24:T24"/>
    <mergeCell ref="U24:V24"/>
    <mergeCell ref="W24:X24"/>
    <mergeCell ref="Y24:Z24"/>
    <mergeCell ref="AA24:AB24"/>
    <mergeCell ref="N23:O23"/>
    <mergeCell ref="Q23:R23"/>
    <mergeCell ref="S23:T23"/>
    <mergeCell ref="U23:V23"/>
    <mergeCell ref="W23:X23"/>
    <mergeCell ref="AC24:AD24"/>
    <mergeCell ref="N25:O25"/>
    <mergeCell ref="Q25:R25"/>
    <mergeCell ref="S25:T25"/>
    <mergeCell ref="U25:V25"/>
    <mergeCell ref="W25:X25"/>
    <mergeCell ref="Y25:Z25"/>
    <mergeCell ref="AA25:AB25"/>
    <mergeCell ref="AC25:AD25"/>
    <mergeCell ref="AC26:AD26"/>
    <mergeCell ref="Q26:R26"/>
    <mergeCell ref="S26:T26"/>
    <mergeCell ref="U26:V26"/>
    <mergeCell ref="W26:X26"/>
    <mergeCell ref="Y26:Z26"/>
    <mergeCell ref="AA26:A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3747-5896-4401-A154-9078188F0FBE}">
  <dimension ref="A1:AH64"/>
  <sheetViews>
    <sheetView topLeftCell="A24" workbookViewId="0">
      <selection activeCell="E27" sqref="E27"/>
    </sheetView>
  </sheetViews>
  <sheetFormatPr defaultRowHeight="15"/>
  <cols>
    <col min="1" max="9" width="9.140625" style="1"/>
    <col min="10" max="10" width="3.7109375" style="1" customWidth="1"/>
    <col min="11" max="11" width="16.85546875" style="1" customWidth="1"/>
    <col min="12" max="12" width="6" style="1" customWidth="1"/>
    <col min="13" max="13" width="6.28515625" style="1" customWidth="1"/>
    <col min="14" max="14" width="8.85546875" style="1" customWidth="1"/>
    <col min="15" max="15" width="7.7109375" style="1" customWidth="1"/>
    <col min="16" max="16" width="1.28515625" style="1" customWidth="1"/>
    <col min="17" max="16384" width="9.140625" style="1"/>
  </cols>
  <sheetData>
    <row r="1" spans="1:34" ht="17.25" thickBot="1">
      <c r="A1" s="178" t="s">
        <v>0</v>
      </c>
      <c r="B1" s="44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K1" s="185" t="s">
        <v>85</v>
      </c>
      <c r="L1" s="195"/>
      <c r="M1" s="195"/>
      <c r="N1" s="195"/>
      <c r="O1" s="196"/>
      <c r="P1" s="26"/>
      <c r="Q1" s="181" t="s">
        <v>1</v>
      </c>
      <c r="R1" s="182"/>
      <c r="S1" s="181" t="s">
        <v>2</v>
      </c>
      <c r="T1" s="182"/>
      <c r="U1" s="181" t="s">
        <v>3</v>
      </c>
      <c r="V1" s="182"/>
      <c r="W1" s="181" t="s">
        <v>4</v>
      </c>
      <c r="X1" s="182"/>
      <c r="Y1" s="181" t="s">
        <v>5</v>
      </c>
      <c r="Z1" s="182"/>
      <c r="AA1" s="183" t="s">
        <v>6</v>
      </c>
      <c r="AB1" s="184"/>
      <c r="AC1" s="181" t="s">
        <v>7</v>
      </c>
      <c r="AD1" s="182"/>
    </row>
    <row r="2" spans="1:34" ht="17.25" thickBot="1">
      <c r="A2" s="179"/>
      <c r="B2" s="45" t="s">
        <v>10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9</v>
      </c>
      <c r="I2" s="5" t="s">
        <v>9</v>
      </c>
      <c r="K2" s="18" t="s">
        <v>159</v>
      </c>
      <c r="L2" s="19" t="s">
        <v>81</v>
      </c>
      <c r="M2" s="19" t="s">
        <v>78</v>
      </c>
      <c r="N2" s="19" t="s">
        <v>79</v>
      </c>
      <c r="O2" s="20" t="s">
        <v>80</v>
      </c>
      <c r="P2" s="61"/>
      <c r="Q2" s="60" t="s">
        <v>82</v>
      </c>
      <c r="R2" s="59" t="s">
        <v>83</v>
      </c>
      <c r="S2" s="58" t="s">
        <v>82</v>
      </c>
      <c r="T2" s="59" t="s">
        <v>83</v>
      </c>
      <c r="U2" s="58" t="s">
        <v>82</v>
      </c>
      <c r="V2" s="59" t="s">
        <v>83</v>
      </c>
      <c r="W2" s="58" t="s">
        <v>82</v>
      </c>
      <c r="X2" s="59" t="s">
        <v>83</v>
      </c>
      <c r="Y2" s="58" t="s">
        <v>82</v>
      </c>
      <c r="Z2" s="59" t="s">
        <v>83</v>
      </c>
      <c r="AA2" s="58" t="s">
        <v>82</v>
      </c>
      <c r="AB2" s="59" t="s">
        <v>83</v>
      </c>
      <c r="AC2" s="58" t="s">
        <v>82</v>
      </c>
      <c r="AD2" s="59" t="s">
        <v>83</v>
      </c>
      <c r="AE2" s="25"/>
      <c r="AF2" s="24"/>
      <c r="AG2" s="24"/>
      <c r="AH2" s="24"/>
    </row>
    <row r="3" spans="1:34" ht="17.25" thickBot="1">
      <c r="A3" s="180"/>
      <c r="B3" s="46" t="s">
        <v>11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8</v>
      </c>
      <c r="H3" s="2" t="s">
        <v>8</v>
      </c>
      <c r="I3" s="5" t="s">
        <v>8</v>
      </c>
      <c r="K3" s="14" t="s">
        <v>104</v>
      </c>
      <c r="L3" s="15">
        <v>0.64583333333333337</v>
      </c>
      <c r="M3" s="62">
        <v>7.0000000000000001E-3</v>
      </c>
      <c r="N3" s="63">
        <v>6.0000000000000001E-3</v>
      </c>
      <c r="O3" s="64">
        <v>6.0000000000000001E-3</v>
      </c>
      <c r="P3" s="27"/>
      <c r="Q3" s="95">
        <v>131</v>
      </c>
      <c r="R3" s="96">
        <v>977</v>
      </c>
      <c r="S3" s="95">
        <v>175</v>
      </c>
      <c r="T3" s="96">
        <v>1036</v>
      </c>
      <c r="U3" s="47">
        <v>242</v>
      </c>
      <c r="V3" s="48">
        <v>531</v>
      </c>
      <c r="W3" s="47">
        <v>736</v>
      </c>
      <c r="X3" s="48">
        <v>170</v>
      </c>
      <c r="Y3" s="97">
        <v>76</v>
      </c>
      <c r="Z3" s="98">
        <v>950</v>
      </c>
      <c r="AA3" s="47">
        <v>711</v>
      </c>
      <c r="AB3" s="48">
        <v>38</v>
      </c>
      <c r="AC3" s="47">
        <v>809</v>
      </c>
      <c r="AD3" s="48">
        <v>14</v>
      </c>
      <c r="AE3" s="25"/>
      <c r="AF3" s="24"/>
      <c r="AG3" s="24"/>
      <c r="AH3" s="24"/>
    </row>
    <row r="4" spans="1:34">
      <c r="K4" s="14" t="s">
        <v>105</v>
      </c>
      <c r="L4" s="15">
        <v>0.64583333333333337</v>
      </c>
      <c r="M4" s="62">
        <v>6.0000000000000001E-3</v>
      </c>
      <c r="N4" s="63">
        <v>5.0000000000000001E-3</v>
      </c>
      <c r="O4" s="64">
        <v>6.0000000000000001E-3</v>
      </c>
      <c r="P4" s="27"/>
      <c r="Q4" s="47">
        <v>687</v>
      </c>
      <c r="R4" s="48">
        <v>0</v>
      </c>
      <c r="S4" s="47">
        <v>1393</v>
      </c>
      <c r="T4" s="48">
        <v>381</v>
      </c>
      <c r="U4" s="47">
        <v>971</v>
      </c>
      <c r="V4" s="48">
        <v>17</v>
      </c>
      <c r="W4" s="47">
        <v>756</v>
      </c>
      <c r="X4" s="48">
        <v>0</v>
      </c>
      <c r="Y4" s="47">
        <v>689</v>
      </c>
      <c r="Z4" s="48">
        <v>148</v>
      </c>
      <c r="AA4" s="47">
        <v>667</v>
      </c>
      <c r="AB4" s="48">
        <v>216</v>
      </c>
      <c r="AC4" s="47">
        <v>508</v>
      </c>
      <c r="AD4" s="48">
        <v>450</v>
      </c>
    </row>
    <row r="5" spans="1:34">
      <c r="K5" s="6" t="s">
        <v>106</v>
      </c>
      <c r="L5" s="8">
        <v>0.64583333333333337</v>
      </c>
      <c r="M5" s="65">
        <v>6.0000000000000001E-3</v>
      </c>
      <c r="N5" s="66">
        <v>4.0000000000000001E-3</v>
      </c>
      <c r="O5" s="67">
        <v>3.0000000000000001E-3</v>
      </c>
      <c r="P5" s="28"/>
      <c r="Q5" s="30">
        <v>455</v>
      </c>
      <c r="R5" s="32">
        <v>299</v>
      </c>
      <c r="S5" s="30">
        <v>1079</v>
      </c>
      <c r="T5" s="32">
        <v>549</v>
      </c>
      <c r="U5" s="30">
        <v>801</v>
      </c>
      <c r="V5" s="32">
        <v>458</v>
      </c>
      <c r="W5" s="30">
        <v>583</v>
      </c>
      <c r="X5" s="32">
        <v>405</v>
      </c>
      <c r="Y5" s="30">
        <v>747</v>
      </c>
      <c r="Z5" s="32">
        <v>435</v>
      </c>
      <c r="AA5" s="30">
        <v>407</v>
      </c>
      <c r="AB5" s="32">
        <v>24</v>
      </c>
      <c r="AC5" s="30">
        <v>863</v>
      </c>
      <c r="AD5" s="32">
        <v>506</v>
      </c>
    </row>
    <row r="6" spans="1:34">
      <c r="K6" s="6" t="s">
        <v>107</v>
      </c>
      <c r="L6" s="8">
        <v>0.64583333333333337</v>
      </c>
      <c r="M6" s="68">
        <v>3.0000000000000001E-3</v>
      </c>
      <c r="N6" s="66">
        <v>5.0000000000000001E-3</v>
      </c>
      <c r="O6" s="69">
        <v>5.0000000000000001E-3</v>
      </c>
      <c r="P6" s="29"/>
      <c r="Q6" s="30">
        <v>414</v>
      </c>
      <c r="R6" s="32">
        <v>405</v>
      </c>
      <c r="S6" s="30">
        <v>383</v>
      </c>
      <c r="T6" s="32">
        <v>180</v>
      </c>
      <c r="U6" s="30">
        <v>589</v>
      </c>
      <c r="V6" s="32">
        <v>23</v>
      </c>
      <c r="W6" s="30">
        <v>488</v>
      </c>
      <c r="X6" s="32">
        <v>22</v>
      </c>
      <c r="Y6" s="30">
        <v>470</v>
      </c>
      <c r="Z6" s="32">
        <v>26</v>
      </c>
      <c r="AA6" s="30">
        <v>388</v>
      </c>
      <c r="AB6" s="32">
        <v>148</v>
      </c>
      <c r="AC6" s="30">
        <v>779</v>
      </c>
      <c r="AD6" s="32">
        <v>58</v>
      </c>
    </row>
    <row r="7" spans="1:34">
      <c r="K7" s="6" t="s">
        <v>108</v>
      </c>
      <c r="L7" s="87">
        <v>0.6875</v>
      </c>
      <c r="M7" s="81">
        <v>5.0000000000000001E-3</v>
      </c>
      <c r="N7" s="66">
        <v>5.0000000000000001E-3</v>
      </c>
      <c r="O7" s="69">
        <v>6.0000000000000001E-3</v>
      </c>
      <c r="P7" s="29"/>
      <c r="Q7" s="30">
        <v>696</v>
      </c>
      <c r="R7" s="32">
        <v>759</v>
      </c>
      <c r="S7" s="30">
        <v>831</v>
      </c>
      <c r="T7" s="32">
        <v>319</v>
      </c>
      <c r="U7" s="30">
        <v>120</v>
      </c>
      <c r="V7" s="32">
        <v>241</v>
      </c>
      <c r="W7" s="33">
        <v>60</v>
      </c>
      <c r="X7" s="31">
        <v>228</v>
      </c>
      <c r="Y7" s="33">
        <v>37</v>
      </c>
      <c r="Z7" s="31">
        <v>590</v>
      </c>
      <c r="AA7" s="30">
        <v>513</v>
      </c>
      <c r="AB7" s="32">
        <v>186</v>
      </c>
      <c r="AC7" s="30">
        <v>228</v>
      </c>
      <c r="AD7" s="32">
        <v>122</v>
      </c>
    </row>
    <row r="8" spans="1:34">
      <c r="K8" s="6" t="s">
        <v>109</v>
      </c>
      <c r="L8" s="8">
        <v>0.6875</v>
      </c>
      <c r="M8" s="65">
        <v>6.0000000000000001E-3</v>
      </c>
      <c r="N8" s="66">
        <v>5.0000000000000001E-3</v>
      </c>
      <c r="O8" s="69">
        <v>6.0000000000000001E-3</v>
      </c>
      <c r="P8" s="29"/>
      <c r="Q8" s="30">
        <v>599</v>
      </c>
      <c r="R8" s="32">
        <v>603</v>
      </c>
      <c r="S8" s="30">
        <v>490</v>
      </c>
      <c r="T8" s="32">
        <v>713</v>
      </c>
      <c r="U8" s="30">
        <v>537</v>
      </c>
      <c r="V8" s="32">
        <v>482</v>
      </c>
      <c r="W8" s="30">
        <v>462</v>
      </c>
      <c r="X8" s="32">
        <v>331</v>
      </c>
      <c r="Y8" s="30">
        <v>568</v>
      </c>
      <c r="Z8" s="32">
        <v>351</v>
      </c>
      <c r="AA8" s="30">
        <v>512</v>
      </c>
      <c r="AB8" s="32">
        <v>187</v>
      </c>
      <c r="AC8" s="30">
        <v>549</v>
      </c>
      <c r="AD8" s="32">
        <v>63</v>
      </c>
    </row>
    <row r="9" spans="1:34">
      <c r="K9" s="6" t="s">
        <v>110</v>
      </c>
      <c r="L9" s="8">
        <v>0.6875</v>
      </c>
      <c r="M9" s="82">
        <v>6.0000000000000001E-3</v>
      </c>
      <c r="N9" s="66">
        <v>5.0000000000000001E-3</v>
      </c>
      <c r="O9" s="69">
        <v>5.0000000000000001E-3</v>
      </c>
      <c r="P9" s="29"/>
      <c r="Q9" s="33">
        <v>40</v>
      </c>
      <c r="R9" s="31">
        <v>887</v>
      </c>
      <c r="S9" s="33">
        <v>35</v>
      </c>
      <c r="T9" s="31">
        <v>758</v>
      </c>
      <c r="U9" s="33">
        <v>30</v>
      </c>
      <c r="V9" s="31">
        <v>787</v>
      </c>
      <c r="W9" s="33">
        <v>13</v>
      </c>
      <c r="X9" s="31">
        <v>809</v>
      </c>
      <c r="Y9" s="33">
        <v>-3</v>
      </c>
      <c r="Z9" s="31">
        <v>585</v>
      </c>
      <c r="AA9" s="33">
        <v>38</v>
      </c>
      <c r="AB9" s="31">
        <v>966</v>
      </c>
      <c r="AC9" s="33">
        <v>45</v>
      </c>
      <c r="AD9" s="31">
        <v>1027</v>
      </c>
    </row>
    <row r="10" spans="1:34">
      <c r="E10" s="34" t="s">
        <v>84</v>
      </c>
      <c r="K10" s="6" t="s">
        <v>111</v>
      </c>
      <c r="L10" s="8">
        <v>0.6875</v>
      </c>
      <c r="M10" s="81">
        <v>5.0000000000000001E-3</v>
      </c>
      <c r="N10" s="66">
        <v>5.0000000000000001E-3</v>
      </c>
      <c r="O10" s="69">
        <v>6.0000000000000001E-3</v>
      </c>
      <c r="P10" s="29"/>
      <c r="Q10" s="33">
        <v>63</v>
      </c>
      <c r="R10" s="31">
        <v>511</v>
      </c>
      <c r="S10" s="33">
        <v>65</v>
      </c>
      <c r="T10" s="31">
        <v>728</v>
      </c>
      <c r="U10" s="30">
        <v>98</v>
      </c>
      <c r="V10" s="32">
        <v>265</v>
      </c>
      <c r="W10" s="35">
        <v>80</v>
      </c>
      <c r="X10" s="36">
        <v>274</v>
      </c>
      <c r="Y10" s="30">
        <v>333</v>
      </c>
      <c r="Z10" s="32">
        <v>264</v>
      </c>
      <c r="AA10" s="35">
        <v>93</v>
      </c>
      <c r="AB10" s="36">
        <v>451</v>
      </c>
      <c r="AC10" s="33">
        <v>12</v>
      </c>
      <c r="AD10" s="31">
        <v>544</v>
      </c>
    </row>
    <row r="11" spans="1:34">
      <c r="E11" s="34" t="s">
        <v>100</v>
      </c>
      <c r="K11" s="6" t="s">
        <v>112</v>
      </c>
      <c r="L11" s="8">
        <v>0.6875</v>
      </c>
      <c r="M11" s="65">
        <v>6.0000000000000001E-3</v>
      </c>
      <c r="N11" s="66">
        <v>4.0000000000000001E-3</v>
      </c>
      <c r="O11" s="69">
        <v>2E-3</v>
      </c>
      <c r="P11" s="29"/>
      <c r="Q11" s="30">
        <v>733</v>
      </c>
      <c r="R11" s="32">
        <v>255</v>
      </c>
      <c r="S11" s="30">
        <v>961</v>
      </c>
      <c r="T11" s="32">
        <v>427</v>
      </c>
      <c r="U11" s="30">
        <v>344</v>
      </c>
      <c r="V11" s="32">
        <v>368</v>
      </c>
      <c r="W11" s="30">
        <v>386</v>
      </c>
      <c r="X11" s="32">
        <v>309</v>
      </c>
      <c r="Y11" s="30">
        <v>631</v>
      </c>
      <c r="Z11" s="32">
        <v>532</v>
      </c>
      <c r="AA11" s="30">
        <v>422</v>
      </c>
      <c r="AB11" s="32">
        <v>253</v>
      </c>
      <c r="AC11" s="30">
        <v>760</v>
      </c>
      <c r="AD11" s="32">
        <v>49</v>
      </c>
    </row>
    <row r="12" spans="1:34">
      <c r="E12" s="34" t="s">
        <v>101</v>
      </c>
      <c r="K12" s="6" t="s">
        <v>113</v>
      </c>
      <c r="L12" s="87">
        <v>0.64583333333333337</v>
      </c>
      <c r="M12" s="81">
        <v>2E-3</v>
      </c>
      <c r="N12" s="66">
        <v>2E-3</v>
      </c>
      <c r="O12" s="69">
        <v>1E-3</v>
      </c>
      <c r="P12" s="29"/>
      <c r="Q12" s="30">
        <v>248</v>
      </c>
      <c r="R12" s="32">
        <v>378</v>
      </c>
      <c r="S12" s="30">
        <v>296</v>
      </c>
      <c r="T12" s="32">
        <v>515</v>
      </c>
      <c r="U12" s="30">
        <v>279</v>
      </c>
      <c r="V12" s="32">
        <v>309</v>
      </c>
      <c r="W12" s="30">
        <v>327</v>
      </c>
      <c r="X12" s="32">
        <v>268</v>
      </c>
      <c r="Y12" s="30">
        <v>310</v>
      </c>
      <c r="Z12" s="32">
        <v>97</v>
      </c>
      <c r="AA12" s="30">
        <v>222</v>
      </c>
      <c r="AB12" s="32">
        <v>431</v>
      </c>
      <c r="AC12" s="30">
        <v>211</v>
      </c>
      <c r="AD12" s="32">
        <v>384</v>
      </c>
    </row>
    <row r="13" spans="1:34">
      <c r="F13" s="193" t="s">
        <v>90</v>
      </c>
      <c r="G13" s="193"/>
      <c r="H13" s="193" t="s">
        <v>89</v>
      </c>
      <c r="I13" s="193"/>
      <c r="K13" s="6" t="s">
        <v>114</v>
      </c>
      <c r="L13" s="8">
        <v>0.64583333333333337</v>
      </c>
      <c r="M13" s="68">
        <v>1E-3</v>
      </c>
      <c r="N13" s="66">
        <v>3.0000000000000001E-3</v>
      </c>
      <c r="O13" s="69">
        <v>3.0000000000000001E-3</v>
      </c>
      <c r="P13" s="29"/>
      <c r="Q13" s="30">
        <v>347</v>
      </c>
      <c r="R13" s="32">
        <v>112</v>
      </c>
      <c r="S13" s="30">
        <v>509</v>
      </c>
      <c r="T13" s="32">
        <v>600</v>
      </c>
      <c r="U13" s="30">
        <v>368</v>
      </c>
      <c r="V13" s="32">
        <v>188</v>
      </c>
      <c r="W13" s="30">
        <v>387</v>
      </c>
      <c r="X13" s="32">
        <v>295</v>
      </c>
      <c r="Y13" s="30">
        <v>461</v>
      </c>
      <c r="Z13" s="32">
        <v>509</v>
      </c>
      <c r="AA13" s="30">
        <v>370</v>
      </c>
      <c r="AB13" s="32">
        <v>31</v>
      </c>
      <c r="AC13" s="30">
        <v>593</v>
      </c>
      <c r="AD13" s="32">
        <v>26</v>
      </c>
    </row>
    <row r="14" spans="1:34">
      <c r="C14" s="192" t="s">
        <v>88</v>
      </c>
      <c r="D14" s="192"/>
      <c r="E14" s="192"/>
      <c r="F14" s="102">
        <v>0.76239999999999997</v>
      </c>
      <c r="H14" s="102">
        <v>0.81200000000000006</v>
      </c>
      <c r="K14" s="6" t="s">
        <v>115</v>
      </c>
      <c r="L14" s="8">
        <v>0.64583333333333337</v>
      </c>
      <c r="M14" s="68">
        <v>3.0000000000000001E-3</v>
      </c>
      <c r="N14" s="66">
        <v>4.0000000000000001E-3</v>
      </c>
      <c r="O14" s="69">
        <v>8.9999999999999993E-3</v>
      </c>
      <c r="P14" s="29"/>
      <c r="Q14" s="30">
        <v>404</v>
      </c>
      <c r="R14" s="32">
        <v>16</v>
      </c>
      <c r="S14" s="30">
        <v>688</v>
      </c>
      <c r="T14" s="32">
        <v>38</v>
      </c>
      <c r="U14" s="30">
        <v>549</v>
      </c>
      <c r="V14" s="32">
        <v>12</v>
      </c>
      <c r="W14" s="30">
        <v>546</v>
      </c>
      <c r="X14" s="32">
        <v>34</v>
      </c>
      <c r="Y14" s="30">
        <v>438</v>
      </c>
      <c r="Z14" s="32">
        <v>25</v>
      </c>
      <c r="AA14" s="30">
        <v>330</v>
      </c>
      <c r="AB14" s="32">
        <v>19</v>
      </c>
      <c r="AC14" s="30">
        <v>420</v>
      </c>
      <c r="AD14" s="32">
        <v>0</v>
      </c>
    </row>
    <row r="15" spans="1:34">
      <c r="C15" s="192" t="s">
        <v>96</v>
      </c>
      <c r="D15" s="192"/>
      <c r="E15" s="192"/>
      <c r="F15" s="49" t="s">
        <v>161</v>
      </c>
      <c r="K15" s="6" t="s">
        <v>116</v>
      </c>
      <c r="L15" s="8">
        <v>0.64583333333333337</v>
      </c>
      <c r="M15" s="65">
        <v>8.9999999999999993E-3</v>
      </c>
      <c r="N15" s="66">
        <v>4.0000000000000001E-3</v>
      </c>
      <c r="O15" s="69">
        <v>7.0000000000000001E-3</v>
      </c>
      <c r="P15" s="29"/>
      <c r="Q15" s="30">
        <v>683</v>
      </c>
      <c r="R15" s="32">
        <v>103</v>
      </c>
      <c r="S15" s="30">
        <v>442</v>
      </c>
      <c r="T15" s="32">
        <v>132</v>
      </c>
      <c r="U15" s="30">
        <v>471</v>
      </c>
      <c r="V15" s="32">
        <v>76</v>
      </c>
      <c r="W15" s="30">
        <v>555</v>
      </c>
      <c r="X15" s="32">
        <v>65</v>
      </c>
      <c r="Y15" s="30">
        <v>451</v>
      </c>
      <c r="Z15" s="32">
        <v>276</v>
      </c>
      <c r="AA15" s="30">
        <v>306</v>
      </c>
      <c r="AB15" s="32">
        <v>128</v>
      </c>
      <c r="AC15" s="30">
        <v>403</v>
      </c>
      <c r="AD15" s="32">
        <v>46</v>
      </c>
    </row>
    <row r="16" spans="1:34">
      <c r="C16" s="192" t="s">
        <v>95</v>
      </c>
      <c r="D16" s="192"/>
      <c r="E16" s="192"/>
      <c r="F16" s="49">
        <f>COUNT(Q3:AD57)/2</f>
        <v>383</v>
      </c>
      <c r="K16" s="6" t="s">
        <v>117</v>
      </c>
      <c r="L16" s="8">
        <v>0.64583333333333337</v>
      </c>
      <c r="M16" s="82">
        <v>7.0000000000000001E-3</v>
      </c>
      <c r="N16" s="66">
        <v>4.0000000000000001E-3</v>
      </c>
      <c r="O16" s="69">
        <v>8.9999999999999993E-3</v>
      </c>
      <c r="P16" s="29"/>
      <c r="Q16" s="30">
        <v>350</v>
      </c>
      <c r="R16" s="32">
        <v>168</v>
      </c>
      <c r="S16" s="35">
        <v>188</v>
      </c>
      <c r="T16" s="36">
        <v>763</v>
      </c>
      <c r="U16" s="30">
        <v>258</v>
      </c>
      <c r="V16" s="32">
        <v>216</v>
      </c>
      <c r="W16" s="30">
        <v>200</v>
      </c>
      <c r="X16" s="32">
        <v>253</v>
      </c>
      <c r="Y16" s="30">
        <v>159</v>
      </c>
      <c r="Z16" s="32">
        <v>383</v>
      </c>
      <c r="AA16" s="30">
        <v>383</v>
      </c>
      <c r="AB16" s="32">
        <v>140</v>
      </c>
      <c r="AC16" s="30">
        <v>319</v>
      </c>
      <c r="AD16" s="32">
        <v>184</v>
      </c>
    </row>
    <row r="17" spans="3:30">
      <c r="C17" s="192" t="s">
        <v>166</v>
      </c>
      <c r="D17" s="192"/>
      <c r="E17" s="192"/>
      <c r="F17" s="101">
        <f>AVERAGE(Q61:X61,AA61:AD61)</f>
        <v>0.14090026396411107</v>
      </c>
      <c r="G17" s="1" t="s">
        <v>167</v>
      </c>
      <c r="K17" s="6" t="s">
        <v>118</v>
      </c>
      <c r="L17" s="8">
        <v>0.64583333333333337</v>
      </c>
      <c r="M17" s="82">
        <v>8.9999999999999993E-3</v>
      </c>
      <c r="N17" s="66">
        <v>3.0000000000000001E-3</v>
      </c>
      <c r="O17" s="67">
        <v>3.0000000000000001E-3</v>
      </c>
      <c r="P17" s="28"/>
      <c r="Q17" s="30">
        <v>598</v>
      </c>
      <c r="R17" s="32">
        <v>267</v>
      </c>
      <c r="S17" s="30">
        <v>841</v>
      </c>
      <c r="T17" s="32">
        <v>200</v>
      </c>
      <c r="U17" s="30">
        <v>832</v>
      </c>
      <c r="V17" s="32">
        <v>119</v>
      </c>
      <c r="W17" s="30">
        <v>822</v>
      </c>
      <c r="X17" s="32">
        <v>123</v>
      </c>
      <c r="Y17" s="30">
        <v>428</v>
      </c>
      <c r="Z17" s="32">
        <v>491</v>
      </c>
      <c r="AA17" s="30">
        <v>461</v>
      </c>
      <c r="AB17" s="32">
        <v>178</v>
      </c>
      <c r="AC17" s="30">
        <v>988</v>
      </c>
      <c r="AD17" s="32">
        <v>23</v>
      </c>
    </row>
    <row r="18" spans="3:30">
      <c r="K18" s="6" t="s">
        <v>119</v>
      </c>
      <c r="L18" s="8">
        <v>0.64583333333333337</v>
      </c>
      <c r="M18" s="65">
        <v>3.0000000000000001E-3</v>
      </c>
      <c r="N18" s="66">
        <v>2E-3</v>
      </c>
      <c r="O18" s="69">
        <v>1E-3</v>
      </c>
      <c r="P18" s="29"/>
      <c r="Q18" s="35">
        <v>100</v>
      </c>
      <c r="R18" s="36">
        <v>685</v>
      </c>
      <c r="S18" s="30">
        <v>278</v>
      </c>
      <c r="T18" s="32">
        <v>359</v>
      </c>
      <c r="U18" s="35">
        <v>158</v>
      </c>
      <c r="V18" s="36">
        <v>482</v>
      </c>
      <c r="W18" s="30">
        <v>142</v>
      </c>
      <c r="X18" s="32">
        <v>421</v>
      </c>
      <c r="Y18" s="35">
        <v>90</v>
      </c>
      <c r="Z18" s="36">
        <v>923</v>
      </c>
      <c r="AA18" s="33">
        <v>42</v>
      </c>
      <c r="AB18" s="31">
        <v>537</v>
      </c>
      <c r="AC18" s="30">
        <v>302</v>
      </c>
      <c r="AD18" s="32">
        <v>273</v>
      </c>
    </row>
    <row r="19" spans="3:30">
      <c r="K19" s="6" t="s">
        <v>120</v>
      </c>
      <c r="L19" s="87">
        <v>0.6875</v>
      </c>
      <c r="M19" s="68">
        <v>1E-3</v>
      </c>
      <c r="N19" s="66">
        <v>2E-3</v>
      </c>
      <c r="O19" s="69">
        <v>1E-3</v>
      </c>
      <c r="P19" s="29"/>
      <c r="Q19" s="30">
        <v>354</v>
      </c>
      <c r="R19" s="32">
        <v>125</v>
      </c>
      <c r="S19" s="30">
        <v>636</v>
      </c>
      <c r="T19" s="32">
        <v>104</v>
      </c>
      <c r="U19" s="30">
        <v>432</v>
      </c>
      <c r="V19" s="32">
        <v>31</v>
      </c>
      <c r="W19" s="30">
        <v>374</v>
      </c>
      <c r="X19" s="32">
        <v>49</v>
      </c>
      <c r="Y19" s="30">
        <v>382</v>
      </c>
      <c r="Z19" s="32">
        <v>179</v>
      </c>
      <c r="AA19" s="30">
        <v>300</v>
      </c>
      <c r="AB19" s="32">
        <v>125</v>
      </c>
      <c r="AC19" s="30">
        <v>474</v>
      </c>
      <c r="AD19" s="32">
        <v>9</v>
      </c>
    </row>
    <row r="20" spans="3:30">
      <c r="D20" s="34" t="s">
        <v>160</v>
      </c>
      <c r="K20" s="72" t="s">
        <v>121</v>
      </c>
      <c r="L20" s="73">
        <v>0.6875</v>
      </c>
      <c r="M20" s="83">
        <v>0</v>
      </c>
      <c r="N20" s="70">
        <v>2E-3</v>
      </c>
      <c r="O20" s="76">
        <v>1E-3</v>
      </c>
      <c r="P20" s="74"/>
      <c r="Q20" s="40">
        <v>229</v>
      </c>
      <c r="R20" s="41">
        <v>35</v>
      </c>
      <c r="S20" s="40">
        <v>227</v>
      </c>
      <c r="T20" s="41">
        <v>149</v>
      </c>
      <c r="U20" s="40">
        <v>261</v>
      </c>
      <c r="V20" s="41">
        <v>127</v>
      </c>
      <c r="W20" s="40">
        <v>205</v>
      </c>
      <c r="X20" s="41">
        <v>151</v>
      </c>
      <c r="Y20" s="40">
        <v>310</v>
      </c>
      <c r="Z20" s="41">
        <v>87</v>
      </c>
      <c r="AA20" s="40">
        <v>251</v>
      </c>
      <c r="AB20" s="41">
        <v>29</v>
      </c>
      <c r="AC20" s="40">
        <v>246</v>
      </c>
      <c r="AD20" s="41">
        <v>33</v>
      </c>
    </row>
    <row r="21" spans="3:30">
      <c r="K21" s="72" t="s">
        <v>122</v>
      </c>
      <c r="L21" s="73">
        <v>0.6875</v>
      </c>
      <c r="M21" s="84">
        <v>1E-3</v>
      </c>
      <c r="N21" s="70">
        <v>1E-3</v>
      </c>
      <c r="O21" s="76">
        <v>2E-3</v>
      </c>
      <c r="P21" s="74"/>
      <c r="Q21" s="40">
        <v>279</v>
      </c>
      <c r="R21" s="41">
        <v>128</v>
      </c>
      <c r="S21" s="40">
        <v>628</v>
      </c>
      <c r="T21" s="41">
        <v>191</v>
      </c>
      <c r="U21" s="40">
        <v>157</v>
      </c>
      <c r="V21" s="41">
        <v>180</v>
      </c>
      <c r="W21" s="40">
        <v>135</v>
      </c>
      <c r="X21" s="41">
        <v>224</v>
      </c>
      <c r="Y21" s="40">
        <v>192</v>
      </c>
      <c r="Z21" s="41">
        <v>471</v>
      </c>
      <c r="AA21" s="77">
        <v>6</v>
      </c>
      <c r="AB21" s="78">
        <v>321</v>
      </c>
      <c r="AC21" s="77">
        <v>50</v>
      </c>
      <c r="AD21" s="78">
        <v>183</v>
      </c>
    </row>
    <row r="22" spans="3:30">
      <c r="D22" s="34" t="s">
        <v>164</v>
      </c>
      <c r="K22" s="72" t="s">
        <v>123</v>
      </c>
      <c r="L22" s="73">
        <v>0.6875</v>
      </c>
      <c r="M22" s="75">
        <v>2E-3</v>
      </c>
      <c r="N22" s="70">
        <v>1E-3</v>
      </c>
      <c r="O22" s="76">
        <v>2E-3</v>
      </c>
      <c r="P22" s="74"/>
      <c r="Q22" s="77">
        <v>25</v>
      </c>
      <c r="R22" s="78">
        <v>745</v>
      </c>
      <c r="S22" s="40">
        <v>203</v>
      </c>
      <c r="T22" s="41">
        <v>358</v>
      </c>
      <c r="U22" s="77">
        <v>55</v>
      </c>
      <c r="V22" s="78">
        <v>495</v>
      </c>
      <c r="W22" s="77">
        <v>36</v>
      </c>
      <c r="X22" s="78">
        <v>563</v>
      </c>
      <c r="Y22" s="77">
        <v>3</v>
      </c>
      <c r="Z22" s="78">
        <v>787</v>
      </c>
      <c r="AA22" s="77">
        <v>6</v>
      </c>
      <c r="AB22" s="78">
        <v>413</v>
      </c>
      <c r="AC22" s="77">
        <v>39</v>
      </c>
      <c r="AD22" s="78">
        <v>323</v>
      </c>
    </row>
    <row r="23" spans="3:30">
      <c r="K23" s="72" t="s">
        <v>124</v>
      </c>
      <c r="L23" s="73">
        <v>0.6875</v>
      </c>
      <c r="M23" s="83">
        <v>0</v>
      </c>
      <c r="N23" s="70">
        <v>2E-3</v>
      </c>
      <c r="O23" s="76">
        <v>2E-3</v>
      </c>
      <c r="P23" s="74"/>
      <c r="Q23" s="40">
        <v>112</v>
      </c>
      <c r="R23" s="41">
        <v>191</v>
      </c>
      <c r="S23" s="40">
        <v>359</v>
      </c>
      <c r="T23" s="41">
        <v>414</v>
      </c>
      <c r="U23" s="79">
        <v>123</v>
      </c>
      <c r="V23" s="80">
        <v>374</v>
      </c>
      <c r="W23" s="77">
        <v>74</v>
      </c>
      <c r="X23" s="78">
        <v>427</v>
      </c>
      <c r="Y23" s="77">
        <v>72</v>
      </c>
      <c r="Z23" s="78">
        <v>632</v>
      </c>
      <c r="AA23" s="40">
        <v>163</v>
      </c>
      <c r="AB23" s="41">
        <v>169</v>
      </c>
      <c r="AC23" s="40">
        <v>229</v>
      </c>
      <c r="AD23" s="41">
        <v>86</v>
      </c>
    </row>
    <row r="24" spans="3:30">
      <c r="K24" s="72" t="s">
        <v>125</v>
      </c>
      <c r="L24" s="88">
        <v>0.64583333333333337</v>
      </c>
      <c r="M24" s="84">
        <v>2E-3</v>
      </c>
      <c r="N24" s="70">
        <v>2E-3</v>
      </c>
      <c r="O24" s="76">
        <v>4.0000000000000001E-3</v>
      </c>
      <c r="P24" s="74"/>
      <c r="Q24" s="40">
        <v>596</v>
      </c>
      <c r="R24" s="41">
        <v>85</v>
      </c>
      <c r="S24" s="40">
        <v>1666</v>
      </c>
      <c r="T24" s="41">
        <v>4</v>
      </c>
      <c r="U24" s="40">
        <v>430</v>
      </c>
      <c r="V24" s="41">
        <v>16</v>
      </c>
      <c r="W24" s="40">
        <v>232</v>
      </c>
      <c r="X24" s="41">
        <v>23</v>
      </c>
      <c r="Y24" s="40">
        <v>379</v>
      </c>
      <c r="Z24" s="41">
        <v>91</v>
      </c>
      <c r="AA24" s="40">
        <v>456</v>
      </c>
      <c r="AB24" s="41">
        <v>128</v>
      </c>
      <c r="AC24" s="40">
        <v>145</v>
      </c>
      <c r="AD24" s="41">
        <v>36</v>
      </c>
    </row>
    <row r="25" spans="3:30">
      <c r="K25" s="72" t="s">
        <v>126</v>
      </c>
      <c r="L25" s="73">
        <v>0.64583333333333337</v>
      </c>
      <c r="M25" s="75">
        <v>4.0000000000000001E-3</v>
      </c>
      <c r="N25" s="70">
        <v>2E-3</v>
      </c>
      <c r="O25" s="76">
        <v>6.0000000000000001E-3</v>
      </c>
      <c r="P25" s="74"/>
      <c r="Q25" s="40">
        <v>265</v>
      </c>
      <c r="R25" s="41">
        <v>213</v>
      </c>
      <c r="S25" s="40">
        <v>517</v>
      </c>
      <c r="T25" s="41">
        <v>394</v>
      </c>
      <c r="U25" s="40">
        <v>384</v>
      </c>
      <c r="V25" s="41">
        <v>90</v>
      </c>
      <c r="W25" s="40">
        <v>428</v>
      </c>
      <c r="X25" s="41">
        <v>112</v>
      </c>
      <c r="Y25" s="40">
        <v>328</v>
      </c>
      <c r="Z25" s="41">
        <v>153</v>
      </c>
      <c r="AA25" s="77">
        <v>79</v>
      </c>
      <c r="AB25" s="78">
        <v>151</v>
      </c>
      <c r="AC25" s="77">
        <v>18</v>
      </c>
      <c r="AD25" s="78">
        <v>137</v>
      </c>
    </row>
    <row r="26" spans="3:30">
      <c r="K26" s="72" t="s">
        <v>127</v>
      </c>
      <c r="L26" s="73">
        <v>0.64583333333333337</v>
      </c>
      <c r="M26" s="75">
        <v>6.0000000000000001E-3</v>
      </c>
      <c r="N26" s="70">
        <v>2E-3</v>
      </c>
      <c r="O26" s="76">
        <v>2E-3</v>
      </c>
      <c r="P26" s="74"/>
      <c r="Q26" s="77">
        <v>70</v>
      </c>
      <c r="R26" s="78">
        <v>537</v>
      </c>
      <c r="S26" s="40">
        <v>183</v>
      </c>
      <c r="T26" s="41">
        <v>360</v>
      </c>
      <c r="U26" s="79">
        <v>108</v>
      </c>
      <c r="V26" s="80">
        <v>440</v>
      </c>
      <c r="W26" s="79">
        <v>92</v>
      </c>
      <c r="X26" s="80">
        <v>559</v>
      </c>
      <c r="Y26" s="77">
        <v>49</v>
      </c>
      <c r="Z26" s="78">
        <v>663</v>
      </c>
      <c r="AA26" s="77">
        <v>56</v>
      </c>
      <c r="AB26" s="78">
        <v>431</v>
      </c>
      <c r="AC26" s="77">
        <v>72</v>
      </c>
      <c r="AD26" s="78">
        <v>256</v>
      </c>
    </row>
    <row r="27" spans="3:30">
      <c r="K27" s="72" t="s">
        <v>128</v>
      </c>
      <c r="L27" s="73">
        <v>0.64583333333333337</v>
      </c>
      <c r="M27" s="75">
        <v>2E-3</v>
      </c>
      <c r="N27" s="70">
        <v>1E-3</v>
      </c>
      <c r="O27" s="76">
        <v>-1E-3</v>
      </c>
      <c r="P27" s="74"/>
      <c r="Q27" s="40">
        <v>149</v>
      </c>
      <c r="R27" s="41">
        <v>349</v>
      </c>
      <c r="S27" s="40">
        <v>480</v>
      </c>
      <c r="T27" s="41">
        <v>432</v>
      </c>
      <c r="U27" s="40">
        <v>259</v>
      </c>
      <c r="V27" s="41">
        <v>335</v>
      </c>
      <c r="W27" s="40">
        <v>321</v>
      </c>
      <c r="X27" s="41">
        <v>95</v>
      </c>
      <c r="Y27" s="40">
        <v>157</v>
      </c>
      <c r="Z27" s="41">
        <v>246</v>
      </c>
      <c r="AA27" s="77">
        <v>47</v>
      </c>
      <c r="AB27" s="78">
        <v>221</v>
      </c>
      <c r="AC27" s="77">
        <v>35</v>
      </c>
      <c r="AD27" s="78">
        <v>238</v>
      </c>
    </row>
    <row r="28" spans="3:30">
      <c r="K28" s="72" t="s">
        <v>129</v>
      </c>
      <c r="L28" s="73">
        <v>0.64583333333333337</v>
      </c>
      <c r="M28" s="84">
        <v>-1E-3</v>
      </c>
      <c r="N28" s="70">
        <v>-1E-3</v>
      </c>
      <c r="O28" s="76">
        <v>-4.0000000000000001E-3</v>
      </c>
      <c r="P28" s="74"/>
      <c r="Q28" s="40">
        <v>571</v>
      </c>
      <c r="R28" s="41">
        <v>436</v>
      </c>
      <c r="S28" s="40">
        <v>561</v>
      </c>
      <c r="T28" s="41">
        <v>352</v>
      </c>
      <c r="U28" s="40">
        <v>266</v>
      </c>
      <c r="V28" s="41">
        <v>591</v>
      </c>
      <c r="W28" s="40">
        <v>334</v>
      </c>
      <c r="X28" s="41">
        <v>331</v>
      </c>
      <c r="Y28" s="40">
        <v>447</v>
      </c>
      <c r="Z28" s="41">
        <v>779</v>
      </c>
      <c r="AA28" s="40">
        <v>157</v>
      </c>
      <c r="AB28" s="41">
        <v>321</v>
      </c>
      <c r="AC28" s="40">
        <v>161</v>
      </c>
      <c r="AD28" s="41">
        <v>343</v>
      </c>
    </row>
    <row r="29" spans="3:30">
      <c r="K29" s="72" t="s">
        <v>130</v>
      </c>
      <c r="L29" s="73">
        <v>0.64583333333333337</v>
      </c>
      <c r="M29" s="83">
        <v>-4.0000000000000001E-3</v>
      </c>
      <c r="N29" s="70">
        <v>-2E-3</v>
      </c>
      <c r="O29" s="76">
        <v>-1E-3</v>
      </c>
      <c r="P29" s="74"/>
      <c r="Q29" s="40">
        <v>400</v>
      </c>
      <c r="R29" s="41">
        <v>67</v>
      </c>
      <c r="S29" s="91"/>
      <c r="T29" s="92"/>
      <c r="U29" s="79">
        <v>94</v>
      </c>
      <c r="V29" s="80">
        <v>618</v>
      </c>
      <c r="W29" s="77">
        <v>67</v>
      </c>
      <c r="X29" s="78">
        <v>517</v>
      </c>
      <c r="Y29" s="79">
        <v>130</v>
      </c>
      <c r="Z29" s="80">
        <v>953</v>
      </c>
      <c r="AA29" s="40">
        <v>325</v>
      </c>
      <c r="AB29" s="41">
        <v>64</v>
      </c>
      <c r="AC29" s="40">
        <v>240</v>
      </c>
      <c r="AD29" s="41">
        <v>100</v>
      </c>
    </row>
    <row r="30" spans="3:30">
      <c r="K30" s="72" t="s">
        <v>131</v>
      </c>
      <c r="L30" s="73">
        <v>0.64583333333333337</v>
      </c>
      <c r="M30" s="83">
        <v>-1E-3</v>
      </c>
      <c r="N30" s="70">
        <v>1E-3</v>
      </c>
      <c r="O30" s="76">
        <v>2E-3</v>
      </c>
      <c r="P30" s="74"/>
      <c r="Q30" s="40">
        <v>115</v>
      </c>
      <c r="R30" s="41">
        <v>87</v>
      </c>
      <c r="S30" s="77">
        <v>34</v>
      </c>
      <c r="T30" s="78">
        <v>230</v>
      </c>
      <c r="U30" s="40">
        <v>101</v>
      </c>
      <c r="V30" s="41">
        <v>79</v>
      </c>
      <c r="W30" s="40">
        <v>105</v>
      </c>
      <c r="X30" s="41">
        <v>220</v>
      </c>
      <c r="Y30" s="77">
        <v>62</v>
      </c>
      <c r="Z30" s="78">
        <v>270</v>
      </c>
      <c r="AA30" s="40">
        <v>93</v>
      </c>
      <c r="AB30" s="41">
        <v>85</v>
      </c>
      <c r="AC30" s="40">
        <v>80</v>
      </c>
      <c r="AD30" s="41">
        <v>61</v>
      </c>
    </row>
    <row r="31" spans="3:30">
      <c r="K31" s="72" t="s">
        <v>132</v>
      </c>
      <c r="L31" s="73">
        <v>0.64583333333333337</v>
      </c>
      <c r="M31" s="84">
        <v>2E-3</v>
      </c>
      <c r="N31" s="70">
        <v>2E-3</v>
      </c>
      <c r="O31" s="76">
        <v>2E-3</v>
      </c>
      <c r="P31" s="74"/>
      <c r="Q31" s="40">
        <v>873</v>
      </c>
      <c r="R31" s="41">
        <v>143</v>
      </c>
      <c r="S31" s="40">
        <v>1140</v>
      </c>
      <c r="T31" s="41">
        <v>477</v>
      </c>
      <c r="U31" s="40">
        <v>548</v>
      </c>
      <c r="V31" s="41">
        <v>117</v>
      </c>
      <c r="W31" s="40">
        <v>713</v>
      </c>
      <c r="X31" s="41">
        <v>137</v>
      </c>
      <c r="Y31" s="40">
        <v>820</v>
      </c>
      <c r="Z31" s="41">
        <v>25</v>
      </c>
      <c r="AA31" s="40">
        <v>546</v>
      </c>
      <c r="AB31" s="41">
        <v>214</v>
      </c>
      <c r="AC31" s="40">
        <v>282</v>
      </c>
      <c r="AD31" s="41">
        <v>620</v>
      </c>
    </row>
    <row r="32" spans="3:30">
      <c r="K32" s="72" t="s">
        <v>133</v>
      </c>
      <c r="L32" s="88">
        <v>0.6875</v>
      </c>
      <c r="M32" s="84">
        <v>2E-3</v>
      </c>
      <c r="N32" s="70">
        <v>2E-3</v>
      </c>
      <c r="O32" s="76">
        <v>1E-3</v>
      </c>
      <c r="P32" s="74"/>
      <c r="Q32" s="40">
        <v>976</v>
      </c>
      <c r="R32" s="41">
        <v>40</v>
      </c>
      <c r="S32" s="40">
        <v>1407</v>
      </c>
      <c r="T32" s="41">
        <v>210</v>
      </c>
      <c r="U32" s="40">
        <v>117</v>
      </c>
      <c r="V32" s="41">
        <v>181</v>
      </c>
      <c r="W32" s="40">
        <v>136</v>
      </c>
      <c r="X32" s="41">
        <v>194</v>
      </c>
      <c r="Y32" s="77">
        <v>35</v>
      </c>
      <c r="Z32" s="78">
        <v>252</v>
      </c>
      <c r="AA32" s="40">
        <v>88</v>
      </c>
      <c r="AB32" s="41">
        <v>127</v>
      </c>
      <c r="AC32" s="40">
        <v>174</v>
      </c>
      <c r="AD32" s="41">
        <v>47</v>
      </c>
    </row>
    <row r="33" spans="11:30">
      <c r="K33" s="72" t="s">
        <v>134</v>
      </c>
      <c r="L33" s="73">
        <v>0.6875</v>
      </c>
      <c r="M33" s="83">
        <v>1E-3</v>
      </c>
      <c r="N33" s="70">
        <v>2E-3</v>
      </c>
      <c r="O33" s="76">
        <v>2E-3</v>
      </c>
      <c r="P33" s="74"/>
      <c r="Q33" s="40">
        <v>105</v>
      </c>
      <c r="R33" s="41">
        <v>200</v>
      </c>
      <c r="S33" s="40">
        <v>463</v>
      </c>
      <c r="T33" s="41">
        <v>136</v>
      </c>
      <c r="U33" s="40">
        <v>106</v>
      </c>
      <c r="V33" s="41">
        <v>39</v>
      </c>
      <c r="W33" s="77">
        <v>60</v>
      </c>
      <c r="X33" s="78">
        <v>117</v>
      </c>
      <c r="Y33" s="40">
        <v>230</v>
      </c>
      <c r="Z33" s="41">
        <v>94</v>
      </c>
      <c r="AA33" s="40">
        <v>174</v>
      </c>
      <c r="AB33" s="41">
        <v>273</v>
      </c>
      <c r="AC33" s="40">
        <v>167</v>
      </c>
      <c r="AD33" s="41">
        <v>95</v>
      </c>
    </row>
    <row r="34" spans="11:30">
      <c r="K34" s="72" t="s">
        <v>135</v>
      </c>
      <c r="L34" s="73">
        <v>0.6875</v>
      </c>
      <c r="M34" s="84">
        <v>2E-3</v>
      </c>
      <c r="N34" s="70">
        <v>2E-3</v>
      </c>
      <c r="O34" s="76">
        <v>2E-3</v>
      </c>
      <c r="P34" s="74"/>
      <c r="Q34" s="77">
        <v>65</v>
      </c>
      <c r="R34" s="78">
        <v>681</v>
      </c>
      <c r="S34" s="77">
        <v>81</v>
      </c>
      <c r="T34" s="78">
        <v>629</v>
      </c>
      <c r="U34" s="77">
        <v>14</v>
      </c>
      <c r="V34" s="78">
        <v>507</v>
      </c>
      <c r="W34" s="77">
        <v>23</v>
      </c>
      <c r="X34" s="78">
        <v>575</v>
      </c>
      <c r="Y34" s="77">
        <v>-8</v>
      </c>
      <c r="Z34" s="78">
        <v>772</v>
      </c>
      <c r="AA34" s="77">
        <v>76</v>
      </c>
      <c r="AB34" s="78">
        <v>420</v>
      </c>
      <c r="AC34" s="77">
        <v>49</v>
      </c>
      <c r="AD34" s="78">
        <v>257</v>
      </c>
    </row>
    <row r="35" spans="11:30">
      <c r="K35" s="72" t="s">
        <v>136</v>
      </c>
      <c r="L35" s="73">
        <v>0.6875</v>
      </c>
      <c r="M35" s="84">
        <v>2E-3</v>
      </c>
      <c r="N35" s="70">
        <v>2E-3</v>
      </c>
      <c r="O35" s="76">
        <v>1E-3</v>
      </c>
      <c r="P35" s="74"/>
      <c r="Q35" s="40">
        <v>136</v>
      </c>
      <c r="R35" s="41">
        <v>66</v>
      </c>
      <c r="S35" s="40">
        <v>151</v>
      </c>
      <c r="T35" s="41">
        <v>207</v>
      </c>
      <c r="U35" s="77">
        <v>54</v>
      </c>
      <c r="V35" s="78">
        <v>141</v>
      </c>
      <c r="W35" s="40">
        <v>90</v>
      </c>
      <c r="X35" s="41">
        <v>239</v>
      </c>
      <c r="Y35" s="77">
        <v>27</v>
      </c>
      <c r="Z35" s="78">
        <v>299</v>
      </c>
      <c r="AA35" s="40">
        <v>118</v>
      </c>
      <c r="AB35" s="41">
        <v>164</v>
      </c>
      <c r="AC35" s="77">
        <v>58</v>
      </c>
      <c r="AD35" s="78">
        <v>194</v>
      </c>
    </row>
    <row r="36" spans="11:30">
      <c r="K36" s="72" t="s">
        <v>137</v>
      </c>
      <c r="L36" s="88">
        <v>0.64583333333333337</v>
      </c>
      <c r="M36" s="83">
        <v>1E-3</v>
      </c>
      <c r="N36" s="70">
        <v>2E-3</v>
      </c>
      <c r="O36" s="76">
        <v>3.0000000000000001E-3</v>
      </c>
      <c r="P36" s="74"/>
      <c r="Q36" s="77">
        <v>22</v>
      </c>
      <c r="R36" s="78">
        <v>296</v>
      </c>
      <c r="S36" s="40">
        <v>2105</v>
      </c>
      <c r="T36" s="41">
        <v>429</v>
      </c>
      <c r="U36" s="40">
        <v>103</v>
      </c>
      <c r="V36" s="41">
        <v>166</v>
      </c>
      <c r="W36" s="77">
        <v>44</v>
      </c>
      <c r="X36" s="78">
        <v>194</v>
      </c>
      <c r="Y36" s="40">
        <v>458</v>
      </c>
      <c r="Z36" s="41">
        <v>57</v>
      </c>
      <c r="AA36" s="77">
        <v>58</v>
      </c>
      <c r="AB36" s="78">
        <v>458</v>
      </c>
      <c r="AC36" s="77">
        <v>32</v>
      </c>
      <c r="AD36" s="78">
        <v>612</v>
      </c>
    </row>
    <row r="37" spans="11:30">
      <c r="K37" s="72" t="s">
        <v>138</v>
      </c>
      <c r="L37" s="73">
        <v>0.64583333333333337</v>
      </c>
      <c r="M37" s="75">
        <v>3.0000000000000001E-3</v>
      </c>
      <c r="N37" s="70">
        <v>2E-3</v>
      </c>
      <c r="O37" s="76">
        <v>3.0000000000000001E-3</v>
      </c>
      <c r="P37" s="74"/>
      <c r="Q37" s="40">
        <v>970</v>
      </c>
      <c r="R37" s="41">
        <v>633</v>
      </c>
      <c r="S37" s="40">
        <v>362</v>
      </c>
      <c r="T37" s="41">
        <v>472</v>
      </c>
      <c r="U37" s="40">
        <v>177</v>
      </c>
      <c r="V37" s="41">
        <v>163</v>
      </c>
      <c r="W37" s="40">
        <v>341</v>
      </c>
      <c r="X37" s="41">
        <v>106</v>
      </c>
      <c r="Y37" s="40">
        <v>299</v>
      </c>
      <c r="Z37" s="41">
        <v>137</v>
      </c>
      <c r="AA37" s="40">
        <v>416</v>
      </c>
      <c r="AB37" s="41">
        <v>246</v>
      </c>
      <c r="AC37" s="40">
        <v>315</v>
      </c>
      <c r="AD37" s="41">
        <v>353</v>
      </c>
    </row>
    <row r="38" spans="11:30">
      <c r="K38" s="72" t="s">
        <v>139</v>
      </c>
      <c r="L38" s="73">
        <v>0.64583333333333337</v>
      </c>
      <c r="M38" s="75">
        <v>3.0000000000000001E-3</v>
      </c>
      <c r="N38" s="70">
        <v>2E-3</v>
      </c>
      <c r="O38" s="76">
        <v>3.0000000000000001E-3</v>
      </c>
      <c r="P38" s="74"/>
      <c r="Q38" s="40">
        <v>475</v>
      </c>
      <c r="R38" s="41">
        <v>113</v>
      </c>
      <c r="S38" s="40">
        <v>338</v>
      </c>
      <c r="T38" s="41">
        <v>149</v>
      </c>
      <c r="U38" s="40">
        <v>222</v>
      </c>
      <c r="V38" s="41">
        <v>489</v>
      </c>
      <c r="W38" s="40">
        <v>274</v>
      </c>
      <c r="X38" s="41">
        <v>222</v>
      </c>
      <c r="Y38" s="40">
        <v>336</v>
      </c>
      <c r="Z38" s="41">
        <v>749</v>
      </c>
      <c r="AA38" s="40">
        <v>925</v>
      </c>
      <c r="AB38" s="41">
        <v>162</v>
      </c>
      <c r="AC38" s="40">
        <v>1808</v>
      </c>
      <c r="AD38" s="41">
        <v>47</v>
      </c>
    </row>
    <row r="39" spans="11:30">
      <c r="K39" s="72" t="s">
        <v>140</v>
      </c>
      <c r="L39" s="73">
        <v>0.64583333333333337</v>
      </c>
      <c r="M39" s="75">
        <v>3.0000000000000001E-3</v>
      </c>
      <c r="N39" s="70">
        <v>2E-3</v>
      </c>
      <c r="O39" s="76">
        <v>1E-3</v>
      </c>
      <c r="P39" s="74"/>
      <c r="Q39" s="40">
        <v>241</v>
      </c>
      <c r="R39" s="41">
        <v>165</v>
      </c>
      <c r="S39" s="40">
        <v>523</v>
      </c>
      <c r="T39" s="41">
        <v>96</v>
      </c>
      <c r="U39" s="40">
        <v>144</v>
      </c>
      <c r="V39" s="41">
        <v>62</v>
      </c>
      <c r="W39" s="40">
        <v>201</v>
      </c>
      <c r="X39" s="41">
        <v>150</v>
      </c>
      <c r="Y39" s="40">
        <v>346</v>
      </c>
      <c r="Z39" s="41">
        <v>109</v>
      </c>
      <c r="AA39" s="40">
        <v>462</v>
      </c>
      <c r="AB39" s="41">
        <v>130</v>
      </c>
      <c r="AC39" s="40">
        <v>387</v>
      </c>
      <c r="AD39" s="41">
        <v>110</v>
      </c>
    </row>
    <row r="40" spans="11:30">
      <c r="K40" s="72" t="s">
        <v>141</v>
      </c>
      <c r="L40" s="73">
        <v>0.64583333333333337</v>
      </c>
      <c r="M40" s="83">
        <v>1E-3</v>
      </c>
      <c r="N40" s="70">
        <v>2E-3</v>
      </c>
      <c r="O40" s="76">
        <v>1E-3</v>
      </c>
      <c r="P40" s="74"/>
      <c r="Q40" s="40">
        <v>164</v>
      </c>
      <c r="R40" s="41">
        <v>418</v>
      </c>
      <c r="S40" s="40">
        <v>228</v>
      </c>
      <c r="T40" s="41">
        <v>543</v>
      </c>
      <c r="U40" s="77">
        <v>69</v>
      </c>
      <c r="V40" s="78">
        <v>251</v>
      </c>
      <c r="W40" s="40">
        <v>148</v>
      </c>
      <c r="X40" s="41">
        <v>76</v>
      </c>
      <c r="Y40" s="40">
        <v>236</v>
      </c>
      <c r="Z40" s="41">
        <v>476</v>
      </c>
      <c r="AA40" s="40">
        <v>93</v>
      </c>
      <c r="AB40" s="41">
        <v>219</v>
      </c>
      <c r="AC40" s="40">
        <v>96</v>
      </c>
      <c r="AD40" s="41">
        <v>191</v>
      </c>
    </row>
    <row r="41" spans="11:30">
      <c r="K41" s="72" t="s">
        <v>142</v>
      </c>
      <c r="L41" s="73">
        <v>0.64583333333333337</v>
      </c>
      <c r="M41" s="83">
        <v>1E-3</v>
      </c>
      <c r="N41" s="70">
        <v>2E-3</v>
      </c>
      <c r="O41" s="76">
        <v>1E-3</v>
      </c>
      <c r="P41" s="74"/>
      <c r="Q41" s="40">
        <v>236</v>
      </c>
      <c r="R41" s="41">
        <v>69</v>
      </c>
      <c r="S41" s="40">
        <v>352</v>
      </c>
      <c r="T41" s="41">
        <v>100</v>
      </c>
      <c r="U41" s="40">
        <v>149</v>
      </c>
      <c r="V41" s="41">
        <v>33</v>
      </c>
      <c r="W41" s="40">
        <v>117</v>
      </c>
      <c r="X41" s="41">
        <v>79</v>
      </c>
      <c r="Y41" s="40">
        <v>896</v>
      </c>
      <c r="Z41" s="41">
        <v>105</v>
      </c>
      <c r="AA41" s="40">
        <v>331</v>
      </c>
      <c r="AB41" s="41">
        <v>120</v>
      </c>
      <c r="AC41" s="40">
        <v>285</v>
      </c>
      <c r="AD41" s="41">
        <v>282</v>
      </c>
    </row>
    <row r="42" spans="11:30">
      <c r="K42" s="72" t="s">
        <v>143</v>
      </c>
      <c r="L42" s="73">
        <v>0.64583333333333337</v>
      </c>
      <c r="M42" s="83">
        <v>1E-3</v>
      </c>
      <c r="N42" s="70">
        <v>2E-3</v>
      </c>
      <c r="O42" s="76">
        <v>1E-3</v>
      </c>
      <c r="P42" s="74"/>
      <c r="Q42" s="77">
        <v>79</v>
      </c>
      <c r="R42" s="78">
        <v>493</v>
      </c>
      <c r="S42" s="40">
        <v>287</v>
      </c>
      <c r="T42" s="41">
        <v>394</v>
      </c>
      <c r="U42" s="40">
        <v>253</v>
      </c>
      <c r="V42" s="41">
        <v>185</v>
      </c>
      <c r="W42" s="40">
        <v>151</v>
      </c>
      <c r="X42" s="41">
        <v>208</v>
      </c>
      <c r="Y42" s="40">
        <v>143</v>
      </c>
      <c r="Z42" s="41">
        <v>393</v>
      </c>
      <c r="AA42" s="40">
        <v>126</v>
      </c>
      <c r="AB42" s="41">
        <v>311</v>
      </c>
      <c r="AC42" s="40">
        <v>336</v>
      </c>
      <c r="AD42" s="41">
        <v>101</v>
      </c>
    </row>
    <row r="43" spans="11:30">
      <c r="K43" s="72" t="s">
        <v>144</v>
      </c>
      <c r="L43" s="73">
        <v>0.64583333333333337</v>
      </c>
      <c r="M43" s="83">
        <v>1E-3</v>
      </c>
      <c r="N43" s="70">
        <v>2E-3</v>
      </c>
      <c r="O43" s="76">
        <v>2E-3</v>
      </c>
      <c r="P43" s="74"/>
      <c r="Q43" s="40">
        <v>471</v>
      </c>
      <c r="R43" s="41">
        <v>88</v>
      </c>
      <c r="S43" s="40">
        <v>1352</v>
      </c>
      <c r="T43" s="41">
        <v>46</v>
      </c>
      <c r="U43" s="40">
        <v>262</v>
      </c>
      <c r="V43" s="41">
        <v>31</v>
      </c>
      <c r="W43" s="40">
        <v>304</v>
      </c>
      <c r="X43" s="41">
        <v>49</v>
      </c>
      <c r="Y43" s="40">
        <v>616</v>
      </c>
      <c r="Z43" s="41">
        <v>13</v>
      </c>
      <c r="AA43" s="40">
        <v>241</v>
      </c>
      <c r="AB43" s="41">
        <v>154</v>
      </c>
      <c r="AC43" s="40">
        <v>97</v>
      </c>
      <c r="AD43" s="41">
        <v>196</v>
      </c>
    </row>
    <row r="44" spans="11:30">
      <c r="K44" s="72" t="s">
        <v>145</v>
      </c>
      <c r="L44" s="88">
        <v>0.6875</v>
      </c>
      <c r="M44" s="84">
        <v>2E-3</v>
      </c>
      <c r="N44" s="70">
        <v>2E-3</v>
      </c>
      <c r="O44" s="76">
        <v>2E-3</v>
      </c>
      <c r="P44" s="74"/>
      <c r="Q44" s="40">
        <v>675</v>
      </c>
      <c r="R44" s="41">
        <v>0</v>
      </c>
      <c r="S44" s="40">
        <v>744</v>
      </c>
      <c r="T44" s="41">
        <v>49</v>
      </c>
      <c r="U44" s="40">
        <v>300</v>
      </c>
      <c r="V44" s="41">
        <v>60</v>
      </c>
      <c r="W44" s="40">
        <v>253</v>
      </c>
      <c r="X44" s="41">
        <v>119</v>
      </c>
      <c r="Y44" s="40">
        <v>295</v>
      </c>
      <c r="Z44" s="41">
        <v>214</v>
      </c>
      <c r="AA44" s="40">
        <v>412</v>
      </c>
      <c r="AB44" s="41">
        <v>25</v>
      </c>
      <c r="AC44" s="40">
        <v>361</v>
      </c>
      <c r="AD44" s="41">
        <v>26</v>
      </c>
    </row>
    <row r="45" spans="11:30">
      <c r="K45" s="72" t="s">
        <v>146</v>
      </c>
      <c r="L45" s="73">
        <v>0.6875</v>
      </c>
      <c r="M45" s="84">
        <v>2E-3</v>
      </c>
      <c r="N45" s="70">
        <v>2E-3</v>
      </c>
      <c r="O45" s="76">
        <v>2E-3</v>
      </c>
      <c r="P45" s="74"/>
      <c r="Q45" s="40">
        <v>754</v>
      </c>
      <c r="R45" s="41">
        <v>31</v>
      </c>
      <c r="S45" s="40">
        <v>442</v>
      </c>
      <c r="T45" s="41">
        <v>462</v>
      </c>
      <c r="U45" s="40">
        <v>476</v>
      </c>
      <c r="V45" s="41">
        <v>26</v>
      </c>
      <c r="W45" s="40">
        <v>324</v>
      </c>
      <c r="X45" s="41">
        <v>26</v>
      </c>
      <c r="Y45" s="40">
        <v>742</v>
      </c>
      <c r="Z45" s="41">
        <v>101</v>
      </c>
      <c r="AA45" s="40">
        <v>295</v>
      </c>
      <c r="AB45" s="41">
        <v>124</v>
      </c>
      <c r="AC45" s="40">
        <v>311</v>
      </c>
      <c r="AD45" s="41">
        <v>143</v>
      </c>
    </row>
    <row r="46" spans="11:30">
      <c r="K46" s="72" t="s">
        <v>147</v>
      </c>
      <c r="L46" s="73">
        <v>0.6875</v>
      </c>
      <c r="M46" s="84">
        <v>2E-3</v>
      </c>
      <c r="N46" s="70">
        <v>2E-3</v>
      </c>
      <c r="O46" s="76">
        <v>2E-3</v>
      </c>
      <c r="P46" s="74"/>
      <c r="Q46" s="77">
        <v>40</v>
      </c>
      <c r="R46" s="78">
        <v>580</v>
      </c>
      <c r="S46" s="77">
        <v>36</v>
      </c>
      <c r="T46" s="78">
        <v>1075</v>
      </c>
      <c r="U46" s="77">
        <v>69</v>
      </c>
      <c r="V46" s="78">
        <v>290</v>
      </c>
      <c r="W46" s="40">
        <v>244</v>
      </c>
      <c r="X46" s="41">
        <v>136</v>
      </c>
      <c r="Y46" s="77">
        <v>24</v>
      </c>
      <c r="Z46" s="78">
        <v>551</v>
      </c>
      <c r="AA46" s="77">
        <v>8</v>
      </c>
      <c r="AB46" s="78">
        <v>517</v>
      </c>
      <c r="AC46" s="77">
        <v>13</v>
      </c>
      <c r="AD46" s="78">
        <v>287</v>
      </c>
    </row>
    <row r="47" spans="11:30">
      <c r="K47" s="72" t="s">
        <v>148</v>
      </c>
      <c r="L47" s="73">
        <v>0.6875</v>
      </c>
      <c r="M47" s="84">
        <v>2E-3</v>
      </c>
      <c r="N47" s="70">
        <v>2E-3</v>
      </c>
      <c r="O47" s="76">
        <v>1E-3</v>
      </c>
      <c r="P47" s="74"/>
      <c r="Q47" s="40">
        <v>84</v>
      </c>
      <c r="R47" s="41">
        <v>631</v>
      </c>
      <c r="S47" s="40">
        <v>671</v>
      </c>
      <c r="T47" s="41">
        <v>1245</v>
      </c>
      <c r="U47" s="77">
        <v>10</v>
      </c>
      <c r="V47" s="78">
        <v>440</v>
      </c>
      <c r="W47" s="77">
        <v>5</v>
      </c>
      <c r="X47" s="78">
        <v>280</v>
      </c>
      <c r="Y47" s="40">
        <v>384</v>
      </c>
      <c r="Z47" s="41">
        <v>182</v>
      </c>
      <c r="AA47" s="77">
        <v>63</v>
      </c>
      <c r="AB47" s="78">
        <v>560</v>
      </c>
      <c r="AC47" s="79">
        <v>143</v>
      </c>
      <c r="AD47" s="80">
        <v>570</v>
      </c>
    </row>
    <row r="48" spans="11:30">
      <c r="K48" s="72" t="s">
        <v>149</v>
      </c>
      <c r="L48" s="88">
        <v>0.64583333333333337</v>
      </c>
      <c r="M48" s="83">
        <v>1E-3</v>
      </c>
      <c r="N48" s="70">
        <v>2E-3</v>
      </c>
      <c r="O48" s="76">
        <v>1E-3</v>
      </c>
      <c r="P48" s="74"/>
      <c r="Q48" s="40">
        <v>230</v>
      </c>
      <c r="R48" s="41">
        <v>309</v>
      </c>
      <c r="S48" s="40">
        <v>224</v>
      </c>
      <c r="T48" s="41">
        <v>413</v>
      </c>
      <c r="U48" s="40">
        <v>318</v>
      </c>
      <c r="V48" s="41">
        <v>66</v>
      </c>
      <c r="W48" s="40">
        <v>432</v>
      </c>
      <c r="X48" s="41">
        <v>88</v>
      </c>
      <c r="Y48" s="40">
        <v>271</v>
      </c>
      <c r="Z48" s="41">
        <v>298</v>
      </c>
      <c r="AA48" s="40">
        <v>195</v>
      </c>
      <c r="AB48" s="41">
        <v>456</v>
      </c>
      <c r="AC48" s="40">
        <v>417</v>
      </c>
      <c r="AD48" s="41">
        <v>287</v>
      </c>
    </row>
    <row r="49" spans="11:30">
      <c r="K49" s="72" t="s">
        <v>150</v>
      </c>
      <c r="L49" s="73">
        <v>0.64583333333333337</v>
      </c>
      <c r="M49" s="83">
        <v>1E-3</v>
      </c>
      <c r="N49" s="70">
        <v>2E-3</v>
      </c>
      <c r="O49" s="76">
        <v>2E-3</v>
      </c>
      <c r="P49" s="74"/>
      <c r="Q49" s="40">
        <v>733</v>
      </c>
      <c r="R49" s="41">
        <v>135</v>
      </c>
      <c r="S49" s="40">
        <v>785</v>
      </c>
      <c r="T49" s="41">
        <v>39</v>
      </c>
      <c r="U49" s="40">
        <v>362</v>
      </c>
      <c r="V49" s="41">
        <v>118</v>
      </c>
      <c r="W49" s="40">
        <v>358</v>
      </c>
      <c r="X49" s="41">
        <v>123</v>
      </c>
      <c r="Y49" s="40">
        <v>277</v>
      </c>
      <c r="Z49" s="41">
        <v>220</v>
      </c>
      <c r="AA49" s="40">
        <v>408</v>
      </c>
      <c r="AB49" s="41">
        <v>73</v>
      </c>
      <c r="AC49" s="40">
        <v>181</v>
      </c>
      <c r="AD49" s="41">
        <v>458</v>
      </c>
    </row>
    <row r="50" spans="11:30">
      <c r="K50" s="72" t="s">
        <v>151</v>
      </c>
      <c r="L50" s="73">
        <v>0.64583333333333337</v>
      </c>
      <c r="M50" s="84">
        <v>2E-3</v>
      </c>
      <c r="N50" s="70">
        <v>2E-3</v>
      </c>
      <c r="O50" s="76">
        <v>2E-3</v>
      </c>
      <c r="P50" s="74"/>
      <c r="Q50" s="40">
        <v>674</v>
      </c>
      <c r="R50" s="41">
        <v>268</v>
      </c>
      <c r="S50" s="40">
        <v>433</v>
      </c>
      <c r="T50" s="41">
        <v>261</v>
      </c>
      <c r="U50" s="40">
        <v>241</v>
      </c>
      <c r="V50" s="41">
        <v>115</v>
      </c>
      <c r="W50" s="40">
        <v>258</v>
      </c>
      <c r="X50" s="41">
        <v>186</v>
      </c>
      <c r="Y50" s="40">
        <v>541</v>
      </c>
      <c r="Z50" s="41">
        <v>593</v>
      </c>
      <c r="AA50" s="40">
        <v>131</v>
      </c>
      <c r="AB50" s="41">
        <v>174</v>
      </c>
      <c r="AC50" s="79">
        <v>144</v>
      </c>
      <c r="AD50" s="80">
        <v>464</v>
      </c>
    </row>
    <row r="51" spans="11:30">
      <c r="K51" s="72" t="s">
        <v>152</v>
      </c>
      <c r="L51" s="73">
        <v>0.64583333333333337</v>
      </c>
      <c r="M51" s="84">
        <v>2E-3</v>
      </c>
      <c r="N51" s="70">
        <v>2E-3</v>
      </c>
      <c r="O51" s="76">
        <v>2E-3</v>
      </c>
      <c r="P51" s="74"/>
      <c r="Q51" s="77">
        <v>76</v>
      </c>
      <c r="R51" s="78">
        <v>385</v>
      </c>
      <c r="S51" s="79">
        <v>151</v>
      </c>
      <c r="T51" s="80">
        <v>520</v>
      </c>
      <c r="U51" s="77">
        <v>26</v>
      </c>
      <c r="V51" s="78">
        <v>430</v>
      </c>
      <c r="W51" s="77">
        <v>28</v>
      </c>
      <c r="X51" s="78">
        <v>326</v>
      </c>
      <c r="Y51" s="77">
        <v>-10</v>
      </c>
      <c r="Z51" s="78">
        <v>476</v>
      </c>
      <c r="AA51" s="40">
        <v>391</v>
      </c>
      <c r="AB51" s="41">
        <v>113</v>
      </c>
      <c r="AC51" s="40">
        <v>95</v>
      </c>
      <c r="AD51" s="41">
        <v>203</v>
      </c>
    </row>
    <row r="52" spans="11:30">
      <c r="K52" s="72" t="s">
        <v>153</v>
      </c>
      <c r="L52" s="73">
        <v>0.64583333333333337</v>
      </c>
      <c r="M52" s="75">
        <v>2E-3</v>
      </c>
      <c r="N52" s="70">
        <v>1E-3</v>
      </c>
      <c r="O52" s="76">
        <v>1E-3</v>
      </c>
      <c r="P52" s="74"/>
      <c r="Q52" s="40">
        <v>454</v>
      </c>
      <c r="R52" s="41">
        <v>225</v>
      </c>
      <c r="S52" s="40">
        <v>293</v>
      </c>
      <c r="T52" s="41">
        <v>453</v>
      </c>
      <c r="U52" s="40">
        <v>401</v>
      </c>
      <c r="V52" s="41">
        <v>111</v>
      </c>
      <c r="W52" s="40">
        <v>304</v>
      </c>
      <c r="X52" s="41">
        <v>83</v>
      </c>
      <c r="Y52" s="40">
        <v>174</v>
      </c>
      <c r="Z52" s="41">
        <v>332</v>
      </c>
      <c r="AA52" s="40">
        <v>223</v>
      </c>
      <c r="AB52" s="41">
        <v>176</v>
      </c>
      <c r="AC52" s="40">
        <v>261</v>
      </c>
      <c r="AD52" s="41">
        <v>122</v>
      </c>
    </row>
    <row r="53" spans="11:30">
      <c r="K53" s="72" t="s">
        <v>154</v>
      </c>
      <c r="L53" s="73">
        <v>0.64583333333333337</v>
      </c>
      <c r="M53" s="83">
        <v>1E-3</v>
      </c>
      <c r="N53" s="70">
        <v>2E-3</v>
      </c>
      <c r="O53" s="76">
        <v>2E-3</v>
      </c>
      <c r="P53" s="74"/>
      <c r="Q53" s="40">
        <v>608</v>
      </c>
      <c r="R53" s="41">
        <v>147</v>
      </c>
      <c r="S53" s="40">
        <v>398</v>
      </c>
      <c r="T53" s="41">
        <v>578</v>
      </c>
      <c r="U53" s="40">
        <v>493</v>
      </c>
      <c r="V53" s="41">
        <v>74</v>
      </c>
      <c r="W53" s="40">
        <v>379</v>
      </c>
      <c r="X53" s="41">
        <v>61</v>
      </c>
      <c r="Y53" s="40">
        <v>360</v>
      </c>
      <c r="Z53" s="41">
        <v>359</v>
      </c>
      <c r="AA53" s="40">
        <v>309</v>
      </c>
      <c r="AB53" s="41">
        <v>185</v>
      </c>
      <c r="AC53" s="40">
        <v>351</v>
      </c>
      <c r="AD53" s="41">
        <v>28</v>
      </c>
    </row>
    <row r="54" spans="11:30">
      <c r="K54" s="72" t="s">
        <v>155</v>
      </c>
      <c r="L54" s="73">
        <v>0.64583333333333337</v>
      </c>
      <c r="M54" s="84">
        <v>2E-3</v>
      </c>
      <c r="N54" s="70">
        <v>2E-3</v>
      </c>
      <c r="O54" s="76">
        <v>2E-3</v>
      </c>
      <c r="P54" s="74"/>
      <c r="Q54" s="40">
        <v>348</v>
      </c>
      <c r="R54" s="41">
        <v>147</v>
      </c>
      <c r="S54" s="40">
        <v>176</v>
      </c>
      <c r="T54" s="41">
        <v>421</v>
      </c>
      <c r="U54" s="77">
        <v>67</v>
      </c>
      <c r="V54" s="78">
        <v>268</v>
      </c>
      <c r="W54" s="40">
        <v>203</v>
      </c>
      <c r="X54" s="41">
        <v>137</v>
      </c>
      <c r="Y54" s="77">
        <v>46</v>
      </c>
      <c r="Z54" s="78">
        <v>745</v>
      </c>
      <c r="AA54" s="40">
        <v>235</v>
      </c>
      <c r="AB54" s="41">
        <v>144</v>
      </c>
      <c r="AC54" s="40">
        <v>285</v>
      </c>
      <c r="AD54" s="41">
        <v>127</v>
      </c>
    </row>
    <row r="55" spans="11:30">
      <c r="K55" s="72" t="s">
        <v>156</v>
      </c>
      <c r="L55" s="73">
        <v>0.64583333333333337</v>
      </c>
      <c r="M55" s="84">
        <v>2E-3</v>
      </c>
      <c r="N55" s="70">
        <v>2E-3</v>
      </c>
      <c r="O55" s="76">
        <v>3.0000000000000001E-3</v>
      </c>
      <c r="P55" s="74"/>
      <c r="Q55" s="89">
        <v>42</v>
      </c>
      <c r="R55" s="90">
        <v>713</v>
      </c>
      <c r="S55" s="77">
        <v>4</v>
      </c>
      <c r="T55" s="78">
        <v>1093</v>
      </c>
      <c r="U55" s="40">
        <v>203</v>
      </c>
      <c r="V55" s="41">
        <v>315</v>
      </c>
      <c r="W55" s="77">
        <v>13</v>
      </c>
      <c r="X55" s="78">
        <v>346</v>
      </c>
      <c r="Y55" s="40">
        <v>1142</v>
      </c>
      <c r="Z55" s="41">
        <v>400</v>
      </c>
      <c r="AA55" s="40">
        <v>20</v>
      </c>
      <c r="AB55" s="41">
        <v>504</v>
      </c>
      <c r="AC55" s="77">
        <v>56</v>
      </c>
      <c r="AD55" s="78">
        <v>844</v>
      </c>
    </row>
    <row r="56" spans="11:30">
      <c r="K56" s="72" t="s">
        <v>157</v>
      </c>
      <c r="L56" s="88">
        <v>0.6875</v>
      </c>
      <c r="M56" s="85">
        <v>3.0000000000000001E-3</v>
      </c>
      <c r="N56" s="70">
        <v>2E-3</v>
      </c>
      <c r="O56" s="76">
        <v>2E-3</v>
      </c>
      <c r="P56" s="74"/>
      <c r="Q56" s="40">
        <v>663</v>
      </c>
      <c r="R56" s="41">
        <v>1230</v>
      </c>
      <c r="S56" s="40">
        <v>622</v>
      </c>
      <c r="T56" s="41">
        <v>1544</v>
      </c>
      <c r="U56" s="40">
        <v>904</v>
      </c>
      <c r="V56" s="41">
        <v>707</v>
      </c>
      <c r="W56" s="40">
        <v>680</v>
      </c>
      <c r="X56" s="41">
        <v>716</v>
      </c>
      <c r="Y56" s="40">
        <v>694</v>
      </c>
      <c r="Z56" s="41">
        <v>911</v>
      </c>
      <c r="AA56" s="40">
        <v>335</v>
      </c>
      <c r="AB56" s="41">
        <v>561</v>
      </c>
      <c r="AC56" s="79">
        <v>161</v>
      </c>
      <c r="AD56" s="80">
        <v>654</v>
      </c>
    </row>
    <row r="57" spans="11:30" ht="15.75" thickBot="1">
      <c r="K57" s="7" t="s">
        <v>158</v>
      </c>
      <c r="L57" s="12">
        <v>0.6875</v>
      </c>
      <c r="M57" s="86">
        <v>3.0000000000000001E-3</v>
      </c>
      <c r="N57" s="70">
        <v>2E-3</v>
      </c>
      <c r="O57" s="71">
        <v>1E-3</v>
      </c>
      <c r="P57" s="39"/>
      <c r="Q57" s="79">
        <v>130</v>
      </c>
      <c r="R57" s="80">
        <v>941</v>
      </c>
      <c r="S57" s="79">
        <v>178</v>
      </c>
      <c r="T57" s="80">
        <v>1152</v>
      </c>
      <c r="U57" s="40">
        <v>241</v>
      </c>
      <c r="V57" s="41">
        <v>550</v>
      </c>
      <c r="W57" s="40">
        <v>345</v>
      </c>
      <c r="X57" s="41">
        <v>106</v>
      </c>
      <c r="Y57" s="93"/>
      <c r="Z57" s="94"/>
      <c r="AA57" s="40">
        <v>274</v>
      </c>
      <c r="AB57" s="41">
        <v>450</v>
      </c>
      <c r="AC57" s="40">
        <v>523</v>
      </c>
      <c r="AD57" s="41">
        <v>259</v>
      </c>
    </row>
    <row r="58" spans="11:30" ht="15.75" thickBot="1">
      <c r="K58" s="34"/>
      <c r="N58" s="167" t="s">
        <v>86</v>
      </c>
      <c r="O58" s="188"/>
      <c r="P58" s="53"/>
      <c r="Q58" s="54">
        <f>AVERAGE(Q3:Q57)</f>
        <v>364.30909090909091</v>
      </c>
      <c r="R58" s="54">
        <f>AVERAGE(R3:R57)</f>
        <v>337.63636363636363</v>
      </c>
      <c r="S58" s="54">
        <f t="shared" ref="S58:AD58" si="0">AVERAGE(S3:S57)</f>
        <v>520.25925925925924</v>
      </c>
      <c r="T58" s="54">
        <f t="shared" si="0"/>
        <v>442.2037037037037</v>
      </c>
      <c r="U58" s="54">
        <f t="shared" si="0"/>
        <v>284.4727272727273</v>
      </c>
      <c r="V58" s="54">
        <f t="shared" si="0"/>
        <v>252.45454545454547</v>
      </c>
      <c r="W58" s="54">
        <f>AVERAGE(W3:W57)</f>
        <v>279.5272727272727</v>
      </c>
      <c r="X58" s="54">
        <f t="shared" si="0"/>
        <v>224.67272727272729</v>
      </c>
      <c r="Y58" s="54">
        <f t="shared" si="0"/>
        <v>329.07407407407408</v>
      </c>
      <c r="Z58" s="54">
        <f>AVERAGE(Z3:Z57)</f>
        <v>384.42592592592592</v>
      </c>
      <c r="AA58" s="54">
        <f t="shared" si="0"/>
        <v>268.30909090909091</v>
      </c>
      <c r="AB58" s="54">
        <f t="shared" si="0"/>
        <v>244.56363636363636</v>
      </c>
      <c r="AC58" s="54">
        <f t="shared" si="0"/>
        <v>308.4727272727273</v>
      </c>
      <c r="AD58" s="55">
        <f t="shared" si="0"/>
        <v>239.1090909090909</v>
      </c>
    </row>
    <row r="59" spans="11:30" ht="15.75" thickBot="1">
      <c r="K59" s="34"/>
      <c r="N59" s="167" t="s">
        <v>99</v>
      </c>
      <c r="O59" s="188"/>
      <c r="P59" s="52"/>
      <c r="Q59" s="189">
        <f>13*1/COUNT(Q3:Q57)</f>
        <v>0.23636363636363636</v>
      </c>
      <c r="R59" s="190"/>
      <c r="S59" s="189" cm="1">
        <f t="array" ref="S59">10*1/COUNT(S3:S57-1)</f>
        <v>0.18181818181818182</v>
      </c>
      <c r="T59" s="190"/>
      <c r="U59" s="189">
        <f>13*1/COUNT(U3:U57)</f>
        <v>0.23636363636363636</v>
      </c>
      <c r="V59" s="190"/>
      <c r="W59" s="189">
        <f>13*1/COUNT(W3:W57)</f>
        <v>0.23636363636363636</v>
      </c>
      <c r="X59" s="190"/>
      <c r="Y59" s="189" cm="1">
        <f t="array" ref="Y59">15*1/COUNT(Y3:Y57-1)</f>
        <v>0.27272727272727271</v>
      </c>
      <c r="Z59" s="190"/>
      <c r="AA59" s="189">
        <f>12*1/COUNT(AA3:AA57)</f>
        <v>0.21818181818181817</v>
      </c>
      <c r="AB59" s="190"/>
      <c r="AC59" s="189">
        <f>15*1/COUNT(AC3:AC57)</f>
        <v>0.27272727272727271</v>
      </c>
      <c r="AD59" s="190"/>
    </row>
    <row r="60" spans="11:30" ht="15.75" thickBot="1">
      <c r="N60" s="167" t="s">
        <v>87</v>
      </c>
      <c r="O60" s="188"/>
      <c r="P60" s="52"/>
      <c r="Q60" s="189">
        <f>1-Q59</f>
        <v>0.76363636363636367</v>
      </c>
      <c r="R60" s="190"/>
      <c r="S60" s="189">
        <f>1-S59</f>
        <v>0.81818181818181812</v>
      </c>
      <c r="T60" s="190"/>
      <c r="U60" s="189">
        <f t="shared" ref="U60" si="1">1-U59</f>
        <v>0.76363636363636367</v>
      </c>
      <c r="V60" s="190"/>
      <c r="W60" s="189">
        <f t="shared" ref="W60" si="2">1-W59</f>
        <v>0.76363636363636367</v>
      </c>
      <c r="X60" s="190"/>
      <c r="Y60" s="189">
        <f>1-Y59</f>
        <v>0.72727272727272729</v>
      </c>
      <c r="Z60" s="190"/>
      <c r="AA60" s="189">
        <f t="shared" ref="AA60" si="3">1-AA59</f>
        <v>0.78181818181818186</v>
      </c>
      <c r="AB60" s="190"/>
      <c r="AC60" s="189">
        <f t="shared" ref="AC60" si="4">1-AC59</f>
        <v>0.72727272727272729</v>
      </c>
      <c r="AD60" s="190"/>
    </row>
    <row r="61" spans="11:30" ht="15.75" thickBot="1">
      <c r="N61" s="167" t="s">
        <v>163</v>
      </c>
      <c r="O61" s="188"/>
      <c r="P61" s="52"/>
      <c r="Q61" s="199">
        <f>1 - R58/Q58</f>
        <v>7.3214553076807909E-2</v>
      </c>
      <c r="R61" s="198"/>
      <c r="S61" s="197">
        <f t="shared" ref="S61" si="5">1 - T58/S58</f>
        <v>0.15003203531003062</v>
      </c>
      <c r="T61" s="198"/>
      <c r="U61" s="197">
        <f t="shared" ref="U61" si="6">1 - V58/U58</f>
        <v>0.11255272913204661</v>
      </c>
      <c r="V61" s="198"/>
      <c r="W61" s="197">
        <f t="shared" ref="W61" si="7">1 - X58/W58</f>
        <v>0.19624040588005709</v>
      </c>
      <c r="X61" s="198"/>
      <c r="Y61" s="200">
        <f>1 - Z58/Y58</f>
        <v>-0.16820483961733257</v>
      </c>
      <c r="Z61" s="201"/>
      <c r="AA61" s="197">
        <f t="shared" ref="AA61" si="8">1 - AB58/AA58</f>
        <v>8.8500372704479191E-2</v>
      </c>
      <c r="AB61" s="198"/>
      <c r="AC61" s="197">
        <f t="shared" ref="AC61" si="9">1 - AD58/AC58</f>
        <v>0.22486148768124492</v>
      </c>
      <c r="AD61" s="198"/>
    </row>
    <row r="62" spans="11:30" ht="15.75" thickBot="1">
      <c r="N62" s="194" t="s">
        <v>165</v>
      </c>
      <c r="O62" s="188"/>
      <c r="P62" s="99"/>
      <c r="Q62" s="100">
        <f>Q58/3.5</f>
        <v>104.08831168831169</v>
      </c>
      <c r="R62" s="100">
        <f>R58</f>
        <v>337.63636363636363</v>
      </c>
      <c r="S62" s="100">
        <f>S58/3.5</f>
        <v>148.64550264550263</v>
      </c>
      <c r="T62" s="100">
        <f>T58</f>
        <v>442.2037037037037</v>
      </c>
      <c r="U62" s="100">
        <f>U58/3.5</f>
        <v>81.277922077922085</v>
      </c>
      <c r="V62" s="100">
        <f>V58</f>
        <v>252.45454545454547</v>
      </c>
      <c r="W62" s="100">
        <f>W58/3.5</f>
        <v>79.864935064935054</v>
      </c>
      <c r="X62" s="100">
        <f>X58</f>
        <v>224.67272727272729</v>
      </c>
      <c r="Y62" s="100">
        <f>Y58/3.5</f>
        <v>94.021164021164026</v>
      </c>
      <c r="Z62" s="100">
        <f>Z58</f>
        <v>384.42592592592592</v>
      </c>
      <c r="AA62" s="100">
        <f>AA58/3</f>
        <v>89.436363636363637</v>
      </c>
      <c r="AB62" s="100">
        <f>AB58</f>
        <v>244.56363636363636</v>
      </c>
      <c r="AC62" s="100">
        <f>AC58/3</f>
        <v>102.82424242424243</v>
      </c>
      <c r="AD62" s="100">
        <f>AD58</f>
        <v>239.1090909090909</v>
      </c>
    </row>
    <row r="63" spans="11:30" ht="15.75" thickBot="1">
      <c r="L63" s="57"/>
      <c r="M63" s="57"/>
      <c r="N63" s="50" t="s">
        <v>98</v>
      </c>
      <c r="O63" s="51">
        <v>0.01</v>
      </c>
      <c r="P63" s="42"/>
      <c r="Q63" s="202">
        <v>4</v>
      </c>
      <c r="R63" s="166"/>
      <c r="S63" s="165">
        <v>3.4</v>
      </c>
      <c r="T63" s="166"/>
      <c r="U63" s="165">
        <v>5.9</v>
      </c>
      <c r="V63" s="166"/>
      <c r="W63" s="165">
        <v>6.5</v>
      </c>
      <c r="X63" s="166"/>
      <c r="Y63" s="203" t="s">
        <v>162</v>
      </c>
      <c r="Z63" s="204"/>
      <c r="AA63" s="165">
        <v>4</v>
      </c>
      <c r="AB63" s="166"/>
      <c r="AC63" s="165">
        <v>4</v>
      </c>
      <c r="AD63" s="166"/>
    </row>
    <row r="64" spans="11:30">
      <c r="Q64" s="34"/>
    </row>
  </sheetData>
  <mergeCells count="48">
    <mergeCell ref="AC63:AD63"/>
    <mergeCell ref="Q63:R63"/>
    <mergeCell ref="S63:T63"/>
    <mergeCell ref="U63:V63"/>
    <mergeCell ref="W63:X63"/>
    <mergeCell ref="Y63:Z63"/>
    <mergeCell ref="AA63:AB63"/>
    <mergeCell ref="N62:O62"/>
    <mergeCell ref="Y60:Z60"/>
    <mergeCell ref="AA60:AB60"/>
    <mergeCell ref="AC60:AD60"/>
    <mergeCell ref="N61:O61"/>
    <mergeCell ref="Q61:R61"/>
    <mergeCell ref="S61:T61"/>
    <mergeCell ref="U61:V61"/>
    <mergeCell ref="W61:X61"/>
    <mergeCell ref="Y61:Z61"/>
    <mergeCell ref="AA61:AB61"/>
    <mergeCell ref="N60:O60"/>
    <mergeCell ref="Q60:R60"/>
    <mergeCell ref="S60:T60"/>
    <mergeCell ref="U60:V60"/>
    <mergeCell ref="W60:X60"/>
    <mergeCell ref="AC61:AD61"/>
    <mergeCell ref="C15:E15"/>
    <mergeCell ref="C16:E16"/>
    <mergeCell ref="N58:O58"/>
    <mergeCell ref="N59:O59"/>
    <mergeCell ref="Q59:R59"/>
    <mergeCell ref="C17:E17"/>
    <mergeCell ref="S59:T59"/>
    <mergeCell ref="U59:V59"/>
    <mergeCell ref="W59:X59"/>
    <mergeCell ref="Y59:Z59"/>
    <mergeCell ref="AA59:AB59"/>
    <mergeCell ref="AC59:AD59"/>
    <mergeCell ref="Y1:Z1"/>
    <mergeCell ref="AA1:AB1"/>
    <mergeCell ref="AC1:AD1"/>
    <mergeCell ref="F13:G13"/>
    <mergeCell ref="H13:I13"/>
    <mergeCell ref="U1:V1"/>
    <mergeCell ref="W1:X1"/>
    <mergeCell ref="C14:E14"/>
    <mergeCell ref="A1:A3"/>
    <mergeCell ref="K1:O1"/>
    <mergeCell ref="Q1:R1"/>
    <mergeCell ref="S1:T1"/>
  </mergeCells>
  <pageMargins left="0.7" right="0.7" top="0.75" bottom="0.75" header="0.3" footer="0.3"/>
  <pageSetup paperSize="9" orientation="portrait" r:id="rId1"/>
  <ignoredErrors>
    <ignoredError sqref="R62:S62 T62:W62 X62:Y62 S59 AA62:AC6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2270-EB81-4B56-8E2C-3E4C4EB010E9}">
  <dimension ref="A1:T57"/>
  <sheetViews>
    <sheetView workbookViewId="0">
      <selection activeCell="X14" sqref="X14"/>
    </sheetView>
  </sheetViews>
  <sheetFormatPr defaultRowHeight="15"/>
  <cols>
    <col min="1" max="1" width="17.140625" customWidth="1"/>
    <col min="6" max="6" width="2.140625" customWidth="1"/>
    <col min="9" max="9" width="9.140625" customWidth="1"/>
  </cols>
  <sheetData>
    <row r="1" spans="1:20" ht="17.25" thickBot="1">
      <c r="A1" s="185" t="s">
        <v>85</v>
      </c>
      <c r="B1" s="195"/>
      <c r="C1" s="195"/>
      <c r="D1" s="195"/>
      <c r="E1" s="196"/>
      <c r="F1" s="26"/>
      <c r="G1" s="181" t="s">
        <v>1</v>
      </c>
      <c r="H1" s="182"/>
      <c r="I1" s="181" t="s">
        <v>2</v>
      </c>
      <c r="J1" s="182"/>
      <c r="K1" s="181" t="s">
        <v>3</v>
      </c>
      <c r="L1" s="182"/>
      <c r="M1" s="181" t="s">
        <v>4</v>
      </c>
      <c r="N1" s="182"/>
      <c r="O1" s="181" t="s">
        <v>5</v>
      </c>
      <c r="P1" s="182"/>
      <c r="Q1" s="183" t="s">
        <v>6</v>
      </c>
      <c r="R1" s="184"/>
      <c r="S1" s="181" t="s">
        <v>7</v>
      </c>
      <c r="T1" s="182"/>
    </row>
    <row r="2" spans="1:20" ht="15.75" thickBot="1">
      <c r="A2" s="104" t="s">
        <v>221</v>
      </c>
      <c r="B2" s="105" t="s">
        <v>81</v>
      </c>
      <c r="C2" s="105" t="s">
        <v>78</v>
      </c>
      <c r="D2" s="105" t="s">
        <v>79</v>
      </c>
      <c r="E2" s="106" t="s">
        <v>80</v>
      </c>
      <c r="F2" s="61"/>
      <c r="G2" s="60" t="s">
        <v>82</v>
      </c>
      <c r="H2" s="59" t="s">
        <v>83</v>
      </c>
      <c r="I2" s="58" t="s">
        <v>82</v>
      </c>
      <c r="J2" s="59" t="s">
        <v>83</v>
      </c>
      <c r="K2" s="58" t="s">
        <v>82</v>
      </c>
      <c r="L2" s="59" t="s">
        <v>83</v>
      </c>
      <c r="M2" s="58" t="s">
        <v>82</v>
      </c>
      <c r="N2" s="59" t="s">
        <v>83</v>
      </c>
      <c r="O2" s="58" t="s">
        <v>82</v>
      </c>
      <c r="P2" s="59" t="s">
        <v>83</v>
      </c>
      <c r="Q2" s="58" t="s">
        <v>82</v>
      </c>
      <c r="R2" s="59" t="s">
        <v>83</v>
      </c>
      <c r="S2" s="58" t="s">
        <v>82</v>
      </c>
      <c r="T2" s="59" t="s">
        <v>83</v>
      </c>
    </row>
    <row r="3" spans="1:20" ht="15" customHeight="1">
      <c r="A3" s="111" t="s">
        <v>168</v>
      </c>
      <c r="B3" s="112">
        <v>0.64583333333333337</v>
      </c>
      <c r="C3" s="113"/>
      <c r="D3" s="114">
        <v>6.0000000000000001E-3</v>
      </c>
      <c r="E3" s="115">
        <v>5.0000000000000001E-3</v>
      </c>
      <c r="F3" s="103"/>
      <c r="G3" s="47"/>
      <c r="H3" s="48"/>
      <c r="I3" s="47"/>
      <c r="J3" s="48"/>
      <c r="K3" s="47"/>
      <c r="L3" s="48"/>
      <c r="M3" s="47"/>
      <c r="N3" s="48"/>
      <c r="O3" s="47"/>
      <c r="P3" s="48"/>
      <c r="Q3" s="47"/>
      <c r="R3" s="48"/>
      <c r="S3" s="47"/>
      <c r="T3" s="48"/>
    </row>
    <row r="4" spans="1:20" ht="15" customHeight="1">
      <c r="A4" s="107" t="s">
        <v>169</v>
      </c>
      <c r="B4" s="8">
        <v>0.64583333333333337</v>
      </c>
      <c r="C4" s="120">
        <v>5.0000000000000001E-3</v>
      </c>
      <c r="D4" s="66">
        <v>8.0000000000000002E-3</v>
      </c>
      <c r="E4" s="120">
        <v>4.0000000000000001E-3</v>
      </c>
      <c r="F4" s="103"/>
      <c r="G4" s="47"/>
      <c r="H4" s="48"/>
      <c r="I4" s="47"/>
      <c r="J4" s="48"/>
      <c r="K4" s="47"/>
      <c r="L4" s="48"/>
      <c r="M4" s="47"/>
      <c r="N4" s="48"/>
      <c r="O4" s="47"/>
      <c r="P4" s="48"/>
      <c r="Q4" s="47"/>
      <c r="R4" s="48"/>
      <c r="S4" s="47"/>
      <c r="T4" s="48"/>
    </row>
    <row r="5" spans="1:20" ht="15" customHeight="1">
      <c r="A5" s="107" t="s">
        <v>170</v>
      </c>
      <c r="B5" s="8">
        <v>0.64583333333333337</v>
      </c>
      <c r="C5" s="121">
        <v>6.0000000000000001E-3</v>
      </c>
      <c r="D5" s="66">
        <v>4.0000000000000001E-3</v>
      </c>
      <c r="E5" s="121">
        <v>2.1000000000000001E-2</v>
      </c>
      <c r="F5" s="116"/>
      <c r="G5" s="30"/>
      <c r="H5" s="32"/>
      <c r="I5" s="30"/>
      <c r="J5" s="32"/>
      <c r="K5" s="30"/>
      <c r="L5" s="32"/>
      <c r="M5" s="30"/>
      <c r="N5" s="32"/>
      <c r="O5" s="30"/>
      <c r="P5" s="32"/>
      <c r="Q5" s="30"/>
      <c r="R5" s="32"/>
      <c r="S5" s="30"/>
      <c r="T5" s="32"/>
    </row>
    <row r="6" spans="1:20" ht="15" customHeight="1">
      <c r="A6" s="107" t="s">
        <v>171</v>
      </c>
      <c r="B6" s="8">
        <v>0.64583333333333337</v>
      </c>
      <c r="C6" s="121">
        <v>1.0999999999999999E-2</v>
      </c>
      <c r="D6" s="66">
        <v>0.01</v>
      </c>
      <c r="E6" s="121">
        <v>6.0000000000000001E-3</v>
      </c>
      <c r="F6" s="117"/>
      <c r="G6" s="30"/>
      <c r="H6" s="32"/>
      <c r="I6" s="30"/>
      <c r="J6" s="32"/>
      <c r="K6" s="30"/>
      <c r="L6" s="32"/>
      <c r="M6" s="30"/>
      <c r="N6" s="32"/>
      <c r="O6" s="30"/>
      <c r="P6" s="32"/>
      <c r="Q6" s="30"/>
      <c r="R6" s="32"/>
      <c r="S6" s="30"/>
      <c r="T6" s="32"/>
    </row>
    <row r="7" spans="1:20" ht="15" customHeight="1">
      <c r="A7" s="107" t="s">
        <v>172</v>
      </c>
      <c r="B7" s="8">
        <v>0.64583333333333337</v>
      </c>
      <c r="C7" s="120">
        <v>2E-3</v>
      </c>
      <c r="D7" s="66">
        <v>8.9999999999999993E-3</v>
      </c>
      <c r="E7" s="121">
        <v>4.3999999999999997E-2</v>
      </c>
      <c r="F7" s="117"/>
      <c r="G7" s="30"/>
      <c r="H7" s="32"/>
      <c r="I7" s="30"/>
      <c r="J7" s="32"/>
      <c r="K7" s="30"/>
      <c r="L7" s="32"/>
      <c r="M7" s="30"/>
      <c r="N7" s="32"/>
      <c r="O7" s="30"/>
      <c r="P7" s="32"/>
      <c r="Q7" s="30"/>
      <c r="R7" s="32"/>
      <c r="S7" s="30"/>
      <c r="T7" s="32"/>
    </row>
    <row r="8" spans="1:20" ht="15" customHeight="1">
      <c r="A8" s="107" t="s">
        <v>173</v>
      </c>
      <c r="B8" s="8">
        <v>0.6875</v>
      </c>
      <c r="C8" s="121">
        <v>3.3000000000000002E-2</v>
      </c>
      <c r="D8" s="66">
        <v>8.0000000000000002E-3</v>
      </c>
      <c r="E8" s="120">
        <v>-2.8000000000000001E-2</v>
      </c>
      <c r="F8" s="117"/>
      <c r="G8" s="30"/>
      <c r="H8" s="32"/>
      <c r="I8" s="30"/>
      <c r="J8" s="32"/>
      <c r="K8" s="30"/>
      <c r="L8" s="32"/>
      <c r="M8" s="30"/>
      <c r="N8" s="32"/>
      <c r="O8" s="30"/>
      <c r="P8" s="32"/>
      <c r="Q8" s="30"/>
      <c r="R8" s="32"/>
      <c r="S8" s="30"/>
      <c r="T8" s="32"/>
    </row>
    <row r="9" spans="1:20" ht="15" customHeight="1">
      <c r="A9" s="107" t="s">
        <v>174</v>
      </c>
      <c r="B9" s="8">
        <v>0.6875</v>
      </c>
      <c r="C9" s="120">
        <v>-2.3E-2</v>
      </c>
      <c r="D9" s="66">
        <v>2E-3</v>
      </c>
      <c r="E9" s="120">
        <v>1E-3</v>
      </c>
      <c r="F9" s="117"/>
      <c r="G9" s="30"/>
      <c r="H9" s="32"/>
      <c r="I9" s="30"/>
      <c r="J9" s="32"/>
      <c r="K9" s="30"/>
      <c r="L9" s="32"/>
      <c r="M9" s="30"/>
      <c r="N9" s="32"/>
      <c r="O9" s="30"/>
      <c r="P9" s="32"/>
      <c r="Q9" s="30"/>
      <c r="R9" s="32"/>
      <c r="S9" s="30"/>
      <c r="T9" s="32"/>
    </row>
    <row r="10" spans="1:20" ht="15" customHeight="1">
      <c r="A10" s="107" t="s">
        <v>175</v>
      </c>
      <c r="B10" s="8">
        <v>0.6875</v>
      </c>
      <c r="C10" s="120">
        <v>3.0000000000000001E-3</v>
      </c>
      <c r="D10" s="66">
        <v>8.9999999999999993E-3</v>
      </c>
      <c r="E10" s="121">
        <v>1.7999999999999999E-2</v>
      </c>
      <c r="F10" s="117"/>
      <c r="G10" s="30"/>
      <c r="H10" s="32"/>
      <c r="I10" s="30"/>
      <c r="J10" s="32"/>
      <c r="K10" s="30"/>
      <c r="L10" s="32"/>
      <c r="M10" s="30"/>
      <c r="N10" s="32"/>
      <c r="O10" s="30"/>
      <c r="P10" s="32"/>
      <c r="Q10" s="30"/>
      <c r="R10" s="32"/>
      <c r="S10" s="30"/>
      <c r="T10" s="32"/>
    </row>
    <row r="11" spans="1:20" ht="15" customHeight="1">
      <c r="A11" s="107" t="s">
        <v>176</v>
      </c>
      <c r="B11" s="8">
        <v>0.6875</v>
      </c>
      <c r="C11" s="121">
        <v>1.7000000000000001E-2</v>
      </c>
      <c r="D11" s="66">
        <v>0.01</v>
      </c>
      <c r="E11" s="120">
        <v>7.0000000000000001E-3</v>
      </c>
      <c r="F11" s="117"/>
      <c r="G11" s="30"/>
      <c r="H11" s="32"/>
      <c r="I11" s="30"/>
      <c r="J11" s="32"/>
      <c r="K11" s="30"/>
      <c r="L11" s="32"/>
      <c r="M11" s="30"/>
      <c r="N11" s="32"/>
      <c r="O11" s="30"/>
      <c r="P11" s="32"/>
      <c r="Q11" s="30"/>
      <c r="R11" s="32"/>
      <c r="S11" s="30"/>
      <c r="T11" s="32"/>
    </row>
    <row r="12" spans="1:20" ht="15" customHeight="1">
      <c r="A12" s="107" t="s">
        <v>177</v>
      </c>
      <c r="B12" s="8">
        <v>0.64583333333333337</v>
      </c>
      <c r="C12" s="121">
        <v>8.0000000000000002E-3</v>
      </c>
      <c r="D12" s="66">
        <v>5.0000000000000001E-3</v>
      </c>
      <c r="E12" s="121">
        <v>0.02</v>
      </c>
      <c r="F12" s="117"/>
      <c r="G12" s="30"/>
      <c r="H12" s="32"/>
      <c r="I12" s="30"/>
      <c r="J12" s="32"/>
      <c r="K12" s="30"/>
      <c r="L12" s="32"/>
      <c r="M12" s="30"/>
      <c r="N12" s="32"/>
      <c r="O12" s="30"/>
      <c r="P12" s="32"/>
      <c r="Q12" s="30"/>
      <c r="R12" s="32"/>
      <c r="S12" s="30"/>
      <c r="T12" s="32"/>
    </row>
    <row r="13" spans="1:20" ht="15" customHeight="1">
      <c r="A13" s="107" t="s">
        <v>178</v>
      </c>
      <c r="B13" s="8">
        <v>0.64583333333333337</v>
      </c>
      <c r="C13" s="121">
        <v>1.7999999999999999E-2</v>
      </c>
      <c r="D13" s="66">
        <v>-1E-3</v>
      </c>
      <c r="E13" s="120">
        <v>-0.01</v>
      </c>
      <c r="F13" s="117"/>
      <c r="G13" s="30"/>
      <c r="H13" s="32"/>
      <c r="I13" s="30"/>
      <c r="J13" s="32"/>
      <c r="K13" s="30"/>
      <c r="L13" s="32"/>
      <c r="M13" s="30"/>
      <c r="N13" s="32"/>
      <c r="O13" s="30"/>
      <c r="P13" s="32"/>
      <c r="Q13" s="30"/>
      <c r="R13" s="32"/>
      <c r="S13" s="30"/>
      <c r="T13" s="32"/>
    </row>
    <row r="14" spans="1:20" ht="15" customHeight="1">
      <c r="A14" s="107" t="s">
        <v>179</v>
      </c>
      <c r="B14" s="8">
        <v>0.64583333333333337</v>
      </c>
      <c r="C14" s="120">
        <v>-4.0000000000000001E-3</v>
      </c>
      <c r="D14" s="66">
        <v>1E-3</v>
      </c>
      <c r="E14" s="121">
        <v>1.6E-2</v>
      </c>
      <c r="F14" s="117"/>
      <c r="G14" s="30"/>
      <c r="H14" s="32"/>
      <c r="I14" s="30"/>
      <c r="J14" s="32"/>
      <c r="K14" s="30"/>
      <c r="L14" s="32"/>
      <c r="M14" s="30"/>
      <c r="N14" s="32"/>
      <c r="O14" s="30"/>
      <c r="P14" s="32"/>
      <c r="Q14" s="30"/>
      <c r="R14" s="32"/>
      <c r="S14" s="30"/>
      <c r="T14" s="32"/>
    </row>
    <row r="15" spans="1:20" ht="15" customHeight="1">
      <c r="A15" s="107" t="s">
        <v>180</v>
      </c>
      <c r="B15" s="8">
        <v>0.64583333333333337</v>
      </c>
      <c r="C15" s="121">
        <v>1.2999999999999999E-2</v>
      </c>
      <c r="D15" s="66">
        <v>4.0000000000000001E-3</v>
      </c>
      <c r="E15" s="120">
        <v>-8.9999999999999993E-3</v>
      </c>
      <c r="F15" s="117"/>
      <c r="G15" s="30"/>
      <c r="H15" s="32"/>
      <c r="I15" s="30"/>
      <c r="J15" s="32"/>
      <c r="K15" s="30"/>
      <c r="L15" s="32"/>
      <c r="M15" s="30"/>
      <c r="N15" s="32"/>
      <c r="O15" s="30"/>
      <c r="P15" s="32"/>
      <c r="Q15" s="30"/>
      <c r="R15" s="32"/>
      <c r="S15" s="30"/>
      <c r="T15" s="32"/>
    </row>
    <row r="16" spans="1:20" ht="15" customHeight="1">
      <c r="A16" s="107" t="s">
        <v>181</v>
      </c>
      <c r="B16" s="8">
        <v>0.64583333333333337</v>
      </c>
      <c r="C16" s="120">
        <v>-7.0000000000000001E-3</v>
      </c>
      <c r="D16" s="66">
        <v>2E-3</v>
      </c>
      <c r="E16" s="108">
        <v>-8.0000000000000002E-3</v>
      </c>
      <c r="F16" s="117"/>
      <c r="G16" s="30"/>
      <c r="H16" s="32"/>
      <c r="I16" s="30"/>
      <c r="J16" s="32"/>
      <c r="K16" s="30"/>
      <c r="L16" s="32"/>
      <c r="M16" s="30"/>
      <c r="N16" s="32"/>
      <c r="O16" s="30"/>
      <c r="P16" s="32"/>
      <c r="Q16" s="30"/>
      <c r="R16" s="32"/>
      <c r="S16" s="30"/>
      <c r="T16" s="32"/>
    </row>
    <row r="17" spans="1:20" ht="15" customHeight="1">
      <c r="A17" s="107" t="s">
        <v>182</v>
      </c>
      <c r="B17" s="8">
        <v>0.64583333333333337</v>
      </c>
      <c r="C17" s="120">
        <v>-8.0000000000000002E-3</v>
      </c>
      <c r="D17" s="66">
        <v>7.0000000000000001E-3</v>
      </c>
      <c r="E17" s="121">
        <v>0.09</v>
      </c>
      <c r="F17" s="116"/>
      <c r="G17" s="30"/>
      <c r="H17" s="32"/>
      <c r="I17" s="30"/>
      <c r="J17" s="32"/>
      <c r="K17" s="30"/>
      <c r="L17" s="32"/>
      <c r="M17" s="30"/>
      <c r="N17" s="32"/>
      <c r="O17" s="30"/>
      <c r="P17" s="32"/>
      <c r="Q17" s="30"/>
      <c r="R17" s="32"/>
      <c r="S17" s="30"/>
      <c r="T17" s="32"/>
    </row>
    <row r="18" spans="1:20" ht="15" customHeight="1">
      <c r="A18" s="107" t="s">
        <v>183</v>
      </c>
      <c r="B18" s="8">
        <v>0.64583333333333337</v>
      </c>
      <c r="C18" s="121">
        <v>8.4000000000000005E-2</v>
      </c>
      <c r="D18" s="66">
        <v>0.05</v>
      </c>
      <c r="E18" s="121">
        <v>-2.5000000000000001E-2</v>
      </c>
      <c r="F18" s="117"/>
      <c r="G18" s="30"/>
      <c r="H18" s="32"/>
      <c r="I18" s="30"/>
      <c r="J18" s="32"/>
      <c r="K18" s="30"/>
      <c r="L18" s="32"/>
      <c r="M18" s="30"/>
      <c r="N18" s="32"/>
      <c r="O18" s="30"/>
      <c r="P18" s="32"/>
      <c r="Q18" s="30"/>
      <c r="R18" s="32"/>
      <c r="S18" s="30"/>
      <c r="T18" s="32"/>
    </row>
    <row r="19" spans="1:20" ht="15" customHeight="1">
      <c r="A19" s="107" t="s">
        <v>184</v>
      </c>
      <c r="B19" s="8">
        <v>0.64583333333333337</v>
      </c>
      <c r="C19" s="120">
        <v>-2.7E-2</v>
      </c>
      <c r="D19" s="66">
        <v>-1E-3</v>
      </c>
      <c r="E19" s="121">
        <v>8.3000000000000004E-2</v>
      </c>
      <c r="F19" s="117"/>
      <c r="G19" s="30"/>
      <c r="H19" s="32"/>
      <c r="I19" s="30"/>
      <c r="J19" s="32"/>
      <c r="K19" s="30"/>
      <c r="L19" s="32"/>
      <c r="M19" s="30"/>
      <c r="N19" s="32"/>
      <c r="O19" s="30"/>
      <c r="P19" s="32"/>
      <c r="Q19" s="30"/>
      <c r="R19" s="32"/>
      <c r="S19" s="30"/>
      <c r="T19" s="32"/>
    </row>
    <row r="20" spans="1:20" ht="15" customHeight="1">
      <c r="A20" s="107" t="s">
        <v>185</v>
      </c>
      <c r="B20" s="8">
        <v>0.6875</v>
      </c>
      <c r="C20" s="121">
        <v>5.8999999999999997E-2</v>
      </c>
      <c r="D20" s="66">
        <v>0.01</v>
      </c>
      <c r="E20" s="120">
        <v>-1.7999999999999999E-2</v>
      </c>
      <c r="F20" s="118"/>
      <c r="G20" s="40"/>
      <c r="H20" s="41"/>
      <c r="I20" s="40"/>
      <c r="J20" s="41"/>
      <c r="K20" s="40"/>
      <c r="L20" s="41"/>
      <c r="M20" s="40"/>
      <c r="N20" s="41"/>
      <c r="O20" s="40"/>
      <c r="P20" s="41"/>
      <c r="Q20" s="40"/>
      <c r="R20" s="41"/>
      <c r="S20" s="40"/>
      <c r="T20" s="41"/>
    </row>
    <row r="21" spans="1:20" ht="15" customHeight="1">
      <c r="A21" s="107" t="s">
        <v>186</v>
      </c>
      <c r="B21" s="8">
        <v>0.6875</v>
      </c>
      <c r="C21" s="120">
        <v>-1.4E-2</v>
      </c>
      <c r="D21" s="66">
        <v>-1E-3</v>
      </c>
      <c r="E21" s="120">
        <v>-1.2999999999999999E-2</v>
      </c>
      <c r="F21" s="118"/>
      <c r="G21" s="40"/>
      <c r="H21" s="41"/>
      <c r="I21" s="40"/>
      <c r="J21" s="41"/>
      <c r="K21" s="40"/>
      <c r="L21" s="41"/>
      <c r="M21" s="40"/>
      <c r="N21" s="41"/>
      <c r="O21" s="40"/>
      <c r="P21" s="41"/>
      <c r="Q21" s="40"/>
      <c r="R21" s="41"/>
      <c r="S21" s="40"/>
      <c r="T21" s="41"/>
    </row>
    <row r="22" spans="1:20" ht="15" customHeight="1">
      <c r="A22" s="107" t="s">
        <v>187</v>
      </c>
      <c r="B22" s="8">
        <v>0.6875</v>
      </c>
      <c r="C22" s="120">
        <v>-8.9999999999999993E-3</v>
      </c>
      <c r="D22" s="66">
        <v>1E-3</v>
      </c>
      <c r="E22" s="120">
        <v>-1E-3</v>
      </c>
      <c r="F22" s="118"/>
      <c r="G22" s="40"/>
      <c r="H22" s="41"/>
      <c r="I22" s="40"/>
      <c r="J22" s="41"/>
      <c r="K22" s="40"/>
      <c r="L22" s="41"/>
      <c r="M22" s="40"/>
      <c r="N22" s="41"/>
      <c r="O22" s="40"/>
      <c r="P22" s="41"/>
      <c r="Q22" s="40"/>
      <c r="R22" s="41"/>
      <c r="S22" s="40"/>
      <c r="T22" s="41"/>
    </row>
    <row r="23" spans="1:20" ht="15" customHeight="1">
      <c r="A23" s="107" t="s">
        <v>188</v>
      </c>
      <c r="B23" s="8">
        <v>0.6875</v>
      </c>
      <c r="C23" s="120">
        <v>2E-3</v>
      </c>
      <c r="D23" s="66">
        <v>6.0000000000000001E-3</v>
      </c>
      <c r="E23" s="120">
        <v>1.2E-2</v>
      </c>
      <c r="F23" s="118"/>
      <c r="G23" s="40"/>
      <c r="H23" s="41"/>
      <c r="I23" s="40"/>
      <c r="J23" s="41"/>
      <c r="K23" s="40"/>
      <c r="L23" s="41"/>
      <c r="M23" s="40"/>
      <c r="N23" s="41"/>
      <c r="O23" s="40"/>
      <c r="P23" s="41"/>
      <c r="Q23" s="40"/>
      <c r="R23" s="41"/>
      <c r="S23" s="40"/>
      <c r="T23" s="41"/>
    </row>
    <row r="24" spans="1:20" ht="15" customHeight="1">
      <c r="A24" s="107" t="s">
        <v>189</v>
      </c>
      <c r="B24" s="8">
        <v>0.64583333333333337</v>
      </c>
      <c r="C24" s="121">
        <v>1.4999999999999999E-2</v>
      </c>
      <c r="D24" s="66">
        <v>5.0000000000000001E-3</v>
      </c>
      <c r="E24" s="120">
        <v>5.0000000000000001E-3</v>
      </c>
      <c r="F24" s="118"/>
      <c r="G24" s="40"/>
      <c r="H24" s="41"/>
      <c r="I24" s="40"/>
      <c r="J24" s="41"/>
      <c r="K24" s="40"/>
      <c r="L24" s="41"/>
      <c r="M24" s="40"/>
      <c r="N24" s="41"/>
      <c r="O24" s="40"/>
      <c r="P24" s="41"/>
      <c r="Q24" s="40"/>
      <c r="R24" s="41"/>
      <c r="S24" s="40"/>
      <c r="T24" s="41"/>
    </row>
    <row r="25" spans="1:20" ht="15" customHeight="1">
      <c r="A25" s="107" t="s">
        <v>190</v>
      </c>
      <c r="B25" s="8">
        <v>0.64583333333333337</v>
      </c>
      <c r="C25" s="120">
        <v>7.0000000000000001E-3</v>
      </c>
      <c r="D25" s="66">
        <v>8.9999999999999993E-3</v>
      </c>
      <c r="E25" s="120">
        <v>1.2999999999999999E-2</v>
      </c>
      <c r="F25" s="118"/>
      <c r="G25" s="40"/>
      <c r="H25" s="41"/>
      <c r="I25" s="40"/>
      <c r="J25" s="41"/>
      <c r="K25" s="40"/>
      <c r="L25" s="41"/>
      <c r="M25" s="40"/>
      <c r="N25" s="41"/>
      <c r="O25" s="40"/>
      <c r="P25" s="41"/>
      <c r="Q25" s="40"/>
      <c r="R25" s="41"/>
      <c r="S25" s="40"/>
      <c r="T25" s="41"/>
    </row>
    <row r="26" spans="1:20" ht="15" customHeight="1">
      <c r="A26" s="107" t="s">
        <v>191</v>
      </c>
      <c r="B26" s="8">
        <v>0.64583333333333337</v>
      </c>
      <c r="C26" s="121">
        <v>1.9E-2</v>
      </c>
      <c r="D26" s="66">
        <v>1.2999999999999999E-2</v>
      </c>
      <c r="E26" s="121">
        <v>8.3000000000000004E-2</v>
      </c>
      <c r="F26" s="118"/>
      <c r="G26" s="40"/>
      <c r="H26" s="41"/>
      <c r="I26" s="40"/>
      <c r="J26" s="41"/>
      <c r="K26" s="40"/>
      <c r="L26" s="41"/>
      <c r="M26" s="40"/>
      <c r="N26" s="41"/>
      <c r="O26" s="40"/>
      <c r="P26" s="41"/>
      <c r="Q26" s="40"/>
      <c r="R26" s="41"/>
      <c r="S26" s="40"/>
      <c r="T26" s="41"/>
    </row>
    <row r="27" spans="1:20" ht="15" customHeight="1">
      <c r="A27" s="107" t="s">
        <v>192</v>
      </c>
      <c r="B27" s="8">
        <v>0.64583333333333337</v>
      </c>
      <c r="C27" s="121">
        <v>7.2999999999999995E-2</v>
      </c>
      <c r="D27" s="66">
        <v>0.05</v>
      </c>
      <c r="E27" s="120">
        <v>0.121</v>
      </c>
      <c r="F27" s="118"/>
      <c r="G27" s="40"/>
      <c r="H27" s="41"/>
      <c r="I27" s="40"/>
      <c r="J27" s="41"/>
      <c r="K27" s="40"/>
      <c r="L27" s="41"/>
      <c r="M27" s="40"/>
      <c r="N27" s="41"/>
      <c r="O27" s="40"/>
      <c r="P27" s="41"/>
      <c r="Q27" s="40"/>
      <c r="R27" s="41"/>
      <c r="S27" s="40"/>
      <c r="T27" s="41"/>
    </row>
    <row r="28" spans="1:20" ht="15" customHeight="1">
      <c r="A28" s="107" t="s">
        <v>193</v>
      </c>
      <c r="B28" s="8">
        <v>0.64583333333333337</v>
      </c>
      <c r="C28" s="121">
        <v>0.124</v>
      </c>
      <c r="D28" s="66">
        <v>5.5E-2</v>
      </c>
      <c r="E28" s="121">
        <v>-0.152</v>
      </c>
      <c r="F28" s="118"/>
      <c r="G28" s="40"/>
      <c r="H28" s="41"/>
      <c r="I28" s="40"/>
      <c r="J28" s="41"/>
      <c r="K28" s="40"/>
      <c r="L28" s="41"/>
      <c r="M28" s="40"/>
      <c r="N28" s="41"/>
      <c r="O28" s="40"/>
      <c r="P28" s="41"/>
      <c r="Q28" s="40"/>
      <c r="R28" s="41"/>
      <c r="S28" s="40"/>
      <c r="T28" s="41"/>
    </row>
    <row r="29" spans="1:20" ht="15" customHeight="1">
      <c r="A29" s="107" t="s">
        <v>194</v>
      </c>
      <c r="B29" s="8">
        <v>0.64583333333333337</v>
      </c>
      <c r="C29" s="120">
        <v>-0.17199999999999999</v>
      </c>
      <c r="D29" s="66">
        <v>-8.5999999999999993E-2</v>
      </c>
      <c r="E29" s="121">
        <v>-0.04</v>
      </c>
      <c r="F29" s="118"/>
      <c r="G29" s="40"/>
      <c r="H29" s="41"/>
      <c r="I29" s="109"/>
      <c r="J29" s="110"/>
      <c r="K29" s="40"/>
      <c r="L29" s="41"/>
      <c r="M29" s="40"/>
      <c r="N29" s="41"/>
      <c r="O29" s="40"/>
      <c r="P29" s="41"/>
      <c r="Q29" s="40"/>
      <c r="R29" s="41"/>
      <c r="S29" s="40"/>
      <c r="T29" s="41"/>
    </row>
    <row r="30" spans="1:20" ht="15" customHeight="1">
      <c r="A30" s="107" t="s">
        <v>195</v>
      </c>
      <c r="B30" s="8">
        <v>0.64583333333333337</v>
      </c>
      <c r="C30" s="121">
        <v>-4.4999999999999998E-2</v>
      </c>
      <c r="D30" s="66">
        <v>-4.8000000000000001E-2</v>
      </c>
      <c r="E30" s="108">
        <v>-4.0000000000000001E-3</v>
      </c>
      <c r="F30" s="118"/>
      <c r="G30" s="40"/>
      <c r="H30" s="41"/>
      <c r="I30" s="40"/>
      <c r="J30" s="41"/>
      <c r="K30" s="40"/>
      <c r="L30" s="41"/>
      <c r="M30" s="40"/>
      <c r="N30" s="41"/>
      <c r="O30" s="40"/>
      <c r="P30" s="41"/>
      <c r="Q30" s="40"/>
      <c r="R30" s="41"/>
      <c r="S30" s="40"/>
      <c r="T30" s="41"/>
    </row>
    <row r="31" spans="1:20" ht="15" customHeight="1">
      <c r="A31" s="107" t="s">
        <v>196</v>
      </c>
      <c r="B31" s="8">
        <v>0.64583333333333337</v>
      </c>
      <c r="C31" s="120">
        <v>-4.0000000000000001E-3</v>
      </c>
      <c r="D31" s="66">
        <v>2E-3</v>
      </c>
      <c r="E31" s="121">
        <v>6.0000000000000001E-3</v>
      </c>
      <c r="F31" s="118"/>
      <c r="G31" s="40"/>
      <c r="H31" s="41"/>
      <c r="I31" s="40"/>
      <c r="J31" s="41"/>
      <c r="K31" s="40"/>
      <c r="L31" s="41"/>
      <c r="M31" s="40"/>
      <c r="N31" s="41"/>
      <c r="O31" s="40"/>
      <c r="P31" s="41"/>
      <c r="Q31" s="40"/>
      <c r="R31" s="41"/>
      <c r="S31" s="40"/>
      <c r="T31" s="41"/>
    </row>
    <row r="32" spans="1:20" ht="15" customHeight="1">
      <c r="A32" s="107" t="s">
        <v>197</v>
      </c>
      <c r="B32" s="8">
        <v>0.6875</v>
      </c>
      <c r="C32" s="108">
        <v>3.0000000000000001E-3</v>
      </c>
      <c r="D32" s="66">
        <v>3.0000000000000001E-3</v>
      </c>
      <c r="E32" s="120">
        <v>6.0000000000000001E-3</v>
      </c>
      <c r="F32" s="118"/>
      <c r="G32" s="40"/>
      <c r="H32" s="41"/>
      <c r="I32" s="40"/>
      <c r="J32" s="41"/>
      <c r="K32" s="40"/>
      <c r="L32" s="41"/>
      <c r="M32" s="40"/>
      <c r="N32" s="41"/>
      <c r="O32" s="40"/>
      <c r="P32" s="41"/>
      <c r="Q32" s="40"/>
      <c r="R32" s="41"/>
      <c r="S32" s="40"/>
      <c r="T32" s="41"/>
    </row>
    <row r="33" spans="1:20" ht="15" customHeight="1">
      <c r="A33" s="107" t="s">
        <v>198</v>
      </c>
      <c r="B33" s="8">
        <v>0.6875</v>
      </c>
      <c r="C33" s="121">
        <v>7.0000000000000001E-3</v>
      </c>
      <c r="D33" s="66">
        <v>5.0000000000000001E-3</v>
      </c>
      <c r="E33" s="108">
        <v>1E-3</v>
      </c>
      <c r="F33" s="118"/>
      <c r="G33" s="40"/>
      <c r="H33" s="41"/>
      <c r="I33" s="40"/>
      <c r="J33" s="41"/>
      <c r="K33" s="40"/>
      <c r="L33" s="41"/>
      <c r="M33" s="40"/>
      <c r="N33" s="41"/>
      <c r="O33" s="40"/>
      <c r="P33" s="41"/>
      <c r="Q33" s="40"/>
      <c r="R33" s="41"/>
      <c r="S33" s="40"/>
      <c r="T33" s="41"/>
    </row>
    <row r="34" spans="1:20" ht="15" customHeight="1">
      <c r="A34" s="107" t="s">
        <v>199</v>
      </c>
      <c r="B34" s="8">
        <v>0.6875</v>
      </c>
      <c r="C34" s="120">
        <v>1E-3</v>
      </c>
      <c r="D34" s="66">
        <v>4.0000000000000001E-3</v>
      </c>
      <c r="E34" s="121">
        <v>3.0000000000000001E-3</v>
      </c>
      <c r="F34" s="118"/>
      <c r="G34" s="40"/>
      <c r="H34" s="41"/>
      <c r="I34" s="40"/>
      <c r="J34" s="41"/>
      <c r="K34" s="40"/>
      <c r="L34" s="41"/>
      <c r="M34" s="40"/>
      <c r="N34" s="41"/>
      <c r="O34" s="40"/>
      <c r="P34" s="41"/>
      <c r="Q34" s="40"/>
      <c r="R34" s="41"/>
      <c r="S34" s="40"/>
      <c r="T34" s="41"/>
    </row>
    <row r="35" spans="1:20" ht="15" customHeight="1">
      <c r="A35" s="107" t="s">
        <v>200</v>
      </c>
      <c r="B35" s="8">
        <v>0.6875</v>
      </c>
      <c r="C35" s="120">
        <v>2E-3</v>
      </c>
      <c r="D35" s="66">
        <v>4.0000000000000001E-3</v>
      </c>
      <c r="E35" s="108">
        <v>-1E-3</v>
      </c>
      <c r="F35" s="118"/>
      <c r="G35" s="40"/>
      <c r="H35" s="41"/>
      <c r="I35" s="40"/>
      <c r="J35" s="41"/>
      <c r="K35" s="40"/>
      <c r="L35" s="41"/>
      <c r="M35" s="40"/>
      <c r="N35" s="41"/>
      <c r="O35" s="40"/>
      <c r="P35" s="41"/>
      <c r="Q35" s="40"/>
      <c r="R35" s="41"/>
      <c r="S35" s="40"/>
      <c r="T35" s="41"/>
    </row>
    <row r="36" spans="1:20" ht="15" customHeight="1">
      <c r="A36" s="107" t="s">
        <v>201</v>
      </c>
      <c r="B36" s="8">
        <v>0.64583333333333337</v>
      </c>
      <c r="C36" s="120">
        <v>-1E-3</v>
      </c>
      <c r="D36" s="66">
        <v>2E-3</v>
      </c>
      <c r="E36" s="108">
        <v>2E-3</v>
      </c>
      <c r="F36" s="118"/>
      <c r="G36" s="40"/>
      <c r="H36" s="41"/>
      <c r="I36" s="40"/>
      <c r="J36" s="41"/>
      <c r="K36" s="40"/>
      <c r="L36" s="41"/>
      <c r="M36" s="40"/>
      <c r="N36" s="41"/>
      <c r="O36" s="40"/>
      <c r="P36" s="41"/>
      <c r="Q36" s="40"/>
      <c r="R36" s="41"/>
      <c r="S36" s="40"/>
      <c r="T36" s="41"/>
    </row>
    <row r="37" spans="1:20" ht="15" customHeight="1">
      <c r="A37" s="107" t="s">
        <v>202</v>
      </c>
      <c r="B37" s="8">
        <v>0.64583333333333337</v>
      </c>
      <c r="C37" s="120">
        <v>0</v>
      </c>
      <c r="D37" s="66">
        <v>1E-3</v>
      </c>
      <c r="E37" s="108">
        <v>0.01</v>
      </c>
      <c r="F37" s="118"/>
      <c r="G37" s="40"/>
      <c r="H37" s="41"/>
      <c r="I37" s="40"/>
      <c r="J37" s="41"/>
      <c r="K37" s="40"/>
      <c r="L37" s="41"/>
      <c r="M37" s="40"/>
      <c r="N37" s="41"/>
      <c r="O37" s="40"/>
      <c r="P37" s="41"/>
      <c r="Q37" s="40"/>
      <c r="R37" s="41"/>
      <c r="S37" s="40"/>
      <c r="T37" s="41"/>
    </row>
    <row r="38" spans="1:20" ht="15" customHeight="1">
      <c r="A38" s="107" t="s">
        <v>203</v>
      </c>
      <c r="B38" s="8">
        <v>0.64583333333333337</v>
      </c>
      <c r="C38" s="121">
        <v>0.01</v>
      </c>
      <c r="D38" s="66">
        <v>4.0000000000000001E-3</v>
      </c>
      <c r="E38" s="120">
        <v>3.0000000000000001E-3</v>
      </c>
      <c r="F38" s="118"/>
      <c r="G38" s="40"/>
      <c r="H38" s="41"/>
      <c r="I38" s="40"/>
      <c r="J38" s="41"/>
      <c r="K38" s="40"/>
      <c r="L38" s="41"/>
      <c r="M38" s="40"/>
      <c r="N38" s="41"/>
      <c r="O38" s="40"/>
      <c r="P38" s="41"/>
      <c r="Q38" s="40"/>
      <c r="R38" s="41"/>
      <c r="S38" s="40"/>
      <c r="T38" s="41"/>
    </row>
    <row r="39" spans="1:20" ht="15" customHeight="1">
      <c r="A39" s="107" t="s">
        <v>204</v>
      </c>
      <c r="B39" s="8">
        <v>0.64583333333333337</v>
      </c>
      <c r="C39" s="121">
        <v>4.0000000000000001E-3</v>
      </c>
      <c r="D39" s="66">
        <v>1E-3</v>
      </c>
      <c r="E39" s="120">
        <v>4.0000000000000001E-3</v>
      </c>
      <c r="F39" s="118"/>
      <c r="G39" s="40"/>
      <c r="H39" s="41"/>
      <c r="I39" s="40"/>
      <c r="J39" s="41"/>
      <c r="K39" s="40"/>
      <c r="L39" s="41"/>
      <c r="M39" s="40"/>
      <c r="N39" s="41"/>
      <c r="O39" s="40"/>
      <c r="P39" s="41"/>
      <c r="Q39" s="40"/>
      <c r="R39" s="41"/>
      <c r="S39" s="40"/>
      <c r="T39" s="41"/>
    </row>
    <row r="40" spans="1:20" ht="15" customHeight="1">
      <c r="A40" s="107" t="s">
        <v>205</v>
      </c>
      <c r="B40" s="8">
        <v>0.64583333333333337</v>
      </c>
      <c r="C40" s="108">
        <v>5.0000000000000001E-3</v>
      </c>
      <c r="D40" s="66">
        <v>5.0000000000000001E-3</v>
      </c>
      <c r="E40" s="121">
        <v>5.0000000000000001E-3</v>
      </c>
      <c r="F40" s="118"/>
      <c r="G40" s="40"/>
      <c r="H40" s="41"/>
      <c r="I40" s="40"/>
      <c r="J40" s="41"/>
      <c r="K40" s="40"/>
      <c r="L40" s="41"/>
      <c r="M40" s="40"/>
      <c r="N40" s="41"/>
      <c r="O40" s="40"/>
      <c r="P40" s="41"/>
      <c r="Q40" s="40"/>
      <c r="R40" s="41"/>
      <c r="S40" s="40"/>
      <c r="T40" s="41"/>
    </row>
    <row r="41" spans="1:20" ht="15" customHeight="1">
      <c r="A41" s="107" t="s">
        <v>206</v>
      </c>
      <c r="B41" s="8">
        <v>0.64583333333333337</v>
      </c>
      <c r="C41" s="120">
        <v>1E-3</v>
      </c>
      <c r="D41" s="66">
        <v>7.0000000000000001E-3</v>
      </c>
      <c r="E41" s="121">
        <v>1.2999999999999999E-2</v>
      </c>
      <c r="F41" s="118"/>
      <c r="G41" s="40"/>
      <c r="H41" s="41"/>
      <c r="I41" s="40"/>
      <c r="J41" s="41"/>
      <c r="K41" s="40"/>
      <c r="L41" s="41"/>
      <c r="M41" s="40"/>
      <c r="N41" s="41"/>
      <c r="O41" s="40"/>
      <c r="P41" s="41"/>
      <c r="Q41" s="40"/>
      <c r="R41" s="41"/>
      <c r="S41" s="40"/>
      <c r="T41" s="41"/>
    </row>
    <row r="42" spans="1:20" ht="15" customHeight="1">
      <c r="A42" s="107" t="s">
        <v>207</v>
      </c>
      <c r="B42" s="8">
        <v>0.64583333333333337</v>
      </c>
      <c r="C42" s="121">
        <v>1.2E-2</v>
      </c>
      <c r="D42" s="66">
        <v>7.0000000000000001E-3</v>
      </c>
      <c r="E42" s="121">
        <v>-2E-3</v>
      </c>
      <c r="F42" s="118"/>
      <c r="G42" s="40"/>
      <c r="H42" s="41"/>
      <c r="I42" s="40"/>
      <c r="J42" s="41"/>
      <c r="K42" s="40"/>
      <c r="L42" s="41"/>
      <c r="M42" s="40"/>
      <c r="N42" s="41"/>
      <c r="O42" s="40"/>
      <c r="P42" s="41"/>
      <c r="Q42" s="40"/>
      <c r="R42" s="41"/>
      <c r="S42" s="40"/>
      <c r="T42" s="41"/>
    </row>
    <row r="43" spans="1:20" ht="15" customHeight="1">
      <c r="A43" s="107" t="s">
        <v>208</v>
      </c>
      <c r="B43" s="8">
        <v>0.64583333333333337</v>
      </c>
      <c r="C43" s="120">
        <v>-4.0000000000000001E-3</v>
      </c>
      <c r="D43" s="66">
        <v>4.0000000000000001E-3</v>
      </c>
      <c r="E43" s="121">
        <v>1.4E-2</v>
      </c>
      <c r="F43" s="118"/>
      <c r="G43" s="40"/>
      <c r="H43" s="41"/>
      <c r="I43" s="40"/>
      <c r="J43" s="41"/>
      <c r="K43" s="40"/>
      <c r="L43" s="41"/>
      <c r="M43" s="40"/>
      <c r="N43" s="41"/>
      <c r="O43" s="40"/>
      <c r="P43" s="41"/>
      <c r="Q43" s="40"/>
      <c r="R43" s="41"/>
      <c r="S43" s="40"/>
      <c r="T43" s="41"/>
    </row>
    <row r="44" spans="1:20" ht="15" customHeight="1">
      <c r="A44" s="107" t="s">
        <v>209</v>
      </c>
      <c r="B44" s="8">
        <v>0.64583333333333337</v>
      </c>
      <c r="C44" s="121">
        <v>8.9999999999999993E-3</v>
      </c>
      <c r="D44" s="66">
        <v>4.0000000000000001E-3</v>
      </c>
      <c r="E44" s="120">
        <v>-2.1000000000000001E-2</v>
      </c>
      <c r="F44" s="118"/>
      <c r="G44" s="40"/>
      <c r="H44" s="41"/>
      <c r="I44" s="40"/>
      <c r="J44" s="41"/>
      <c r="K44" s="40"/>
      <c r="L44" s="41"/>
      <c r="M44" s="40"/>
      <c r="N44" s="41"/>
      <c r="O44" s="40"/>
      <c r="P44" s="41"/>
      <c r="Q44" s="40"/>
      <c r="R44" s="41"/>
      <c r="S44" s="40"/>
      <c r="T44" s="41"/>
    </row>
    <row r="45" spans="1:20" ht="15" customHeight="1">
      <c r="A45" s="107" t="s">
        <v>210</v>
      </c>
      <c r="B45" s="8">
        <v>0.6875</v>
      </c>
      <c r="C45" s="120">
        <v>-1.7999999999999999E-2</v>
      </c>
      <c r="D45" s="66">
        <v>0</v>
      </c>
      <c r="E45" s="108">
        <v>2E-3</v>
      </c>
      <c r="F45" s="118"/>
      <c r="G45" s="40"/>
      <c r="H45" s="41"/>
      <c r="I45" s="40"/>
      <c r="J45" s="41"/>
      <c r="K45" s="40"/>
      <c r="L45" s="41"/>
      <c r="M45" s="40"/>
      <c r="N45" s="41"/>
      <c r="O45" s="40"/>
      <c r="P45" s="41"/>
      <c r="Q45" s="40"/>
      <c r="R45" s="41"/>
      <c r="S45" s="40"/>
      <c r="T45" s="41"/>
    </row>
    <row r="46" spans="1:20" ht="15" customHeight="1">
      <c r="A46" s="107" t="s">
        <v>211</v>
      </c>
      <c r="B46" s="8">
        <v>0.6875</v>
      </c>
      <c r="C46" s="108">
        <v>2E-3</v>
      </c>
      <c r="D46" s="66">
        <v>2E-3</v>
      </c>
      <c r="E46" s="121">
        <v>0.01</v>
      </c>
      <c r="F46" s="118"/>
      <c r="G46" s="40"/>
      <c r="H46" s="41"/>
      <c r="I46" s="40"/>
      <c r="J46" s="41"/>
      <c r="K46" s="40"/>
      <c r="L46" s="41"/>
      <c r="M46" s="40"/>
      <c r="N46" s="41"/>
      <c r="O46" s="40"/>
      <c r="P46" s="41"/>
      <c r="Q46" s="40"/>
      <c r="R46" s="41"/>
      <c r="S46" s="40"/>
      <c r="T46" s="41"/>
    </row>
    <row r="47" spans="1:20" ht="15" customHeight="1">
      <c r="A47" s="107" t="s">
        <v>212</v>
      </c>
      <c r="B47" s="8">
        <v>0.6875</v>
      </c>
      <c r="C47" s="121">
        <v>7.0000000000000001E-3</v>
      </c>
      <c r="D47" s="66">
        <v>5.0000000000000001E-3</v>
      </c>
      <c r="E47" s="108">
        <v>-1E-3</v>
      </c>
      <c r="F47" s="118"/>
      <c r="G47" s="40"/>
      <c r="H47" s="41"/>
      <c r="I47" s="40"/>
      <c r="J47" s="41"/>
      <c r="K47" s="40"/>
      <c r="L47" s="41"/>
      <c r="M47" s="40"/>
      <c r="N47" s="41"/>
      <c r="O47" s="40"/>
      <c r="P47" s="41"/>
      <c r="Q47" s="40"/>
      <c r="R47" s="41"/>
      <c r="S47" s="40"/>
      <c r="T47" s="41"/>
    </row>
    <row r="48" spans="1:20" ht="15" customHeight="1">
      <c r="A48" s="107" t="s">
        <v>213</v>
      </c>
      <c r="B48" s="8">
        <v>0.64583333333333337</v>
      </c>
      <c r="C48" s="120">
        <v>-1E-3</v>
      </c>
      <c r="D48" s="66">
        <v>4.0000000000000001E-3</v>
      </c>
      <c r="E48" s="120">
        <v>2E-3</v>
      </c>
      <c r="F48" s="118"/>
      <c r="G48" s="40"/>
      <c r="H48" s="41"/>
      <c r="I48" s="40"/>
      <c r="J48" s="41"/>
      <c r="K48" s="40"/>
      <c r="L48" s="41"/>
      <c r="M48" s="40"/>
      <c r="N48" s="41"/>
      <c r="O48" s="40"/>
      <c r="P48" s="41"/>
      <c r="Q48" s="40"/>
      <c r="R48" s="41"/>
      <c r="S48" s="40"/>
      <c r="T48" s="41"/>
    </row>
    <row r="49" spans="1:20" ht="15" customHeight="1">
      <c r="A49" s="107" t="s">
        <v>214</v>
      </c>
      <c r="B49" s="8">
        <v>0.64583333333333337</v>
      </c>
      <c r="C49" s="120">
        <v>3.0000000000000001E-3</v>
      </c>
      <c r="D49" s="66">
        <v>5.0000000000000001E-3</v>
      </c>
      <c r="E49" s="121">
        <v>8.9999999999999993E-3</v>
      </c>
      <c r="F49" s="118"/>
      <c r="G49" s="40"/>
      <c r="H49" s="41"/>
      <c r="I49" s="40"/>
      <c r="J49" s="41"/>
      <c r="K49" s="40"/>
      <c r="L49" s="41"/>
      <c r="M49" s="40"/>
      <c r="N49" s="41"/>
      <c r="O49" s="40"/>
      <c r="P49" s="41"/>
      <c r="Q49" s="40"/>
      <c r="R49" s="41"/>
      <c r="S49" s="40"/>
      <c r="T49" s="41"/>
    </row>
    <row r="50" spans="1:20" ht="15" customHeight="1">
      <c r="A50" s="107" t="s">
        <v>215</v>
      </c>
      <c r="B50" s="8">
        <v>0.64583333333333337</v>
      </c>
      <c r="C50" s="121">
        <v>6.0000000000000001E-3</v>
      </c>
      <c r="D50" s="66">
        <v>4.0000000000000001E-3</v>
      </c>
      <c r="E50" s="120">
        <v>2E-3</v>
      </c>
      <c r="F50" s="118"/>
      <c r="G50" s="40"/>
      <c r="H50" s="41"/>
      <c r="I50" s="40"/>
      <c r="J50" s="41"/>
      <c r="K50" s="40"/>
      <c r="L50" s="41"/>
      <c r="M50" s="40"/>
      <c r="N50" s="41"/>
      <c r="O50" s="40"/>
      <c r="P50" s="41"/>
      <c r="Q50" s="40"/>
      <c r="R50" s="41"/>
      <c r="S50" s="40"/>
      <c r="T50" s="41"/>
    </row>
    <row r="51" spans="1:20" ht="15" customHeight="1">
      <c r="A51" s="107" t="s">
        <v>216</v>
      </c>
      <c r="B51" s="8">
        <v>0.64583333333333337</v>
      </c>
      <c r="C51" s="108">
        <v>4.0000000000000001E-3</v>
      </c>
      <c r="D51" s="66">
        <v>4.0000000000000001E-3</v>
      </c>
      <c r="E51" s="121">
        <v>1.4E-2</v>
      </c>
      <c r="F51" s="118"/>
      <c r="G51" s="40"/>
      <c r="H51" s="41"/>
      <c r="I51" s="40"/>
      <c r="J51" s="41"/>
      <c r="K51" s="40"/>
      <c r="L51" s="41"/>
      <c r="M51" s="40"/>
      <c r="N51" s="41"/>
      <c r="O51" s="40"/>
      <c r="P51" s="41"/>
      <c r="Q51" s="40"/>
      <c r="R51" s="41"/>
      <c r="S51" s="40"/>
      <c r="T51" s="41"/>
    </row>
    <row r="52" spans="1:20" ht="15" customHeight="1">
      <c r="A52" s="107" t="s">
        <v>217</v>
      </c>
      <c r="B52" s="8">
        <v>0.64583333333333337</v>
      </c>
      <c r="C52" s="121">
        <v>8.9999999999999993E-3</v>
      </c>
      <c r="D52" s="66">
        <v>5.0000000000000001E-3</v>
      </c>
      <c r="E52" s="121">
        <v>4.0000000000000001E-3</v>
      </c>
      <c r="F52" s="118"/>
      <c r="G52" s="40"/>
      <c r="H52" s="41"/>
      <c r="I52" s="40"/>
      <c r="J52" s="41"/>
      <c r="K52" s="40"/>
      <c r="L52" s="41"/>
      <c r="M52" s="40"/>
      <c r="N52" s="41"/>
      <c r="O52" s="40"/>
      <c r="P52" s="41"/>
      <c r="Q52" s="40"/>
      <c r="R52" s="41"/>
      <c r="S52" s="40"/>
      <c r="T52" s="41"/>
    </row>
    <row r="53" spans="1:20" ht="15" customHeight="1">
      <c r="A53" s="107" t="s">
        <v>218</v>
      </c>
      <c r="B53" s="8">
        <v>0.64583333333333337</v>
      </c>
      <c r="C53" s="120">
        <v>3.0000000000000001E-3</v>
      </c>
      <c r="D53" s="66">
        <v>5.0000000000000001E-3</v>
      </c>
      <c r="E53" s="121">
        <v>4.0000000000000001E-3</v>
      </c>
      <c r="F53" s="118"/>
      <c r="G53" s="40"/>
      <c r="H53" s="41"/>
      <c r="I53" s="40"/>
      <c r="J53" s="41"/>
      <c r="K53" s="40"/>
      <c r="L53" s="41"/>
      <c r="M53" s="40"/>
      <c r="N53" s="41"/>
      <c r="O53" s="40"/>
      <c r="P53" s="41"/>
      <c r="Q53" s="40"/>
      <c r="R53" s="41"/>
      <c r="S53" s="40"/>
      <c r="T53" s="41"/>
    </row>
    <row r="54" spans="1:20" ht="15" customHeight="1">
      <c r="A54" s="107" t="s">
        <v>219</v>
      </c>
      <c r="B54" s="8">
        <v>0.64583333333333337</v>
      </c>
      <c r="C54" s="108">
        <v>2E-3</v>
      </c>
      <c r="D54" s="66">
        <v>2E-3</v>
      </c>
      <c r="E54" s="108">
        <v>2E-3</v>
      </c>
      <c r="F54" s="118"/>
      <c r="G54" s="40"/>
      <c r="H54" s="41"/>
      <c r="I54" s="40"/>
      <c r="J54" s="41"/>
      <c r="K54" s="40"/>
      <c r="L54" s="41"/>
      <c r="M54" s="40"/>
      <c r="N54" s="41"/>
      <c r="O54" s="40"/>
      <c r="P54" s="41"/>
      <c r="Q54" s="40"/>
      <c r="R54" s="41"/>
      <c r="S54" s="40"/>
      <c r="T54" s="41"/>
    </row>
    <row r="55" spans="1:20" ht="15" customHeight="1">
      <c r="A55" s="107" t="s">
        <v>220</v>
      </c>
      <c r="B55" s="8">
        <v>0.64583333333333337</v>
      </c>
      <c r="C55" s="120">
        <v>2E-3</v>
      </c>
      <c r="D55" s="66">
        <v>3.0000000000000001E-3</v>
      </c>
      <c r="E55" s="108">
        <v>1E-3</v>
      </c>
      <c r="F55" s="118"/>
      <c r="G55" s="109"/>
      <c r="H55" s="110"/>
      <c r="I55" s="40"/>
      <c r="J55" s="41"/>
      <c r="K55" s="40"/>
      <c r="L55" s="41"/>
      <c r="M55" s="40"/>
      <c r="N55" s="41"/>
      <c r="O55" s="40"/>
      <c r="P55" s="41"/>
      <c r="Q55" s="40"/>
      <c r="R55" s="41"/>
      <c r="S55" s="40"/>
      <c r="T55" s="41"/>
    </row>
    <row r="56" spans="1:20" ht="15" customHeight="1">
      <c r="A56" s="107" t="s">
        <v>157</v>
      </c>
      <c r="B56" s="8">
        <v>0.6875</v>
      </c>
      <c r="C56" s="120">
        <v>0</v>
      </c>
      <c r="D56" s="66">
        <v>5.0000000000000001E-3</v>
      </c>
      <c r="E56" s="120">
        <v>1E-3</v>
      </c>
      <c r="F56" s="118"/>
      <c r="G56" s="40"/>
      <c r="H56" s="41"/>
      <c r="I56" s="40"/>
      <c r="J56" s="41"/>
      <c r="K56" s="40"/>
      <c r="L56" s="41"/>
      <c r="M56" s="40"/>
      <c r="N56" s="41"/>
      <c r="O56" s="40"/>
      <c r="P56" s="41"/>
      <c r="Q56" s="40"/>
      <c r="R56" s="41"/>
      <c r="S56" s="40"/>
      <c r="T56" s="41"/>
    </row>
    <row r="57" spans="1:20" ht="15" customHeight="1">
      <c r="A57" s="107" t="s">
        <v>158</v>
      </c>
      <c r="B57" s="8">
        <v>0.6875</v>
      </c>
      <c r="C57" s="108">
        <v>4.0000000000000001E-3</v>
      </c>
      <c r="D57" s="66">
        <v>4.0000000000000001E-3</v>
      </c>
      <c r="E57" s="121">
        <v>1.2999999999999999E-2</v>
      </c>
      <c r="F57" s="119"/>
      <c r="G57" s="40"/>
      <c r="H57" s="41"/>
      <c r="I57" s="40"/>
      <c r="J57" s="41"/>
      <c r="K57" s="40"/>
      <c r="L57" s="41"/>
      <c r="M57" s="40"/>
      <c r="N57" s="41"/>
      <c r="O57" s="40"/>
      <c r="P57" s="41"/>
      <c r="Q57" s="40"/>
      <c r="R57" s="41"/>
      <c r="S57" s="40"/>
      <c r="T57" s="41"/>
    </row>
  </sheetData>
  <mergeCells count="8">
    <mergeCell ref="Q1:R1"/>
    <mergeCell ref="S1:T1"/>
    <mergeCell ref="A1:E1"/>
    <mergeCell ref="G1:H1"/>
    <mergeCell ref="I1:J1"/>
    <mergeCell ref="K1:L1"/>
    <mergeCell ref="M1:N1"/>
    <mergeCell ref="O1:P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020-12CC-4FC2-BEC4-A68DB10E5FF3}">
  <dimension ref="A1:H83"/>
  <sheetViews>
    <sheetView workbookViewId="0">
      <selection activeCell="K18" sqref="K18"/>
    </sheetView>
  </sheetViews>
  <sheetFormatPr defaultRowHeight="15"/>
  <cols>
    <col min="1" max="1" width="17.140625" style="1" customWidth="1"/>
    <col min="2" max="5" width="9.140625" style="1"/>
    <col min="6" max="6" width="2.140625" style="1" customWidth="1"/>
    <col min="7" max="8" width="9.140625" style="1"/>
    <col min="9" max="9" width="9.140625" style="1" customWidth="1"/>
    <col min="10" max="16384" width="9.140625" style="1"/>
  </cols>
  <sheetData>
    <row r="1" spans="1:8" ht="17.25" thickBot="1">
      <c r="A1" s="185" t="s">
        <v>85</v>
      </c>
      <c r="B1" s="195"/>
      <c r="C1" s="195"/>
      <c r="D1" s="195"/>
      <c r="E1" s="196"/>
      <c r="F1" s="26"/>
      <c r="G1" s="205" t="s">
        <v>223</v>
      </c>
      <c r="H1" s="206"/>
    </row>
    <row r="2" spans="1:8" ht="15.75" thickBot="1">
      <c r="A2" s="104" t="s">
        <v>222</v>
      </c>
      <c r="B2" s="105" t="s">
        <v>81</v>
      </c>
      <c r="C2" s="105" t="s">
        <v>78</v>
      </c>
      <c r="D2" s="105" t="s">
        <v>79</v>
      </c>
      <c r="E2" s="106" t="s">
        <v>80</v>
      </c>
      <c r="F2" s="61"/>
      <c r="G2" s="142" t="s">
        <v>82</v>
      </c>
      <c r="H2" s="143" t="s">
        <v>83</v>
      </c>
    </row>
    <row r="3" spans="1:8" ht="15" customHeight="1" thickBot="1">
      <c r="A3" s="128" t="s">
        <v>224</v>
      </c>
      <c r="B3" s="129">
        <v>0.72916666666666663</v>
      </c>
      <c r="C3" s="130"/>
      <c r="D3" s="131" t="s">
        <v>225</v>
      </c>
      <c r="E3" s="132" t="s">
        <v>226</v>
      </c>
      <c r="F3" s="123"/>
      <c r="G3" s="47"/>
      <c r="H3" s="48"/>
    </row>
    <row r="4" spans="1:8" ht="15" customHeight="1" thickBot="1">
      <c r="A4" s="133" t="s">
        <v>227</v>
      </c>
      <c r="B4" s="8">
        <v>0.72916666666666663</v>
      </c>
      <c r="C4" s="125" t="s">
        <v>226</v>
      </c>
      <c r="D4" s="10" t="s">
        <v>228</v>
      </c>
      <c r="E4" s="134" t="s">
        <v>229</v>
      </c>
      <c r="F4" s="124"/>
      <c r="G4" s="95">
        <v>420</v>
      </c>
      <c r="H4" s="96">
        <v>2320</v>
      </c>
    </row>
    <row r="5" spans="1:8" ht="15" customHeight="1" thickBot="1">
      <c r="A5" s="133" t="s">
        <v>230</v>
      </c>
      <c r="B5" s="8">
        <v>0.75</v>
      </c>
      <c r="C5" s="125" t="s">
        <v>229</v>
      </c>
      <c r="D5" s="10" t="s">
        <v>231</v>
      </c>
      <c r="E5" s="134" t="s">
        <v>232</v>
      </c>
      <c r="F5" s="123"/>
      <c r="G5" s="30">
        <v>970</v>
      </c>
      <c r="H5" s="32">
        <v>1441</v>
      </c>
    </row>
    <row r="6" spans="1:8" ht="15" customHeight="1" thickBot="1">
      <c r="A6" s="133" t="s">
        <v>233</v>
      </c>
      <c r="B6" s="8">
        <v>0.72916666666666663</v>
      </c>
      <c r="C6" s="127" t="s">
        <v>232</v>
      </c>
      <c r="D6" s="10" t="s">
        <v>234</v>
      </c>
      <c r="E6" s="134" t="s">
        <v>235</v>
      </c>
      <c r="F6" s="124"/>
      <c r="G6" s="140"/>
      <c r="H6" s="141"/>
    </row>
    <row r="7" spans="1:8" ht="15" customHeight="1" thickBot="1">
      <c r="A7" s="133" t="s">
        <v>233</v>
      </c>
      <c r="B7" s="8">
        <v>0.72569444444444453</v>
      </c>
      <c r="C7" s="126" t="s">
        <v>235</v>
      </c>
      <c r="D7" s="10"/>
      <c r="E7" s="134" t="s">
        <v>236</v>
      </c>
      <c r="F7" s="123"/>
      <c r="G7" s="140"/>
      <c r="H7" s="141"/>
    </row>
    <row r="8" spans="1:8" ht="15" customHeight="1" thickBot="1">
      <c r="A8" s="133" t="s">
        <v>237</v>
      </c>
      <c r="B8" s="8">
        <v>0.72916666666666663</v>
      </c>
      <c r="C8" s="125" t="s">
        <v>236</v>
      </c>
      <c r="D8" s="10" t="s">
        <v>238</v>
      </c>
      <c r="E8" s="134" t="s">
        <v>239</v>
      </c>
      <c r="F8" s="124"/>
      <c r="G8" s="30">
        <v>3605</v>
      </c>
      <c r="H8" s="32">
        <v>610</v>
      </c>
    </row>
    <row r="9" spans="1:8" ht="15" customHeight="1" thickBot="1">
      <c r="A9" s="133" t="s">
        <v>240</v>
      </c>
      <c r="B9" s="8">
        <v>0.72916666666666663</v>
      </c>
      <c r="C9" s="125" t="s">
        <v>239</v>
      </c>
      <c r="D9" s="10" t="s">
        <v>241</v>
      </c>
      <c r="E9" s="134" t="s">
        <v>242</v>
      </c>
      <c r="F9" s="123"/>
      <c r="G9" s="30">
        <v>500</v>
      </c>
      <c r="H9" s="32">
        <v>460</v>
      </c>
    </row>
    <row r="10" spans="1:8" ht="15" customHeight="1" thickBot="1">
      <c r="A10" s="133" t="s">
        <v>243</v>
      </c>
      <c r="B10" s="8">
        <v>0.75</v>
      </c>
      <c r="C10" s="127" t="s">
        <v>242</v>
      </c>
      <c r="D10" s="10" t="s">
        <v>244</v>
      </c>
      <c r="E10" s="134" t="s">
        <v>245</v>
      </c>
      <c r="F10" s="124"/>
      <c r="G10" s="30"/>
      <c r="H10" s="32"/>
    </row>
    <row r="11" spans="1:8" ht="15" customHeight="1" thickBot="1">
      <c r="A11" s="133" t="s">
        <v>246</v>
      </c>
      <c r="B11" s="8">
        <v>0.72916666666666663</v>
      </c>
      <c r="C11" s="127" t="s">
        <v>245</v>
      </c>
      <c r="D11" s="10" t="s">
        <v>247</v>
      </c>
      <c r="E11" s="134" t="s">
        <v>248</v>
      </c>
      <c r="F11" s="123"/>
      <c r="G11" s="30"/>
      <c r="H11" s="32"/>
    </row>
    <row r="12" spans="1:8" ht="15" customHeight="1" thickBot="1">
      <c r="A12" s="133" t="s">
        <v>249</v>
      </c>
      <c r="B12" s="8">
        <v>0.72916666666666663</v>
      </c>
      <c r="C12" s="127" t="s">
        <v>248</v>
      </c>
      <c r="D12" s="10" t="s">
        <v>250</v>
      </c>
      <c r="E12" s="134" t="s">
        <v>251</v>
      </c>
      <c r="F12" s="124"/>
      <c r="G12" s="30"/>
      <c r="H12" s="32"/>
    </row>
    <row r="13" spans="1:8" ht="15" customHeight="1" thickBot="1">
      <c r="A13" s="133" t="s">
        <v>252</v>
      </c>
      <c r="B13" s="8">
        <v>0.72916666666666663</v>
      </c>
      <c r="C13" s="125" t="s">
        <v>251</v>
      </c>
      <c r="D13" s="10" t="s">
        <v>253</v>
      </c>
      <c r="E13" s="134" t="s">
        <v>254</v>
      </c>
      <c r="F13" s="123"/>
      <c r="G13" s="30"/>
      <c r="H13" s="32"/>
    </row>
    <row r="14" spans="1:8" ht="15" customHeight="1" thickBot="1">
      <c r="A14" s="133" t="s">
        <v>255</v>
      </c>
      <c r="B14" s="8">
        <v>0.72916666666666663</v>
      </c>
      <c r="C14" s="125" t="s">
        <v>254</v>
      </c>
      <c r="D14" s="10" t="s">
        <v>256</v>
      </c>
      <c r="E14" s="134" t="s">
        <v>257</v>
      </c>
      <c r="F14" s="124"/>
      <c r="G14" s="30"/>
      <c r="H14" s="32"/>
    </row>
    <row r="15" spans="1:8" ht="15" customHeight="1" thickBot="1">
      <c r="A15" s="133" t="s">
        <v>258</v>
      </c>
      <c r="B15" s="8">
        <v>0.72916666666666663</v>
      </c>
      <c r="C15" s="127" t="s">
        <v>257</v>
      </c>
      <c r="D15" s="10" t="s">
        <v>259</v>
      </c>
      <c r="E15" s="134" t="s">
        <v>260</v>
      </c>
      <c r="F15" s="123"/>
      <c r="G15" s="30"/>
      <c r="H15" s="32"/>
    </row>
    <row r="16" spans="1:8" ht="15" customHeight="1" thickBot="1">
      <c r="A16" s="133" t="s">
        <v>261</v>
      </c>
      <c r="B16" s="8">
        <v>0.72916666666666663</v>
      </c>
      <c r="C16" s="127" t="s">
        <v>260</v>
      </c>
      <c r="D16" s="10" t="s">
        <v>262</v>
      </c>
      <c r="E16" s="134" t="s">
        <v>263</v>
      </c>
      <c r="F16" s="124"/>
      <c r="G16" s="30"/>
      <c r="H16" s="32"/>
    </row>
    <row r="17" spans="1:8" ht="15" customHeight="1" thickBot="1">
      <c r="A17" s="133" t="s">
        <v>264</v>
      </c>
      <c r="B17" s="8">
        <v>0.72916666666666663</v>
      </c>
      <c r="C17" s="125" t="s">
        <v>263</v>
      </c>
      <c r="D17" s="10" t="s">
        <v>265</v>
      </c>
      <c r="E17" s="134" t="s">
        <v>266</v>
      </c>
      <c r="F17" s="123"/>
      <c r="G17" s="30"/>
      <c r="H17" s="32"/>
    </row>
    <row r="18" spans="1:8" ht="15" customHeight="1" thickBot="1">
      <c r="A18" s="133" t="s">
        <v>267</v>
      </c>
      <c r="B18" s="8">
        <v>0.72916666666666663</v>
      </c>
      <c r="C18" s="125" t="s">
        <v>266</v>
      </c>
      <c r="D18" s="10" t="s">
        <v>268</v>
      </c>
      <c r="E18" s="134" t="s">
        <v>269</v>
      </c>
      <c r="F18" s="124"/>
      <c r="G18" s="30"/>
      <c r="H18" s="32"/>
    </row>
    <row r="19" spans="1:8" ht="15" customHeight="1" thickBot="1">
      <c r="A19" s="133" t="s">
        <v>270</v>
      </c>
      <c r="B19" s="8">
        <v>0.72916666666666663</v>
      </c>
      <c r="C19" s="127" t="s">
        <v>269</v>
      </c>
      <c r="D19" s="10" t="s">
        <v>271</v>
      </c>
      <c r="E19" s="134" t="s">
        <v>272</v>
      </c>
      <c r="F19" s="123"/>
      <c r="G19" s="30"/>
      <c r="H19" s="32"/>
    </row>
    <row r="20" spans="1:8" ht="15" customHeight="1" thickBot="1">
      <c r="A20" s="133" t="s">
        <v>273</v>
      </c>
      <c r="B20" s="8">
        <v>0.72916666666666663</v>
      </c>
      <c r="C20" s="127" t="s">
        <v>272</v>
      </c>
      <c r="D20" s="10" t="s">
        <v>274</v>
      </c>
      <c r="E20" s="134" t="s">
        <v>275</v>
      </c>
      <c r="F20" s="124"/>
      <c r="G20" s="40"/>
      <c r="H20" s="41"/>
    </row>
    <row r="21" spans="1:8" ht="15" customHeight="1" thickBot="1">
      <c r="A21" s="133" t="s">
        <v>276</v>
      </c>
      <c r="B21" s="8">
        <v>0.72916666666666663</v>
      </c>
      <c r="C21" s="125" t="s">
        <v>275</v>
      </c>
      <c r="D21" s="10" t="s">
        <v>277</v>
      </c>
      <c r="E21" s="134" t="s">
        <v>278</v>
      </c>
      <c r="F21" s="123"/>
      <c r="G21" s="40"/>
      <c r="H21" s="41"/>
    </row>
    <row r="22" spans="1:8" ht="15" customHeight="1" thickBot="1">
      <c r="A22" s="133" t="s">
        <v>279</v>
      </c>
      <c r="B22" s="8">
        <v>0.77083333333333337</v>
      </c>
      <c r="C22" s="127" t="s">
        <v>278</v>
      </c>
      <c r="D22" s="10" t="s">
        <v>280</v>
      </c>
      <c r="E22" s="134" t="s">
        <v>281</v>
      </c>
      <c r="F22" s="124"/>
      <c r="G22" s="40"/>
      <c r="H22" s="41"/>
    </row>
    <row r="23" spans="1:8" ht="15" customHeight="1" thickBot="1">
      <c r="A23" s="133" t="s">
        <v>282</v>
      </c>
      <c r="B23" s="8">
        <v>0.77083333333333337</v>
      </c>
      <c r="C23" s="127" t="s">
        <v>281</v>
      </c>
      <c r="D23" s="10" t="s">
        <v>283</v>
      </c>
      <c r="E23" s="134" t="s">
        <v>284</v>
      </c>
      <c r="F23" s="123"/>
      <c r="G23" s="40"/>
      <c r="H23" s="41"/>
    </row>
    <row r="24" spans="1:8" ht="15" customHeight="1" thickBot="1">
      <c r="A24" s="133" t="s">
        <v>285</v>
      </c>
      <c r="B24" s="8">
        <v>0.79166666666666663</v>
      </c>
      <c r="C24" s="125" t="s">
        <v>284</v>
      </c>
      <c r="D24" s="10" t="s">
        <v>286</v>
      </c>
      <c r="E24" s="134" t="s">
        <v>287</v>
      </c>
      <c r="F24" s="124"/>
      <c r="G24" s="40"/>
      <c r="H24" s="41"/>
    </row>
    <row r="25" spans="1:8" ht="15" customHeight="1" thickBot="1">
      <c r="A25" s="133" t="s">
        <v>288</v>
      </c>
      <c r="B25" s="8">
        <v>0.77083333333333337</v>
      </c>
      <c r="C25" s="125" t="s">
        <v>287</v>
      </c>
      <c r="D25" s="10" t="s">
        <v>289</v>
      </c>
      <c r="E25" s="134" t="s">
        <v>290</v>
      </c>
      <c r="F25" s="123"/>
      <c r="G25" s="40"/>
      <c r="H25" s="41"/>
    </row>
    <row r="26" spans="1:8" ht="15" customHeight="1" thickBot="1">
      <c r="A26" s="133" t="s">
        <v>291</v>
      </c>
      <c r="B26" s="8">
        <v>0.77083333333333337</v>
      </c>
      <c r="C26" s="127" t="s">
        <v>290</v>
      </c>
      <c r="D26" s="10" t="s">
        <v>292</v>
      </c>
      <c r="E26" s="134" t="s">
        <v>293</v>
      </c>
      <c r="F26" s="124"/>
      <c r="G26" s="40"/>
      <c r="H26" s="41"/>
    </row>
    <row r="27" spans="1:8" ht="15" customHeight="1" thickBot="1">
      <c r="A27" s="133" t="s">
        <v>294</v>
      </c>
      <c r="B27" s="8">
        <v>0.77083333333333337</v>
      </c>
      <c r="C27" s="127" t="s">
        <v>293</v>
      </c>
      <c r="D27" s="10" t="s">
        <v>295</v>
      </c>
      <c r="E27" s="134" t="s">
        <v>296</v>
      </c>
      <c r="F27" s="123"/>
      <c r="G27" s="40"/>
      <c r="H27" s="41"/>
    </row>
    <row r="28" spans="1:8" ht="15" customHeight="1" thickBot="1">
      <c r="A28" s="133" t="s">
        <v>297</v>
      </c>
      <c r="B28" s="8">
        <v>0.77083333333333337</v>
      </c>
      <c r="C28" s="125" t="s">
        <v>296</v>
      </c>
      <c r="D28" s="10" t="s">
        <v>298</v>
      </c>
      <c r="E28" s="134" t="s">
        <v>299</v>
      </c>
      <c r="F28" s="124"/>
      <c r="G28" s="40"/>
      <c r="H28" s="41"/>
    </row>
    <row r="29" spans="1:8" ht="15" customHeight="1" thickBot="1">
      <c r="A29" s="133" t="s">
        <v>300</v>
      </c>
      <c r="B29" s="8">
        <v>0.79166666666666663</v>
      </c>
      <c r="C29" s="125" t="s">
        <v>299</v>
      </c>
      <c r="D29" s="10" t="s">
        <v>301</v>
      </c>
      <c r="E29" s="134" t="s">
        <v>302</v>
      </c>
      <c r="F29" s="123"/>
      <c r="G29" s="40"/>
      <c r="H29" s="41"/>
    </row>
    <row r="30" spans="1:8" ht="15" customHeight="1" thickBot="1">
      <c r="A30" s="133" t="s">
        <v>303</v>
      </c>
      <c r="B30" s="8">
        <v>0.77083333333333337</v>
      </c>
      <c r="C30" s="127" t="s">
        <v>302</v>
      </c>
      <c r="D30" s="10" t="s">
        <v>304</v>
      </c>
      <c r="E30" s="134" t="s">
        <v>305</v>
      </c>
      <c r="F30" s="124"/>
      <c r="G30" s="40"/>
      <c r="H30" s="41"/>
    </row>
    <row r="31" spans="1:8" ht="15" customHeight="1" thickBot="1">
      <c r="A31" s="133" t="s">
        <v>306</v>
      </c>
      <c r="B31" s="8">
        <v>0.77083333333333337</v>
      </c>
      <c r="C31" s="125" t="s">
        <v>305</v>
      </c>
      <c r="D31" s="10" t="s">
        <v>307</v>
      </c>
      <c r="E31" s="134" t="s">
        <v>308</v>
      </c>
      <c r="F31" s="123"/>
      <c r="G31" s="40"/>
      <c r="H31" s="41"/>
    </row>
    <row r="32" spans="1:8" ht="15" customHeight="1" thickBot="1">
      <c r="A32" s="133" t="s">
        <v>309</v>
      </c>
      <c r="B32" s="8">
        <v>0.77083333333333337</v>
      </c>
      <c r="C32" s="127" t="s">
        <v>308</v>
      </c>
      <c r="D32" s="10" t="s">
        <v>310</v>
      </c>
      <c r="E32" s="134" t="s">
        <v>311</v>
      </c>
      <c r="F32" s="124"/>
      <c r="G32" s="40"/>
      <c r="H32" s="41"/>
    </row>
    <row r="33" spans="1:8" ht="15" customHeight="1" thickBot="1">
      <c r="A33" s="133" t="s">
        <v>312</v>
      </c>
      <c r="B33" s="8">
        <v>0.77083333333333337</v>
      </c>
      <c r="C33" s="127" t="s">
        <v>311</v>
      </c>
      <c r="D33" s="10" t="s">
        <v>313</v>
      </c>
      <c r="E33" s="134" t="s">
        <v>314</v>
      </c>
      <c r="F33" s="123"/>
      <c r="G33" s="40"/>
      <c r="H33" s="41"/>
    </row>
    <row r="34" spans="1:8" ht="15" customHeight="1" thickBot="1">
      <c r="A34" s="133" t="s">
        <v>315</v>
      </c>
      <c r="B34" s="8">
        <v>0.77083333333333337</v>
      </c>
      <c r="C34" s="127" t="s">
        <v>314</v>
      </c>
      <c r="D34" s="10" t="s">
        <v>316</v>
      </c>
      <c r="E34" s="134" t="s">
        <v>317</v>
      </c>
      <c r="F34" s="124"/>
      <c r="G34" s="40"/>
      <c r="H34" s="41"/>
    </row>
    <row r="35" spans="1:8" ht="15" customHeight="1" thickBot="1">
      <c r="A35" s="133" t="s">
        <v>318</v>
      </c>
      <c r="B35" s="8">
        <v>0.77083333333333337</v>
      </c>
      <c r="C35" s="125" t="s">
        <v>317</v>
      </c>
      <c r="D35" s="10" t="s">
        <v>319</v>
      </c>
      <c r="E35" s="134" t="s">
        <v>320</v>
      </c>
      <c r="F35" s="123"/>
      <c r="G35" s="40"/>
      <c r="H35" s="41"/>
    </row>
    <row r="36" spans="1:8" ht="15" customHeight="1" thickBot="1">
      <c r="A36" s="133" t="s">
        <v>321</v>
      </c>
      <c r="B36" s="8">
        <v>0.77083333333333337</v>
      </c>
      <c r="C36" s="125" t="s">
        <v>320</v>
      </c>
      <c r="D36" s="10" t="s">
        <v>322</v>
      </c>
      <c r="E36" s="134" t="s">
        <v>323</v>
      </c>
      <c r="F36" s="124"/>
      <c r="G36" s="40"/>
      <c r="H36" s="41"/>
    </row>
    <row r="37" spans="1:8" ht="15" customHeight="1" thickBot="1">
      <c r="A37" s="133" t="s">
        <v>324</v>
      </c>
      <c r="B37" s="8">
        <v>0.77083333333333337</v>
      </c>
      <c r="C37" s="125" t="s">
        <v>323</v>
      </c>
      <c r="D37" s="10" t="s">
        <v>325</v>
      </c>
      <c r="E37" s="134" t="s">
        <v>326</v>
      </c>
      <c r="F37" s="123"/>
      <c r="G37" s="40"/>
      <c r="H37" s="41"/>
    </row>
    <row r="38" spans="1:8" ht="15" customHeight="1" thickBot="1">
      <c r="A38" s="133" t="s">
        <v>327</v>
      </c>
      <c r="B38" s="8">
        <v>0.77083333333333337</v>
      </c>
      <c r="C38" s="127" t="s">
        <v>326</v>
      </c>
      <c r="D38" s="10" t="s">
        <v>328</v>
      </c>
      <c r="E38" s="134" t="s">
        <v>329</v>
      </c>
      <c r="F38" s="124"/>
      <c r="G38" s="40"/>
      <c r="H38" s="41"/>
    </row>
    <row r="39" spans="1:8" ht="15" customHeight="1" thickBot="1">
      <c r="A39" s="133" t="s">
        <v>330</v>
      </c>
      <c r="B39" s="8">
        <v>0.77083333333333337</v>
      </c>
      <c r="C39" s="127" t="s">
        <v>329</v>
      </c>
      <c r="D39" s="10" t="s">
        <v>331</v>
      </c>
      <c r="E39" s="134" t="s">
        <v>332</v>
      </c>
      <c r="F39" s="123"/>
      <c r="G39" s="40"/>
      <c r="H39" s="41"/>
    </row>
    <row r="40" spans="1:8" ht="15" customHeight="1" thickBot="1">
      <c r="A40" s="133" t="s">
        <v>333</v>
      </c>
      <c r="B40" s="8">
        <v>0.72916666666666663</v>
      </c>
      <c r="C40" s="125" t="s">
        <v>332</v>
      </c>
      <c r="D40" s="10" t="s">
        <v>334</v>
      </c>
      <c r="E40" s="134" t="s">
        <v>335</v>
      </c>
      <c r="F40" s="124"/>
      <c r="G40" s="40"/>
      <c r="H40" s="41"/>
    </row>
    <row r="41" spans="1:8" ht="15" customHeight="1" thickBot="1">
      <c r="A41" s="133" t="s">
        <v>336</v>
      </c>
      <c r="B41" s="8">
        <v>0.72916666666666663</v>
      </c>
      <c r="C41" s="125" t="s">
        <v>335</v>
      </c>
      <c r="D41" s="10" t="s">
        <v>337</v>
      </c>
      <c r="E41" s="134" t="s">
        <v>338</v>
      </c>
      <c r="F41" s="123"/>
      <c r="G41" s="40"/>
      <c r="H41" s="41"/>
    </row>
    <row r="42" spans="1:8" ht="15" customHeight="1" thickBot="1">
      <c r="A42" s="133" t="s">
        <v>339</v>
      </c>
      <c r="B42" s="8">
        <v>0.72916666666666663</v>
      </c>
      <c r="C42" s="127" t="s">
        <v>338</v>
      </c>
      <c r="D42" s="10" t="s">
        <v>340</v>
      </c>
      <c r="E42" s="134" t="s">
        <v>341</v>
      </c>
      <c r="F42" s="124"/>
      <c r="G42" s="40"/>
      <c r="H42" s="41"/>
    </row>
    <row r="43" spans="1:8" ht="15" customHeight="1" thickBot="1">
      <c r="A43" s="133" t="s">
        <v>342</v>
      </c>
      <c r="B43" s="8">
        <v>0.75</v>
      </c>
      <c r="C43" s="125" t="s">
        <v>341</v>
      </c>
      <c r="D43" s="10" t="s">
        <v>343</v>
      </c>
      <c r="E43" s="134" t="s">
        <v>344</v>
      </c>
      <c r="F43" s="123"/>
      <c r="G43" s="40"/>
      <c r="H43" s="41"/>
    </row>
    <row r="44" spans="1:8" ht="15" customHeight="1" thickBot="1">
      <c r="A44" s="133" t="s">
        <v>345</v>
      </c>
      <c r="B44" s="8">
        <v>0.72916666666666663</v>
      </c>
      <c r="C44" s="125" t="s">
        <v>344</v>
      </c>
      <c r="D44" s="10" t="s">
        <v>346</v>
      </c>
      <c r="E44" s="134" t="s">
        <v>347</v>
      </c>
      <c r="F44" s="124"/>
      <c r="G44" s="40"/>
      <c r="H44" s="41"/>
    </row>
    <row r="45" spans="1:8" ht="15" customHeight="1" thickBot="1">
      <c r="A45" s="133" t="s">
        <v>348</v>
      </c>
      <c r="B45" s="8">
        <v>0.72916666666666663</v>
      </c>
      <c r="C45" s="125" t="s">
        <v>347</v>
      </c>
      <c r="D45" s="10" t="s">
        <v>349</v>
      </c>
      <c r="E45" s="134" t="s">
        <v>350</v>
      </c>
      <c r="F45" s="123"/>
      <c r="G45" s="40"/>
      <c r="H45" s="41"/>
    </row>
    <row r="46" spans="1:8" ht="15" customHeight="1" thickBot="1">
      <c r="A46" s="133" t="s">
        <v>351</v>
      </c>
      <c r="B46" s="8">
        <v>0.72916666666666663</v>
      </c>
      <c r="C46" s="127" t="s">
        <v>350</v>
      </c>
      <c r="D46" s="10" t="s">
        <v>352</v>
      </c>
      <c r="E46" s="134" t="s">
        <v>353</v>
      </c>
      <c r="F46" s="124"/>
      <c r="G46" s="40"/>
      <c r="H46" s="41"/>
    </row>
    <row r="47" spans="1:8" ht="15" customHeight="1" thickBot="1">
      <c r="A47" s="133" t="s">
        <v>354</v>
      </c>
      <c r="B47" s="8">
        <v>0.72916666666666663</v>
      </c>
      <c r="C47" s="127" t="s">
        <v>353</v>
      </c>
      <c r="D47" s="10" t="s">
        <v>355</v>
      </c>
      <c r="E47" s="134" t="s">
        <v>356</v>
      </c>
      <c r="F47" s="123"/>
      <c r="G47" s="40"/>
      <c r="H47" s="41"/>
    </row>
    <row r="48" spans="1:8" ht="15" customHeight="1" thickBot="1">
      <c r="A48" s="133" t="s">
        <v>357</v>
      </c>
      <c r="B48" s="8">
        <v>0.75</v>
      </c>
      <c r="C48" s="125" t="s">
        <v>356</v>
      </c>
      <c r="D48" s="10" t="s">
        <v>358</v>
      </c>
      <c r="E48" s="134" t="s">
        <v>359</v>
      </c>
      <c r="F48" s="124"/>
      <c r="G48" s="40"/>
      <c r="H48" s="41"/>
    </row>
    <row r="49" spans="1:8" ht="15" customHeight="1" thickBot="1">
      <c r="A49" s="133" t="s">
        <v>360</v>
      </c>
      <c r="B49" s="8">
        <v>0.72916666666666663</v>
      </c>
      <c r="C49" s="127" t="s">
        <v>359</v>
      </c>
      <c r="D49" s="10" t="s">
        <v>361</v>
      </c>
      <c r="E49" s="134" t="s">
        <v>362</v>
      </c>
      <c r="F49" s="123"/>
      <c r="G49" s="40"/>
      <c r="H49" s="41"/>
    </row>
    <row r="50" spans="1:8" ht="15" customHeight="1" thickBot="1">
      <c r="A50" s="133" t="s">
        <v>363</v>
      </c>
      <c r="B50" s="8">
        <v>0.72916666666666663</v>
      </c>
      <c r="C50" s="127" t="s">
        <v>362</v>
      </c>
      <c r="D50" s="10" t="s">
        <v>364</v>
      </c>
      <c r="E50" s="134" t="s">
        <v>365</v>
      </c>
      <c r="F50" s="124"/>
      <c r="G50" s="40"/>
      <c r="H50" s="41"/>
    </row>
    <row r="51" spans="1:8" ht="15" customHeight="1" thickBot="1">
      <c r="A51" s="133" t="s">
        <v>366</v>
      </c>
      <c r="B51" s="8">
        <v>0.72916666666666663</v>
      </c>
      <c r="C51" s="127" t="s">
        <v>365</v>
      </c>
      <c r="D51" s="10" t="s">
        <v>367</v>
      </c>
      <c r="E51" s="134" t="s">
        <v>368</v>
      </c>
      <c r="F51" s="123"/>
      <c r="G51" s="40"/>
      <c r="H51" s="41"/>
    </row>
    <row r="52" spans="1:8" ht="15" customHeight="1" thickBot="1">
      <c r="A52" s="133" t="s">
        <v>369</v>
      </c>
      <c r="B52" s="8">
        <v>0.72916666666666663</v>
      </c>
      <c r="C52" s="125" t="s">
        <v>368</v>
      </c>
      <c r="D52" s="10" t="s">
        <v>370</v>
      </c>
      <c r="E52" s="134" t="s">
        <v>371</v>
      </c>
      <c r="F52" s="124"/>
      <c r="G52" s="40"/>
      <c r="H52" s="41"/>
    </row>
    <row r="53" spans="1:8" ht="15" customHeight="1" thickBot="1">
      <c r="A53" s="133" t="s">
        <v>372</v>
      </c>
      <c r="B53" s="8">
        <v>0.72916666666666663</v>
      </c>
      <c r="C53" s="125" t="s">
        <v>371</v>
      </c>
      <c r="D53" s="10" t="s">
        <v>373</v>
      </c>
      <c r="E53" s="134" t="s">
        <v>374</v>
      </c>
      <c r="F53" s="123"/>
      <c r="G53" s="40"/>
      <c r="H53" s="41"/>
    </row>
    <row r="54" spans="1:8" ht="15" customHeight="1" thickBot="1">
      <c r="A54" s="133" t="s">
        <v>375</v>
      </c>
      <c r="B54" s="8">
        <v>0.72916666666666663</v>
      </c>
      <c r="C54" s="127" t="s">
        <v>374</v>
      </c>
      <c r="D54" s="10" t="s">
        <v>376</v>
      </c>
      <c r="E54" s="134" t="s">
        <v>377</v>
      </c>
      <c r="F54" s="124"/>
      <c r="G54" s="40"/>
      <c r="H54" s="41"/>
    </row>
    <row r="55" spans="1:8" ht="15" customHeight="1" thickBot="1">
      <c r="A55" s="133" t="s">
        <v>378</v>
      </c>
      <c r="B55" s="8">
        <v>0.72916666666666663</v>
      </c>
      <c r="C55" s="125" t="s">
        <v>377</v>
      </c>
      <c r="D55" s="10" t="s">
        <v>379</v>
      </c>
      <c r="E55" s="134" t="s">
        <v>380</v>
      </c>
      <c r="F55" s="123"/>
      <c r="G55" s="109"/>
      <c r="H55" s="110"/>
    </row>
    <row r="56" spans="1:8" ht="15" customHeight="1" thickBot="1">
      <c r="A56" s="133" t="s">
        <v>381</v>
      </c>
      <c r="B56" s="8">
        <v>0.72916666666666663</v>
      </c>
      <c r="C56" s="127" t="s">
        <v>380</v>
      </c>
      <c r="D56" s="10" t="s">
        <v>382</v>
      </c>
      <c r="E56" s="134" t="s">
        <v>383</v>
      </c>
      <c r="F56" s="124"/>
      <c r="G56" s="40"/>
      <c r="H56" s="41"/>
    </row>
    <row r="57" spans="1:8" ht="15" customHeight="1" thickBot="1">
      <c r="A57" s="133" t="s">
        <v>384</v>
      </c>
      <c r="B57" s="8">
        <v>0.75</v>
      </c>
      <c r="C57" s="127" t="s">
        <v>383</v>
      </c>
      <c r="D57" s="10" t="s">
        <v>385</v>
      </c>
      <c r="E57" s="134" t="s">
        <v>386</v>
      </c>
      <c r="F57" s="123"/>
      <c r="G57" s="40"/>
      <c r="H57" s="41"/>
    </row>
    <row r="58" spans="1:8" ht="15.75" thickBot="1">
      <c r="A58" s="133" t="s">
        <v>387</v>
      </c>
      <c r="B58" s="8">
        <v>0.72916666666666663</v>
      </c>
      <c r="C58" s="127" t="s">
        <v>386</v>
      </c>
      <c r="D58" s="10" t="s">
        <v>388</v>
      </c>
      <c r="E58" s="134" t="s">
        <v>389</v>
      </c>
      <c r="F58" s="124"/>
      <c r="G58" s="40"/>
      <c r="H58" s="41"/>
    </row>
    <row r="59" spans="1:8" ht="15.75" thickBot="1">
      <c r="A59" s="133" t="s">
        <v>390</v>
      </c>
      <c r="B59" s="8">
        <v>0.72916666666666663</v>
      </c>
      <c r="C59" s="127" t="s">
        <v>389</v>
      </c>
      <c r="D59" s="10" t="s">
        <v>391</v>
      </c>
      <c r="E59" s="134" t="s">
        <v>392</v>
      </c>
      <c r="F59" s="124"/>
      <c r="G59" s="40"/>
      <c r="H59" s="41"/>
    </row>
    <row r="60" spans="1:8" ht="15.75" thickBot="1">
      <c r="A60" s="133" t="s">
        <v>393</v>
      </c>
      <c r="B60" s="8">
        <v>0.72916666666666663</v>
      </c>
      <c r="C60" s="127" t="s">
        <v>392</v>
      </c>
      <c r="D60" s="10" t="s">
        <v>394</v>
      </c>
      <c r="E60" s="134" t="s">
        <v>395</v>
      </c>
      <c r="F60" s="124"/>
      <c r="G60" s="40"/>
      <c r="H60" s="41"/>
    </row>
    <row r="61" spans="1:8" ht="15.75" thickBot="1">
      <c r="A61" s="133" t="s">
        <v>396</v>
      </c>
      <c r="B61" s="8">
        <v>0.72916666666666663</v>
      </c>
      <c r="C61" s="127" t="s">
        <v>395</v>
      </c>
      <c r="D61" s="10" t="s">
        <v>397</v>
      </c>
      <c r="E61" s="134" t="s">
        <v>398</v>
      </c>
      <c r="F61" s="124"/>
      <c r="G61" s="40"/>
      <c r="H61" s="41"/>
    </row>
    <row r="62" spans="1:8" ht="15.75" thickBot="1">
      <c r="A62" s="133" t="s">
        <v>399</v>
      </c>
      <c r="B62" s="8">
        <v>0.75</v>
      </c>
      <c r="C62" s="127" t="s">
        <v>398</v>
      </c>
      <c r="D62" s="10" t="s">
        <v>400</v>
      </c>
      <c r="E62" s="134" t="s">
        <v>401</v>
      </c>
      <c r="F62" s="124"/>
      <c r="G62" s="40"/>
      <c r="H62" s="41"/>
    </row>
    <row r="63" spans="1:8" ht="15.75" thickBot="1">
      <c r="A63" s="133" t="s">
        <v>402</v>
      </c>
      <c r="B63" s="8">
        <v>0.72916666666666663</v>
      </c>
      <c r="C63" s="127" t="s">
        <v>401</v>
      </c>
      <c r="D63" s="10" t="s">
        <v>403</v>
      </c>
      <c r="E63" s="135" t="s">
        <v>404</v>
      </c>
      <c r="F63" s="124"/>
      <c r="G63" s="40"/>
      <c r="H63" s="41"/>
    </row>
    <row r="64" spans="1:8" ht="15.75" thickBot="1">
      <c r="A64" s="133" t="s">
        <v>405</v>
      </c>
      <c r="B64" s="8">
        <v>0.72916666666666663</v>
      </c>
      <c r="C64" s="127" t="s">
        <v>406</v>
      </c>
      <c r="D64" s="10" t="s">
        <v>407</v>
      </c>
      <c r="E64" s="134" t="s">
        <v>408</v>
      </c>
      <c r="F64" s="124"/>
      <c r="G64" s="40"/>
      <c r="H64" s="41"/>
    </row>
    <row r="65" spans="1:8" ht="15.75" thickBot="1">
      <c r="A65" s="133" t="s">
        <v>409</v>
      </c>
      <c r="B65" s="8">
        <v>0.72916666666666663</v>
      </c>
      <c r="C65" s="125" t="s">
        <v>408</v>
      </c>
      <c r="D65" s="10" t="s">
        <v>410</v>
      </c>
      <c r="E65" s="134" t="s">
        <v>411</v>
      </c>
      <c r="F65" s="124"/>
      <c r="G65" s="40"/>
      <c r="H65" s="41"/>
    </row>
    <row r="66" spans="1:8" ht="15.75" thickBot="1">
      <c r="A66" s="133" t="s">
        <v>412</v>
      </c>
      <c r="B66" s="8">
        <v>0.72916666666666663</v>
      </c>
      <c r="C66" s="127" t="s">
        <v>411</v>
      </c>
      <c r="D66" s="10" t="s">
        <v>413</v>
      </c>
      <c r="E66" s="134" t="s">
        <v>414</v>
      </c>
      <c r="F66" s="124"/>
      <c r="G66" s="40"/>
      <c r="H66" s="41"/>
    </row>
    <row r="67" spans="1:8" ht="15.75" thickBot="1">
      <c r="A67" s="133" t="s">
        <v>415</v>
      </c>
      <c r="B67" s="8">
        <v>0.72916666666666663</v>
      </c>
      <c r="C67" s="127" t="s">
        <v>414</v>
      </c>
      <c r="D67" s="10" t="s">
        <v>416</v>
      </c>
      <c r="E67" s="134" t="s">
        <v>417</v>
      </c>
      <c r="F67" s="124"/>
      <c r="G67" s="40"/>
      <c r="H67" s="41"/>
    </row>
    <row r="68" spans="1:8" ht="15.75" thickBot="1">
      <c r="A68" s="133" t="s">
        <v>418</v>
      </c>
      <c r="B68" s="8">
        <v>0.72916666666666663</v>
      </c>
      <c r="C68" s="125" t="s">
        <v>417</v>
      </c>
      <c r="D68" s="10" t="s">
        <v>419</v>
      </c>
      <c r="E68" s="134" t="s">
        <v>420</v>
      </c>
      <c r="F68" s="124"/>
      <c r="G68" s="40"/>
      <c r="H68" s="41"/>
    </row>
    <row r="69" spans="1:8" ht="15.75" thickBot="1">
      <c r="A69" s="133" t="s">
        <v>421</v>
      </c>
      <c r="B69" s="8">
        <v>0.72916666666666663</v>
      </c>
      <c r="C69" s="127" t="s">
        <v>420</v>
      </c>
      <c r="D69" s="10" t="s">
        <v>422</v>
      </c>
      <c r="E69" s="134" t="s">
        <v>423</v>
      </c>
      <c r="F69" s="124"/>
      <c r="G69" s="40"/>
      <c r="H69" s="41"/>
    </row>
    <row r="70" spans="1:8" ht="15.75" thickBot="1">
      <c r="A70" s="133" t="s">
        <v>424</v>
      </c>
      <c r="B70" s="8">
        <v>0.72916666666666663</v>
      </c>
      <c r="C70" s="127" t="s">
        <v>423</v>
      </c>
      <c r="D70" s="10" t="s">
        <v>425</v>
      </c>
      <c r="E70" s="134" t="s">
        <v>426</v>
      </c>
      <c r="F70" s="124"/>
      <c r="G70" s="40"/>
      <c r="H70" s="41"/>
    </row>
    <row r="71" spans="1:8" ht="15.75" thickBot="1">
      <c r="A71" s="133" t="s">
        <v>427</v>
      </c>
      <c r="B71" s="8">
        <v>0.72916666666666663</v>
      </c>
      <c r="C71" s="127" t="s">
        <v>426</v>
      </c>
      <c r="D71" s="10" t="s">
        <v>428</v>
      </c>
      <c r="E71" s="134" t="s">
        <v>429</v>
      </c>
      <c r="F71" s="124"/>
      <c r="G71" s="40"/>
      <c r="H71" s="41"/>
    </row>
    <row r="72" spans="1:8" ht="15.75" thickBot="1">
      <c r="A72" s="133" t="s">
        <v>430</v>
      </c>
      <c r="B72" s="8">
        <v>0.72916666666666663</v>
      </c>
      <c r="C72" s="125" t="s">
        <v>429</v>
      </c>
      <c r="D72" s="10" t="s">
        <v>431</v>
      </c>
      <c r="E72" s="134" t="s">
        <v>432</v>
      </c>
      <c r="F72" s="124"/>
      <c r="G72" s="40"/>
      <c r="H72" s="41"/>
    </row>
    <row r="73" spans="1:8" ht="15.75" thickBot="1">
      <c r="A73" s="133" t="s">
        <v>433</v>
      </c>
      <c r="B73" s="8">
        <v>0.72916666666666663</v>
      </c>
      <c r="C73" s="127" t="s">
        <v>432</v>
      </c>
      <c r="D73" s="10" t="s">
        <v>434</v>
      </c>
      <c r="E73" s="134" t="s">
        <v>435</v>
      </c>
      <c r="F73" s="124"/>
      <c r="G73" s="40"/>
      <c r="H73" s="41"/>
    </row>
    <row r="74" spans="1:8" ht="15.75" thickBot="1">
      <c r="A74" s="133" t="s">
        <v>436</v>
      </c>
      <c r="B74" s="8">
        <v>0.77083333333333337</v>
      </c>
      <c r="C74" s="125" t="s">
        <v>435</v>
      </c>
      <c r="D74" s="10" t="s">
        <v>437</v>
      </c>
      <c r="E74" s="134" t="s">
        <v>438</v>
      </c>
      <c r="F74" s="124"/>
      <c r="G74" s="40"/>
      <c r="H74" s="41"/>
    </row>
    <row r="75" spans="1:8" ht="15.75" thickBot="1">
      <c r="A75" s="133" t="s">
        <v>439</v>
      </c>
      <c r="B75" s="8">
        <v>0.77083333333333337</v>
      </c>
      <c r="C75" s="125" t="s">
        <v>438</v>
      </c>
      <c r="D75" s="10" t="s">
        <v>440</v>
      </c>
      <c r="E75" s="134" t="s">
        <v>441</v>
      </c>
      <c r="F75" s="124"/>
      <c r="G75" s="40"/>
      <c r="H75" s="41"/>
    </row>
    <row r="76" spans="1:8" ht="15.75" thickBot="1">
      <c r="A76" s="133" t="s">
        <v>442</v>
      </c>
      <c r="B76" s="8">
        <v>0.77083333333333337</v>
      </c>
      <c r="C76" s="125" t="s">
        <v>441</v>
      </c>
      <c r="D76" s="10" t="s">
        <v>443</v>
      </c>
      <c r="E76" s="134" t="s">
        <v>444</v>
      </c>
      <c r="F76" s="124"/>
      <c r="G76" s="40"/>
      <c r="H76" s="41"/>
    </row>
    <row r="77" spans="1:8" ht="15.75" thickBot="1">
      <c r="A77" s="133" t="s">
        <v>445</v>
      </c>
      <c r="B77" s="8">
        <v>0.79166666666666663</v>
      </c>
      <c r="C77" s="127" t="s">
        <v>444</v>
      </c>
      <c r="D77" s="10" t="s">
        <v>446</v>
      </c>
      <c r="E77" s="134" t="s">
        <v>447</v>
      </c>
      <c r="F77" s="124"/>
      <c r="G77" s="40"/>
      <c r="H77" s="41"/>
    </row>
    <row r="78" spans="1:8" ht="15.75" thickBot="1">
      <c r="A78" s="133" t="s">
        <v>448</v>
      </c>
      <c r="B78" s="8">
        <v>0.77083333333333337</v>
      </c>
      <c r="C78" s="127" t="s">
        <v>447</v>
      </c>
      <c r="D78" s="10" t="s">
        <v>449</v>
      </c>
      <c r="E78" s="134" t="s">
        <v>450</v>
      </c>
      <c r="F78" s="124"/>
      <c r="G78" s="40"/>
      <c r="H78" s="41"/>
    </row>
    <row r="79" spans="1:8" ht="15.75" thickBot="1">
      <c r="A79" s="133" t="s">
        <v>451</v>
      </c>
      <c r="B79" s="8">
        <v>0.77083333333333337</v>
      </c>
      <c r="C79" s="127" t="s">
        <v>450</v>
      </c>
      <c r="D79" s="10" t="s">
        <v>452</v>
      </c>
      <c r="E79" s="134" t="s">
        <v>453</v>
      </c>
      <c r="F79" s="124"/>
      <c r="G79" s="40"/>
      <c r="H79" s="41"/>
    </row>
    <row r="80" spans="1:8" ht="15.75" thickBot="1">
      <c r="A80" s="133" t="s">
        <v>454</v>
      </c>
      <c r="B80" s="8">
        <v>0.77083333333333337</v>
      </c>
      <c r="C80" s="127" t="s">
        <v>453</v>
      </c>
      <c r="D80" s="10" t="s">
        <v>455</v>
      </c>
      <c r="E80" s="134" t="s">
        <v>456</v>
      </c>
      <c r="F80" s="124"/>
      <c r="G80" s="40"/>
      <c r="H80" s="41"/>
    </row>
    <row r="81" spans="1:8" ht="15.75" thickBot="1">
      <c r="A81" s="133" t="s">
        <v>457</v>
      </c>
      <c r="B81" s="8">
        <v>0.79166666666666663</v>
      </c>
      <c r="C81" s="125" t="s">
        <v>456</v>
      </c>
      <c r="D81" s="10" t="s">
        <v>458</v>
      </c>
      <c r="E81" s="134" t="s">
        <v>459</v>
      </c>
      <c r="F81" s="124"/>
      <c r="G81" s="40"/>
      <c r="H81" s="41"/>
    </row>
    <row r="82" spans="1:8" ht="15.75" thickBot="1">
      <c r="A82" s="133" t="s">
        <v>460</v>
      </c>
      <c r="B82" s="8">
        <v>0.77083333333333337</v>
      </c>
      <c r="C82" s="127" t="s">
        <v>459</v>
      </c>
      <c r="D82" s="10" t="s">
        <v>461</v>
      </c>
      <c r="E82" s="134" t="s">
        <v>462</v>
      </c>
      <c r="F82" s="124"/>
      <c r="G82" s="40"/>
      <c r="H82" s="41"/>
    </row>
    <row r="83" spans="1:8" ht="15.75" thickBot="1">
      <c r="A83" s="136" t="s">
        <v>463</v>
      </c>
      <c r="B83" s="12">
        <v>0.77083333333333337</v>
      </c>
      <c r="C83" s="137" t="s">
        <v>462</v>
      </c>
      <c r="D83" s="138" t="s">
        <v>464</v>
      </c>
      <c r="E83" s="139" t="s">
        <v>465</v>
      </c>
      <c r="F83" s="124"/>
      <c r="G83" s="144"/>
      <c r="H83" s="145"/>
    </row>
  </sheetData>
  <mergeCells count="2">
    <mergeCell ref="A1:E1"/>
    <mergeCell ref="G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58C17C-8949-48BA-8D3F-0A1B38FCF8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XPro US NFP</vt:lpstr>
      <vt:lpstr>Ext US NFP</vt:lpstr>
      <vt:lpstr>Ext US Core CPI (MoM)</vt:lpstr>
      <vt:lpstr>US GDP</vt:lpstr>
      <vt:lpstr>Ext US 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Egili</dc:creator>
  <cp:lastModifiedBy>Emir Egili</cp:lastModifiedBy>
  <dcterms:created xsi:type="dcterms:W3CDTF">2022-07-01T09:40:00Z</dcterms:created>
  <dcterms:modified xsi:type="dcterms:W3CDTF">2022-08-05T12:44:17Z</dcterms:modified>
</cp:coreProperties>
</file>