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C:\Users\Emir.egili\Desktop\"/>
    </mc:Choice>
  </mc:AlternateContent>
  <xr:revisionPtr revIDLastSave="0" documentId="13_ncr:1_{F4CC723A-2E96-48A6-8045-8472B914CB62}" xr6:coauthVersionLast="47" xr6:coauthVersionMax="47" xr10:uidLastSave="{00000000-0000-0000-0000-000000000000}"/>
  <bookViews>
    <workbookView xWindow="-120" yWindow="-120" windowWidth="29040" windowHeight="15720" xr2:uid="{A07FBB79-BF40-49EB-9CEF-70D4CDEEBCE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I4" i="1" l="1" a="1"/>
  <c r="I4" i="1" s="1"/>
  <c r="K4" i="1" s="1"/>
  <c r="I5" i="1" a="1"/>
  <c r="I5" i="1" s="1"/>
  <c r="K5" i="1" s="1"/>
  <c r="I6" i="1" a="1"/>
  <c r="I6" i="1" s="1"/>
  <c r="K6" i="1" s="1"/>
  <c r="I7" i="1" a="1"/>
  <c r="I7" i="1" s="1"/>
  <c r="K7" i="1" s="1"/>
  <c r="I8" i="1" a="1"/>
  <c r="I8" i="1" s="1"/>
  <c r="K8" i="1" s="1"/>
  <c r="I9" i="1" a="1"/>
  <c r="I9" i="1" s="1"/>
  <c r="K9" i="1" s="1"/>
  <c r="B4" i="1" a="1"/>
  <c r="B4" i="1" s="1"/>
  <c r="B5" i="1" a="1"/>
  <c r="B5" i="1" s="1"/>
  <c r="B6" i="1" a="1"/>
  <c r="B6" i="1" s="1"/>
  <c r="B7" i="1" a="1"/>
  <c r="B7" i="1" s="1"/>
  <c r="B8" i="1" a="1"/>
  <c r="B8" i="1" s="1"/>
  <c r="B9" i="1" a="1"/>
  <c r="B9" i="1" s="1"/>
  <c r="B3" i="1" a="1"/>
  <c r="B3" i="1" s="1"/>
  <c r="C4" i="1" a="1"/>
  <c r="C4" i="1" s="1"/>
  <c r="D4" i="1" a="1"/>
  <c r="D4" i="1" s="1"/>
  <c r="E4" i="1" a="1"/>
  <c r="E4" i="1" s="1"/>
  <c r="C5" i="1" a="1"/>
  <c r="C5" i="1" s="1"/>
  <c r="D5" i="1" a="1"/>
  <c r="D5" i="1" s="1"/>
  <c r="E5" i="1" a="1"/>
  <c r="E5" i="1" s="1"/>
  <c r="C6" i="1" a="1"/>
  <c r="C6" i="1" s="1"/>
  <c r="D6" i="1" a="1"/>
  <c r="D6" i="1" s="1"/>
  <c r="E6" i="1" a="1"/>
  <c r="E6" i="1" s="1"/>
  <c r="C7" i="1" a="1"/>
  <c r="C7" i="1" s="1"/>
  <c r="D7" i="1" a="1"/>
  <c r="D7" i="1" s="1"/>
  <c r="E7" i="1" a="1"/>
  <c r="E7" i="1" s="1"/>
  <c r="C8" i="1" a="1"/>
  <c r="C8" i="1" s="1"/>
  <c r="D8" i="1" a="1"/>
  <c r="D8" i="1" s="1"/>
  <c r="E8" i="1" a="1"/>
  <c r="E8" i="1" s="1"/>
  <c r="C9" i="1" a="1"/>
  <c r="C9" i="1" s="1"/>
  <c r="D9" i="1" a="1"/>
  <c r="D9" i="1" s="1"/>
  <c r="E9" i="1" a="1"/>
  <c r="E9" i="1" s="1"/>
  <c r="E3" i="1" a="1"/>
  <c r="E3" i="1" s="1"/>
  <c r="D3" i="1" a="1"/>
  <c r="D3" i="1" s="1"/>
  <c r="C3" i="1" a="1"/>
  <c r="C3" i="1" s="1"/>
  <c r="J10" i="1"/>
  <c r="J7" i="1" s="1"/>
  <c r="I3" i="1" a="1"/>
  <c r="I3" i="1" s="1"/>
  <c r="K3" i="1" s="1"/>
  <c r="G10" i="1"/>
  <c r="F5" i="1" l="1"/>
  <c r="F9" i="1"/>
  <c r="F3" i="1"/>
  <c r="F7" i="1"/>
  <c r="F8" i="1"/>
  <c r="F6" i="1"/>
  <c r="F4" i="1"/>
  <c r="J3" i="1"/>
  <c r="H3" i="1" s="1"/>
  <c r="M3" i="1" s="1"/>
  <c r="J8" i="1"/>
  <c r="H8" i="1" s="1"/>
  <c r="M8" i="1" s="1"/>
  <c r="J4" i="1"/>
  <c r="H4" i="1" s="1"/>
  <c r="M4" i="1" s="1"/>
  <c r="J5" i="1"/>
  <c r="H5" i="1" s="1"/>
  <c r="M5" i="1" s="1"/>
  <c r="J9" i="1"/>
  <c r="H9" i="1" s="1"/>
  <c r="M9" i="1" s="1"/>
  <c r="J6" i="1"/>
  <c r="H6" i="1" s="1"/>
  <c r="M6" i="1" s="1"/>
  <c r="H7" i="1"/>
  <c r="M7" i="1" s="1"/>
  <c r="M10"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7">
    <bk>
      <extLst>
        <ext uri="{3e2802c4-a4d2-4d8b-9148-e3be6c30e623}">
          <xlrd:rvb i="2"/>
        </ext>
      </extLst>
    </bk>
    <bk>
      <extLst>
        <ext uri="{3e2802c4-a4d2-4d8b-9148-e3be6c30e623}">
          <xlrd:rvb i="5"/>
        </ext>
      </extLst>
    </bk>
    <bk>
      <extLst>
        <ext uri="{3e2802c4-a4d2-4d8b-9148-e3be6c30e623}">
          <xlrd:rvb i="12"/>
        </ext>
      </extLst>
    </bk>
    <bk>
      <extLst>
        <ext uri="{3e2802c4-a4d2-4d8b-9148-e3be6c30e623}">
          <xlrd:rvb i="15"/>
        </ext>
      </extLst>
    </bk>
    <bk>
      <extLst>
        <ext uri="{3e2802c4-a4d2-4d8b-9148-e3be6c30e623}">
          <xlrd:rvb i="18"/>
        </ext>
      </extLst>
    </bk>
    <bk>
      <extLst>
        <ext uri="{3e2802c4-a4d2-4d8b-9148-e3be6c30e623}">
          <xlrd:rvb i="21"/>
        </ext>
      </extLst>
    </bk>
    <bk>
      <extLst>
        <ext uri="{3e2802c4-a4d2-4d8b-9148-e3be6c30e623}">
          <xlrd:rvb i="24"/>
        </ext>
      </extLst>
    </bk>
  </futureMetadata>
  <cellMetadata count="1">
    <bk>
      <rc t="1" v="0"/>
    </bk>
  </cellMetadata>
  <valueMetadata count="7">
    <bk>
      <rc t="2" v="0"/>
    </bk>
    <bk>
      <rc t="2" v="1"/>
    </bk>
    <bk>
      <rc t="2" v="2"/>
    </bk>
    <bk>
      <rc t="2" v="3"/>
    </bk>
    <bk>
      <rc t="2" v="4"/>
    </bk>
    <bk>
      <rc t="2" v="5"/>
    </bk>
    <bk>
      <rc t="2" v="6"/>
    </bk>
  </valueMetadata>
</metadata>
</file>

<file path=xl/sharedStrings.xml><?xml version="1.0" encoding="utf-8"?>
<sst xmlns="http://schemas.openxmlformats.org/spreadsheetml/2006/main" count="20" uniqueCount="18">
  <si>
    <t>Name Of Stock</t>
  </si>
  <si>
    <t>Ticker</t>
  </si>
  <si>
    <t>Units</t>
  </si>
  <si>
    <t>Margin</t>
  </si>
  <si>
    <t>Take Profit</t>
  </si>
  <si>
    <t>% Increase</t>
  </si>
  <si>
    <t>Profit up to</t>
  </si>
  <si>
    <t>Total</t>
  </si>
  <si>
    <t>Price</t>
  </si>
  <si>
    <t>Investment Amount:</t>
  </si>
  <si>
    <t>Allocation:</t>
  </si>
  <si>
    <t>Allocation to %</t>
  </si>
  <si>
    <t>High</t>
  </si>
  <si>
    <t>Low</t>
  </si>
  <si>
    <t>Close</t>
  </si>
  <si>
    <t>Pivot</t>
  </si>
  <si>
    <t>Source: Yahoo Finance (Always make sure to check XProMarkets price data as well)</t>
  </si>
  <si>
    <t>Total Potential Profit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</si>
</sst>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409]#,##0.00"/>
    <numFmt numFmtId="165" formatCode="[$$-409]#,##0"/>
    <numFmt numFmtId="166" formatCode="_([$$-409]* #,##0.00_);_([$$-409]* \(#,##0.00\);_([$$-409]* &quot;-&quot;??_);_(@_)"/>
    <numFmt numFmtId="167" formatCode="_-[$$-409]* #,##0.00_ ;_-[$$-409]* \-#,##0.00\ ;_-[$$-409]* &quot;-&quot;??_ ;_-@_ "/>
  </numFmts>
  <fonts count="12">
    <font>
      <sz val="11"/>
      <color theme="1"/>
      <name val="Calibri"/>
      <family val="2"/>
      <scheme val="minor"/>
    </font>
    <font>
      <sz val="18"/>
      <name val="Arial"/>
      <family val="2"/>
    </font>
    <font>
      <b/>
      <sz val="25"/>
      <color rgb="FF000000"/>
      <name val="Carlito"/>
    </font>
    <font>
      <b/>
      <sz val="18"/>
      <color rgb="FF000000"/>
      <name val="Carlito"/>
    </font>
    <font>
      <b/>
      <sz val="14"/>
      <color rgb="FF000000"/>
      <name val="Carlito"/>
    </font>
    <font>
      <b/>
      <u/>
      <sz val="14"/>
      <color rgb="FFFF0000"/>
      <name val="Carlito"/>
    </font>
    <font>
      <b/>
      <sz val="25"/>
      <color rgb="FFFF0000"/>
      <name val="Carlito"/>
    </font>
    <font>
      <b/>
      <sz val="20"/>
      <color rgb="FF000000"/>
      <name val="Carlito"/>
    </font>
    <font>
      <b/>
      <sz val="10"/>
      <color rgb="FF000000"/>
      <name val="Carlito"/>
    </font>
    <font>
      <b/>
      <sz val="8"/>
      <color rgb="FF000000"/>
      <name val="Carlito"/>
    </font>
    <font>
      <b/>
      <sz val="11"/>
      <color rgb="FFFF0000"/>
      <name val="Calibri"/>
      <family val="2"/>
      <scheme val="minor"/>
    </font>
    <font>
      <b/>
      <sz val="16"/>
      <color rgb="FF000000"/>
      <name val="Carlito"/>
    </font>
  </fonts>
  <fills count="6">
    <fill>
      <patternFill patternType="none"/>
    </fill>
    <fill>
      <patternFill patternType="gray125"/>
    </fill>
    <fill>
      <patternFill patternType="solid">
        <fgColor rgb="FFDBDADA"/>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theme="0" tint="-4.9989318521683403E-2"/>
        <bgColor indexed="64"/>
      </patternFill>
    </fill>
  </fills>
  <borders count="14">
    <border>
      <left/>
      <right/>
      <top/>
      <bottom/>
      <diagonal/>
    </border>
    <border>
      <left style="medium">
        <color rgb="FFFFFFFF"/>
      </left>
      <right style="medium">
        <color rgb="FFFFFFFF"/>
      </right>
      <top style="medium">
        <color rgb="FFFFFFFF"/>
      </top>
      <bottom style="medium">
        <color rgb="FFFFFFFF"/>
      </bottom>
      <diagonal/>
    </border>
    <border>
      <left/>
      <right/>
      <top style="medium">
        <color rgb="FFFFFFFF"/>
      </top>
      <bottom style="medium">
        <color rgb="FFFFFFFF"/>
      </bottom>
      <diagonal/>
    </border>
    <border>
      <left/>
      <right style="medium">
        <color rgb="FFFFFFFF"/>
      </right>
      <top style="medium">
        <color rgb="FFFFFFFF"/>
      </top>
      <bottom style="medium">
        <color rgb="FFFFFFFF"/>
      </bottom>
      <diagonal/>
    </border>
    <border>
      <left style="medium">
        <color rgb="FFFFFFFF"/>
      </left>
      <right style="medium">
        <color rgb="FFFFFFFF"/>
      </right>
      <top style="medium">
        <color rgb="FFFFFFFF"/>
      </top>
      <bottom/>
      <diagonal/>
    </border>
    <border>
      <left style="medium">
        <color rgb="FFFFFFFF"/>
      </left>
      <right style="medium">
        <color rgb="FFFFFFFF"/>
      </right>
      <top/>
      <bottom style="medium">
        <color rgb="FFFFFFFF"/>
      </bottom>
      <diagonal/>
    </border>
    <border>
      <left style="medium">
        <color rgb="FFFFFFFF"/>
      </left>
      <right/>
      <top style="medium">
        <color rgb="FFFFFFFF"/>
      </top>
      <bottom/>
      <diagonal/>
    </border>
    <border>
      <left/>
      <right style="medium">
        <color rgb="FFFFFFFF"/>
      </right>
      <top style="medium">
        <color rgb="FFFFFFFF"/>
      </top>
      <bottom/>
      <diagonal/>
    </border>
    <border>
      <left style="medium">
        <color rgb="FFFFFFFF"/>
      </left>
      <right/>
      <top/>
      <bottom style="medium">
        <color rgb="FFFFFFFF"/>
      </bottom>
      <diagonal/>
    </border>
    <border>
      <left/>
      <right style="medium">
        <color rgb="FFFFFFFF"/>
      </right>
      <top/>
      <bottom style="medium">
        <color rgb="FFFFFFFF"/>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s>
  <cellStyleXfs count="1">
    <xf numFmtId="0" fontId="0" fillId="0" borderId="0"/>
  </cellStyleXfs>
  <cellXfs count="39">
    <xf numFmtId="0" fontId="0" fillId="0" borderId="0" xfId="0"/>
    <xf numFmtId="0" fontId="3" fillId="2" borderId="1" xfId="0" applyFont="1" applyFill="1" applyBorder="1" applyAlignment="1">
      <alignment horizontal="left" vertical="center" wrapText="1" readingOrder="1"/>
    </xf>
    <xf numFmtId="0" fontId="4" fillId="2" borderId="1" xfId="0" applyFont="1" applyFill="1" applyBorder="1" applyAlignment="1">
      <alignment horizontal="left" vertical="center" wrapText="1" readingOrder="1"/>
    </xf>
    <xf numFmtId="0" fontId="3" fillId="2" borderId="4" xfId="0" applyFont="1" applyFill="1" applyBorder="1" applyAlignment="1">
      <alignment horizontal="left" vertical="center" wrapText="1" readingOrder="1"/>
    </xf>
    <xf numFmtId="0" fontId="3" fillId="2" borderId="5" xfId="0" applyFont="1" applyFill="1" applyBorder="1" applyAlignment="1">
      <alignment horizontal="left" vertical="center" wrapText="1" readingOrder="1"/>
    </xf>
    <xf numFmtId="165" fontId="4" fillId="2" borderId="1" xfId="0" applyNumberFormat="1" applyFont="1" applyFill="1" applyBorder="1" applyAlignment="1">
      <alignment horizontal="right" vertical="center" wrapText="1" readingOrder="1"/>
    </xf>
    <xf numFmtId="0" fontId="3" fillId="2" borderId="5" xfId="0" applyFont="1" applyFill="1" applyBorder="1" applyAlignment="1">
      <alignment horizontal="left" vertical="center" wrapText="1" readingOrder="1"/>
    </xf>
    <xf numFmtId="166" fontId="0" fillId="0" borderId="0" xfId="0" applyNumberFormat="1"/>
    <xf numFmtId="164" fontId="4" fillId="3" borderId="1" xfId="0" applyNumberFormat="1" applyFont="1" applyFill="1" applyBorder="1" applyAlignment="1">
      <alignment horizontal="right" vertical="center" wrapText="1" readingOrder="1"/>
    </xf>
    <xf numFmtId="9" fontId="6" fillId="4" borderId="10" xfId="0" applyNumberFormat="1" applyFont="1" applyFill="1" applyBorder="1" applyAlignment="1">
      <alignment horizontal="center" vertical="center" wrapText="1" readingOrder="1"/>
    </xf>
    <xf numFmtId="0" fontId="1" fillId="2" borderId="4" xfId="0" applyFont="1" applyFill="1" applyBorder="1" applyAlignment="1">
      <alignment vertical="top" wrapText="1"/>
    </xf>
    <xf numFmtId="0" fontId="1" fillId="2" borderId="5" xfId="0" applyFont="1" applyFill="1" applyBorder="1" applyAlignment="1">
      <alignment vertical="top" wrapText="1"/>
    </xf>
    <xf numFmtId="1" fontId="7" fillId="2" borderId="1" xfId="0" applyNumberFormat="1" applyFont="1" applyFill="1" applyBorder="1" applyAlignment="1">
      <alignment horizontal="right" vertical="center" wrapText="1" readingOrder="1"/>
    </xf>
    <xf numFmtId="165" fontId="7" fillId="3" borderId="1" xfId="0" applyNumberFormat="1" applyFont="1" applyFill="1" applyBorder="1" applyAlignment="1">
      <alignment horizontal="right" vertical="center" wrapText="1" readingOrder="1"/>
    </xf>
    <xf numFmtId="0" fontId="8" fillId="2" borderId="5" xfId="0" applyFont="1" applyFill="1" applyBorder="1" applyAlignment="1">
      <alignment horizontal="center" vertical="center" wrapText="1" readingOrder="1"/>
    </xf>
    <xf numFmtId="166" fontId="9" fillId="2" borderId="1" xfId="0" applyNumberFormat="1" applyFont="1" applyFill="1" applyBorder="1" applyAlignment="1">
      <alignment horizontal="left" vertical="center" wrapText="1" readingOrder="1"/>
    </xf>
    <xf numFmtId="0" fontId="4" fillId="2" borderId="5" xfId="0" applyFont="1" applyFill="1" applyBorder="1" applyAlignment="1">
      <alignment horizontal="center" vertical="center" wrapText="1" readingOrder="1"/>
    </xf>
    <xf numFmtId="167" fontId="4" fillId="2" borderId="1" xfId="0" applyNumberFormat="1" applyFont="1" applyFill="1" applyBorder="1" applyAlignment="1">
      <alignment horizontal="left" vertical="center" wrapText="1" readingOrder="1"/>
    </xf>
    <xf numFmtId="0" fontId="10" fillId="0" borderId="0" xfId="0" applyFont="1"/>
    <xf numFmtId="9" fontId="4" fillId="5" borderId="1" xfId="0" applyNumberFormat="1" applyFont="1" applyFill="1" applyBorder="1" applyAlignment="1">
      <alignment horizontal="right" vertical="center" wrapText="1" readingOrder="1"/>
    </xf>
    <xf numFmtId="165" fontId="5" fillId="2" borderId="4" xfId="0" applyNumberFormat="1" applyFont="1" applyFill="1" applyBorder="1" applyAlignment="1">
      <alignment horizontal="center" vertical="center" wrapText="1" readingOrder="1"/>
    </xf>
    <xf numFmtId="165" fontId="5" fillId="2" borderId="5" xfId="0" applyNumberFormat="1" applyFont="1" applyFill="1" applyBorder="1" applyAlignment="1">
      <alignment horizontal="center" vertical="center" wrapText="1" readingOrder="1"/>
    </xf>
    <xf numFmtId="0" fontId="2" fillId="3" borderId="2" xfId="0" applyFont="1" applyFill="1" applyBorder="1" applyAlignment="1">
      <alignment horizontal="center" vertical="center" wrapText="1" readingOrder="1"/>
    </xf>
    <xf numFmtId="0" fontId="2" fillId="3" borderId="3" xfId="0" applyFont="1" applyFill="1" applyBorder="1" applyAlignment="1">
      <alignment horizontal="center" vertical="center" wrapText="1" readingOrder="1"/>
    </xf>
    <xf numFmtId="165" fontId="6" fillId="4" borderId="11" xfId="0" applyNumberFormat="1" applyFont="1" applyFill="1" applyBorder="1" applyAlignment="1">
      <alignment horizontal="center" vertical="center" wrapText="1" readingOrder="1"/>
    </xf>
    <xf numFmtId="165" fontId="6" fillId="4" borderId="12" xfId="0" applyNumberFormat="1" applyFont="1" applyFill="1" applyBorder="1" applyAlignment="1">
      <alignment horizontal="center" vertical="center" wrapText="1" readingOrder="1"/>
    </xf>
    <xf numFmtId="0" fontId="2" fillId="2" borderId="11" xfId="0" applyFont="1" applyFill="1" applyBorder="1" applyAlignment="1">
      <alignment horizontal="center" vertical="center" wrapText="1" readingOrder="1"/>
    </xf>
    <xf numFmtId="0" fontId="2" fillId="2" borderId="12" xfId="0" applyFont="1" applyFill="1" applyBorder="1" applyAlignment="1">
      <alignment horizontal="center" vertical="center" wrapText="1" readingOrder="1"/>
    </xf>
    <xf numFmtId="0" fontId="3" fillId="2" borderId="4" xfId="0" applyFont="1" applyFill="1" applyBorder="1" applyAlignment="1">
      <alignment horizontal="left" vertical="center" wrapText="1" readingOrder="1"/>
    </xf>
    <xf numFmtId="0" fontId="3" fillId="2" borderId="5" xfId="0" applyFont="1" applyFill="1" applyBorder="1" applyAlignment="1">
      <alignment horizontal="left" vertical="center" wrapText="1" readingOrder="1"/>
    </xf>
    <xf numFmtId="0" fontId="1" fillId="2" borderId="4" xfId="0" applyFont="1" applyFill="1" applyBorder="1" applyAlignment="1">
      <alignment vertical="top" wrapText="1"/>
    </xf>
    <xf numFmtId="0" fontId="1" fillId="2" borderId="5" xfId="0" applyFont="1" applyFill="1" applyBorder="1" applyAlignment="1">
      <alignment vertical="top" wrapText="1"/>
    </xf>
    <xf numFmtId="9" fontId="3" fillId="2" borderId="4" xfId="0" applyNumberFormat="1" applyFont="1" applyFill="1" applyBorder="1" applyAlignment="1">
      <alignment horizontal="right" vertical="center" wrapText="1" readingOrder="1"/>
    </xf>
    <xf numFmtId="9" fontId="3" fillId="2" borderId="5" xfId="0" applyNumberFormat="1" applyFont="1" applyFill="1" applyBorder="1" applyAlignment="1">
      <alignment horizontal="right" vertical="center" wrapText="1" readingOrder="1"/>
    </xf>
    <xf numFmtId="0" fontId="11" fillId="2" borderId="6" xfId="0" applyFont="1" applyFill="1" applyBorder="1" applyAlignment="1">
      <alignment horizontal="center" vertical="center" wrapText="1" readingOrder="1"/>
    </xf>
    <xf numFmtId="0" fontId="11" fillId="2" borderId="7" xfId="0" applyFont="1" applyFill="1" applyBorder="1" applyAlignment="1">
      <alignment horizontal="center" vertical="center" wrapText="1" readingOrder="1"/>
    </xf>
    <xf numFmtId="0" fontId="11" fillId="2" borderId="8" xfId="0" applyFont="1" applyFill="1" applyBorder="1" applyAlignment="1">
      <alignment horizontal="center" vertical="center" wrapText="1" readingOrder="1"/>
    </xf>
    <xf numFmtId="0" fontId="11" fillId="2" borderId="9" xfId="0" applyFont="1" applyFill="1" applyBorder="1" applyAlignment="1">
      <alignment horizontal="center" vertical="center" wrapText="1" readingOrder="1"/>
    </xf>
    <xf numFmtId="0" fontId="2" fillId="2" borderId="13" xfId="0" applyFont="1" applyFill="1" applyBorder="1" applyAlignment="1">
      <alignment horizontal="center" vertical="center" wrapText="1" readingOrder="1"/>
    </xf>
  </cellXfs>
  <cellStyles count="1">
    <cellStyle name="Normal" xfId="0" builtinId="0"/>
  </cellStyles>
  <dxfs count="16">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drawings/drawing1.xml><?xml version="1.0" encoding="utf-8"?>
<xdr:wsDr xmlns:xdr="http://schemas.openxmlformats.org/drawingml/2006/spreadsheetDrawing" xmlns:a="http://schemas.openxmlformats.org/drawingml/2006/main">
  <xdr:twoCellAnchor>
    <xdr:from>
      <xdr:col>0</xdr:col>
      <xdr:colOff>0</xdr:colOff>
      <xdr:row>11</xdr:row>
      <xdr:rowOff>180975</xdr:rowOff>
    </xdr:from>
    <xdr:to>
      <xdr:col>12</xdr:col>
      <xdr:colOff>1409700</xdr:colOff>
      <xdr:row>15</xdr:row>
      <xdr:rowOff>9525</xdr:rowOff>
    </xdr:to>
    <xdr:sp macro="" textlink="">
      <xdr:nvSpPr>
        <xdr:cNvPr id="2" name="TextBox 1">
          <a:extLst>
            <a:ext uri="{FF2B5EF4-FFF2-40B4-BE49-F238E27FC236}">
              <a16:creationId xmlns:a16="http://schemas.microsoft.com/office/drawing/2014/main" id="{8419087F-2A60-4CE4-9416-69183A8E310A}"/>
            </a:ext>
          </a:extLst>
        </xdr:cNvPr>
        <xdr:cNvSpPr txBox="1"/>
      </xdr:nvSpPr>
      <xdr:spPr>
        <a:xfrm>
          <a:off x="0" y="5924550"/>
          <a:ext cx="14754225" cy="5905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rtl="0" eaLnBrk="1" fontAlgn="auto" latinLnBrk="0" hangingPunct="1">
            <a:lnSpc>
              <a:spcPct val="100000"/>
            </a:lnSpc>
            <a:spcBef>
              <a:spcPts val="0"/>
            </a:spcBef>
            <a:spcAft>
              <a:spcPts val="0"/>
            </a:spcAft>
            <a:buClrTx/>
            <a:buSzTx/>
            <a:buFontTx/>
            <a:buNone/>
            <a:tabLst/>
            <a:defRPr/>
          </a:pPr>
          <a:r>
            <a:rPr lang="en-GB" sz="900" b="1">
              <a:solidFill>
                <a:schemeClr val="dk1"/>
              </a:solidFill>
              <a:effectLst/>
              <a:latin typeface="+mn-lt"/>
              <a:ea typeface="+mn-ea"/>
              <a:cs typeface="+mn-cs"/>
            </a:rPr>
            <a:t>Risk warning: </a:t>
          </a:r>
          <a:r>
            <a:rPr lang="en-GB" sz="900">
              <a:solidFill>
                <a:schemeClr val="dk1"/>
              </a:solidFill>
              <a:effectLst/>
              <a:latin typeface="+mn-lt"/>
              <a:ea typeface="+mn-ea"/>
              <a:cs typeface="+mn-cs"/>
            </a:rPr>
            <a:t>Contracts for Difference (‘CFDs’) are a complex financial product, with speculative character, the trading of which involves significant risks of loss of capital. Trading of leveraged CFD products carries significant risk. Trading CFDs, which are a  marginal product, may result in the loss of your entire balance. Remember that leverage in CFDs can work both to your advantage and disadvantage. CFDs traders do not own, or have any rights to, the underlying assets. Trading CFDs is not appropriate for all  investors. Past performance does not constitute a reliable indicator of future results. Future forecasts do not constitute a reliable indicator of future performance. Before deciding to trade, you should carefully consider your investment objectives, level of  experience and risk tolerance. You should not deposit more than you are prepared to lose. Please ensure you fully understand the risk associated with the product envisaged and seek independent advice, if necessary.</a:t>
          </a:r>
          <a:endParaRPr lang="en-GB" sz="900">
            <a:effectLst/>
          </a:endParaRPr>
        </a:p>
        <a:p>
          <a:endParaRPr lang="en-GB" sz="800"/>
        </a:p>
      </xdr:txBody>
    </xdr:sp>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25">
  <rv s="0">
    <v>https://www.bing.com/financeapi/forcetrigger?t=a1ygoc&amp;q=XNAS%3aNFLX&amp;form=skydnc</v>
    <v>Learn more on Bing</v>
  </rv>
  <rv s="1">
    <v>en-GB</v>
    <v>a1ygoc</v>
    <v>268435456</v>
    <v>1</v>
    <v>Powered by Refinitiv</v>
    <v>0</v>
    <v>NETFLIX, INC. (XNAS:NFLX)</v>
    <v>2</v>
    <v>3</v>
    <v>Finance</v>
    <v>4</v>
    <v>700.98940000000005</v>
    <v>162.71</v>
    <v>1.3582000000000001</v>
    <v>-1.1200000000000001</v>
    <v>-8.0040000000000005E-4</v>
    <v>-4.9550000000000002E-3</v>
    <v>-0.18</v>
    <v>USD</v>
    <v>Netflix, Inc. is an entertainment services company. The Company has paid streaming memberships in over 190 countries, and it allows members to watch a variety of television (TV) series, documentaries, feature films and mobile games across a variety of genres and languages. Its members can watch as much as they want, anytime, anywhere, on any Internet-connected screen. Members can play, pause and resume watching, without commercials. Additionally, the Company offers its digital versatile disk (DVD) -by-mail service in the United States. It offers a variety of streaming membership plans, the price of which varies by country and the features of the plan. The pricing of its plans ranges from U.S. dollar equivalent of approximately $2 to $27 per month. It members can watch streaming content through a host of Internet-connected devices, including TVs, digital video players, TV set-top boxes and mobile devices. It acquires, licenses and produces content, including original programming.</v>
    <v>11300</v>
    <v>Nasdaq Stock Market</v>
    <v>XNAS</v>
    <v>XNAS</v>
    <v>., 100 WINCHESTER CIRCLE, LOS GATOS, CA, 95032 US</v>
    <v>230.75</v>
    <v>Software &amp; IT Services</v>
    <v>Stock</v>
    <v>44771.999552985937</v>
    <v>0</v>
    <v>222.4</v>
    <v>100512400000</v>
    <v>NETFLIX, INC.</v>
    <v>NETFLIX, INC.</v>
    <v>223.29</v>
    <v>21.045400000000001</v>
    <v>226.02</v>
    <v>224.9</v>
    <v>224.72</v>
    <v>444705600</v>
    <v>NFLX</v>
    <v>NETFLIX, INC. (XNAS:NFLX)</v>
    <v>9064937</v>
    <v>12488910</v>
    <v>1997</v>
  </rv>
  <rv s="2">
    <v>1</v>
  </rv>
  <rv s="0">
    <v>https://www.bing.com/financeapi/forcetrigger?t=a24kar&amp;q=XNAS%3aTSLA&amp;form=skydnc</v>
    <v>Learn more on Bing</v>
  </rv>
  <rv s="1">
    <v>en-GB</v>
    <v>a24kar</v>
    <v>268435456</v>
    <v>1</v>
    <v>Powered by Refinitiv</v>
    <v>0</v>
    <v>TESLA, INC. (XNAS:TSLA)</v>
    <v>2</v>
    <v>3</v>
    <v>Finance</v>
    <v>4</v>
    <v>1243.49</v>
    <v>620.57000000000005</v>
    <v>2.1755</v>
    <v>48.75</v>
    <v>-1.8509999999999998E-3</v>
    <v>5.7849999999999999E-2</v>
    <v>-1.65</v>
    <v>USD</v>
    <v>Tesla, Inc. designs, develops, manufactures, sells and leases fully electric vehicles and energy generation and storage systems, and offer services related to its products. The Company's automotive segment includes the design, development, manufacturing, sales, and leasing of electric vehicles as well as sales of automotive regulatory credits. Additionally, the automotive segment is also comprised of services and other, which includes non-warranty after-sales vehicle services, sales of used vehicles, retail merchandise, sales by its acquired subsidiaries to third party customers, and vehicle insurance. Its energy generation and storage segment includes the design, manufacture, installation, sales and leasing of solar energy generation and energy storage products and related services and sales of solar energy systems incentives. Its automotive products include Model 3, Model Y, Model S and Model X. Powerwall and Megapack are its lithium-ion battery energy storage products.</v>
    <v>99290</v>
    <v>Nasdaq Stock Market</v>
    <v>XNAS</v>
    <v>XNAS</v>
    <v>13101 Harold Green Road, AUSTIN, TX, 78725 US</v>
    <v>894.96</v>
    <v>Automobiles &amp; Auto Parts</v>
    <v>Stock</v>
    <v>44771.999993911719</v>
    <v>3</v>
    <v>837.3</v>
    <v>931110610500</v>
    <v>TESLA, INC.</v>
    <v>TESLA, INC.</v>
    <v>842.1</v>
    <v>107.0016</v>
    <v>842.7</v>
    <v>891.45</v>
    <v>889.8</v>
    <v>1044490000</v>
    <v>TSLA</v>
    <v>TESLA, INC. (XNAS:TSLA)</v>
    <v>31770961</v>
    <v>29431373</v>
    <v>2003</v>
  </rv>
  <rv s="2">
    <v>4</v>
  </rv>
  <rv s="0">
    <v>http://en.wikipedia.org/wiki/Public_domain</v>
    <v>Public domain</v>
  </rv>
  <rv s="0">
    <v>https://en.wikipedia.org/wiki/Microsoft</v>
    <v>Wikipedia</v>
  </rv>
  <rv s="3">
    <v>6</v>
    <v>7</v>
  </rv>
  <rv s="4">
    <v>9</v>
    <v>https://www.bing.com/th?id=AMMS_e6e837c7bf3a77408619758b7447855a&amp;qlt=95</v>
    <v>8</v>
    <v>0</v>
    <v>https://www.bing.com/images/search?form=xlimg&amp;q=microsoft</v>
    <v>Image of MICROSOFT CORPORATION</v>
  </rv>
  <rv s="0">
    <v>https://www.bing.com/financeapi/forcetrigger?t=a1xzim&amp;q=XNAS%3aMSFT&amp;form=skydnc</v>
    <v>Learn more on Bing</v>
  </rv>
  <rv s="5">
    <v>en-GB</v>
    <v>a1xzim</v>
    <v>268435456</v>
    <v>1</v>
    <v>Powered by Refinitiv</v>
    <v>5</v>
    <v>MICROSOFT CORPORATION (XNAS:MSFT)</v>
    <v>7</v>
    <v>8</v>
    <v>Finance</v>
    <v>4</v>
    <v>349.67</v>
    <v>241.51</v>
    <v>0.92679999999999996</v>
    <v>4.33</v>
    <v>-4.9869999999999992E-4</v>
    <v>1.5664999999999998E-2</v>
    <v>-0.14000000000000001</v>
    <v>USD</v>
    <v>Microsoft Corporation is a technology company. The Company develops and supports a range of software products, services, devices, and solutions. The Company's segments include Productivity and Business Processes, Intelligent Cloud, and More Personal Computing. The Company's products include operating systems; cross-device productivity applications; server applications; business solution applications; desktop and server management tools; software development tools; and video games. It also designs, manufactures, and sells devices, including personal computers (PCs), tablets, gaming and entertainment consoles, other intelligent devices, and related accessories. It offers an array of services, including cloud-based solutions that provide customers with software, services, platforms, and content, and it provides solution support and consulting services. It markets and distributes its products and services through original equipment manufacturers, direct, and distributors and resellers.</v>
    <v>221000</v>
    <v>Nasdaq Stock Market</v>
    <v>XNAS</v>
    <v>XNAS</v>
    <v>One Microsoft Way, REDMOND, WA, 98052-6399 US</v>
    <v>282</v>
    <v>9</v>
    <v>Software &amp; IT Services</v>
    <v>Stock</v>
    <v>44771.999830682813</v>
    <v>10</v>
    <v>276.63</v>
    <v>2093728600080</v>
    <v>MICROSOFT CORPORATION</v>
    <v>MICROSOFT CORPORATION</v>
    <v>277.7</v>
    <v>29.1082</v>
    <v>276.41000000000003</v>
    <v>280.74</v>
    <v>280.60000000000002</v>
    <v>7457892000</v>
    <v>MSFT</v>
    <v>MICROSOFT CORPORATION (XNAS:MSFT)</v>
    <v>32152752</v>
    <v>26656566</v>
    <v>1993</v>
  </rv>
  <rv s="2">
    <v>11</v>
  </rv>
  <rv s="0">
    <v>https://www.bing.com/financeapi/forcetrigger?t=a1u3p2&amp;q=XNAS%3aGOOG&amp;form=skydnc</v>
    <v>Learn more on Bing</v>
  </rv>
  <rv s="1">
    <v>en-GB</v>
    <v>a1u3p2</v>
    <v>268435456</v>
    <v>1</v>
    <v>Powered by Refinitiv</v>
    <v>0</v>
    <v>ALPHABET INC. (XNAS:GOOG)</v>
    <v>2</v>
    <v>3</v>
    <v>Finance</v>
    <v>4</v>
    <v>152.1</v>
    <v>102.208</v>
    <v>1.0782</v>
    <v>2.0499999999999998</v>
    <v>-9.431000000000001E-4</v>
    <v>1.789E-2</v>
    <v>-0.11</v>
    <v>USD</v>
    <v>Alphabet Inc. is a holding company. The Company's segments include Google Services, Google Cloud, and Other Bets. The Google Services segment includes products and services such as ads, Android, Chrome, hardware, Google Maps, Google Play, Search, and YouTube. The Google Cloud segment includes Google's infrastructure and platform services, collaboration tools, and other services for enterprise customers. The Other Bets segment includes earlier stage technologies that are further afield from its core Google business, and it includes the sale of health technology and Internet services. Its Google Cloud provides enterprise-ready cloud services, including Google Cloud Platform and Google Workspace. Google Cloud Platform enables developers to build, test, and deploy applications on its infrastructure. The Company's Google Workspace collaboration tools include applications, such as Gmail, Docs, Drive, Calendar, Meet, and various others. The Company also has various hardware products.</v>
    <v>174014</v>
    <v>Nasdaq Stock Market</v>
    <v>XNAS</v>
    <v>XNAS</v>
    <v>1600 Amphitheatre Pkwy, MOUNTAIN VIEW, CA, 94043-1351 US</v>
    <v>116.9</v>
    <v>Software &amp; IT Services</v>
    <v>Stock</v>
    <v>44771.999669640623</v>
    <v>13</v>
    <v>113.23</v>
    <v>1492166000000</v>
    <v>ALPHABET INC.</v>
    <v>ALPHABET INC.</v>
    <v>113.4</v>
    <v>21.696300000000001</v>
    <v>114.59</v>
    <v>116.64</v>
    <v>116.53</v>
    <v>13044000000</v>
    <v>GOOG</v>
    <v>ALPHABET INC. (XNAS:GOOG)</v>
    <v>31336183</v>
    <v>31569534</v>
    <v>2015</v>
  </rv>
  <rv s="2">
    <v>14</v>
  </rv>
  <rv s="0">
    <v>https://www.bing.com/financeapi/forcetrigger?t=a1slm7&amp;q=XNAS%3aMETA&amp;form=skydnc</v>
    <v>Learn more on Bing</v>
  </rv>
  <rv s="1">
    <v>en-GB</v>
    <v>a1slm7</v>
    <v>268435456</v>
    <v>1</v>
    <v>Powered by Refinitiv</v>
    <v>0</v>
    <v>Meta Platforms, Inc. (XNAS:META)</v>
    <v>2</v>
    <v>3</v>
    <v>Finance</v>
    <v>4</v>
    <v>384.33</v>
    <v>154.25</v>
    <v>1.325</v>
    <v>-1.62</v>
    <v>-5.0280000000000004E-3</v>
    <v>-1.008E-2</v>
    <v>-0.8</v>
    <v>USD</v>
    <v>Meta Platforms Inc., formerly Facebook, Inc., builds technologies that help people find communities and grow businesses. The Company's products enable people to connect and share with friends and family through mobile devices, personal computers, virtual reality (VR) headsets, wearables, and in-home devices. The Company operates through two segments: Family of Apps (FoA) and Reality Labs (RL). FoA includes Facebook, Instagram, Messenger, WhatsApp, and other services. RL includes augmented and virtual reality-related consumer hardware, software, and content. Facebook enables people to connect, share, discover and communicate with each other on mobile devices and personal computers. Instagram is a place where people can express themselves through photos, videos, and private messaging, and connect with and shop from their favorite businesses and creators. Messenger is a messaging application for people to connect with friends, family, groups, and businesses across platforms and devices.</v>
    <v>83553</v>
    <v>Nasdaq Stock Market</v>
    <v>XNAS</v>
    <v>XNAS</v>
    <v>1601 Willow Rd, MENLO PARK, CA, 94025 US</v>
    <v>160.13999999999999</v>
    <v>Software &amp; IT Services</v>
    <v>Stock</v>
    <v>44771.999992974219</v>
    <v>16</v>
    <v>155.16999999999999</v>
    <v>427589045900</v>
    <v>Meta Platforms, Inc.</v>
    <v>Meta Platforms, Inc.</v>
    <v>157.69</v>
    <v>13.189399999999999</v>
    <v>160.72</v>
    <v>159.1</v>
    <v>158.30000000000001</v>
    <v>2687549000</v>
    <v>META</v>
    <v>Meta Platforms, Inc. (XNAS:META)</v>
    <v>42065395</v>
    <v>30981086</v>
    <v>2004</v>
  </rv>
  <rv s="2">
    <v>17</v>
  </rv>
  <rv s="0">
    <v>https://www.bing.com/financeapi/forcetrigger?t=a1mou2&amp;q=XNAS%3aAAPL&amp;form=skydnc</v>
    <v>Learn more on Bing</v>
  </rv>
  <rv s="1">
    <v>en-GB</v>
    <v>a1mou2</v>
    <v>268435456</v>
    <v>1</v>
    <v>Powered by Refinitiv</v>
    <v>0</v>
    <v>APPLE INC. (XNAS:AAPL)</v>
    <v>2</v>
    <v>3</v>
    <v>Finance</v>
    <v>4</v>
    <v>182.94</v>
    <v>129.04</v>
    <v>1.23</v>
    <v>5.16</v>
    <v>-2.3380000000000002E-3</v>
    <v>3.2793000000000003E-2</v>
    <v>-0.38</v>
    <v>USD</v>
    <v>Apple Inc. designs, manufactures and markets smartphones, personal computers, tablets, wearables and accessories, and sells a variety of related services. The Company’s products include iPhone, Mac, iPad, and Wearables, Home and Accessories. iPhone is the Company’s line of smartphones based on its iOS operating system. Mac is the Company’s line of personal computers based on its macOS operating system. iPad is the Company’s line of multi-purpose tablets based on its iPadOS operating system. Wearables, Home and Accessories includes AirPods, Apple TV, Apple Watch, Beats products, HomePod, iPod touch and other Apple-branded and third-party accessories. AirPods are the Company’s wireless headphones that interact with Siri. Apple Watch is the Company’s line of smart watches. Its services include Advertising, AppleCare, Cloud Services, Digital Content and Payment Services. Its customers are primarily in the consumer, small and mid-sized business, education, enterprise and government markets.</v>
    <v>154000</v>
    <v>Nasdaq Stock Market</v>
    <v>XNAS</v>
    <v>XNAS</v>
    <v>One Apple Park Way, CUPERTINO, CA, 95014 US</v>
    <v>163.63</v>
    <v>Computers, Phones &amp; Household Electronics</v>
    <v>Stock</v>
    <v>44771.999993564059</v>
    <v>19</v>
    <v>159.5</v>
    <v>2615660203800</v>
    <v>APPLE INC.</v>
    <v>APPLE INC.</v>
    <v>161.24</v>
    <v>26.852499999999999</v>
    <v>157.35</v>
    <v>162.51</v>
    <v>162.13</v>
    <v>16095380000</v>
    <v>AAPL</v>
    <v>APPLE INC. (XNAS:AAPL)</v>
    <v>101786860</v>
    <v>72394341</v>
    <v>1977</v>
  </rv>
  <rv s="2">
    <v>20</v>
  </rv>
  <rv s="0">
    <v>https://www.bing.com/financeapi/forcetrigger?t=a1nhlh&amp;q=XNAS%3aAMZN&amp;form=skydnc</v>
    <v>Learn more on Bing</v>
  </rv>
  <rv s="1">
    <v>en-GB</v>
    <v>a1nhlh</v>
    <v>268435456</v>
    <v>1</v>
    <v>Powered by Refinitiv</v>
    <v>0</v>
    <v>AMAZON.COM, INC. (XNAS:AMZN)</v>
    <v>2</v>
    <v>3</v>
    <v>Finance</v>
    <v>4</v>
    <v>188.10730000000001</v>
    <v>101.26</v>
    <v>1.3298000000000001</v>
    <v>12.67</v>
    <v>-5.1869999999999998E-4</v>
    <v>0.103615</v>
    <v>-7.0000000000000007E-2</v>
    <v>USD</v>
    <v>Amazon.com, Inc. provides a range of products and services to customers. The products offered through its stores include merchandise and content that it purchased for resale and products offered by third-party sellers. It also manufactures and sells electronic devices, including Kindle, Fire tablet, Fire TV, Echo, and Ring, and it develops and produces media content. It operates through three segments: North America, International and Amazon Web Services (AWS). The AWS segment consists of global sales of compute, storage, database, and other services for start-ups, enterprises, government agencies, and academic institutions. It provides advertising services to sellers, vendors, publishers, authors, and others, through programs, such as sponsored advertisements, display, and video advertising. It serves consumers through its online and physical stores. Customers access its offerings through websites, mobile applications, Alexa, devices, streaming, and physically visiting its stores.</v>
    <v>1608000</v>
    <v>Nasdaq Stock Market</v>
    <v>XNAS</v>
    <v>XNAS</v>
    <v>410 Terry Ave N, SEATTLE, WA, 98109 US</v>
    <v>137.65</v>
    <v>Diversified Retail</v>
    <v>Stock</v>
    <v>44771.999986758594</v>
    <v>22</v>
    <v>132.41</v>
    <v>1374195850000</v>
    <v>AMAZON.COM, INC.</v>
    <v>AMAZON.COM, INC.</v>
    <v>134.9</v>
    <v>121.3553</v>
    <v>122.28</v>
    <v>134.94999999999999</v>
    <v>134.88</v>
    <v>10183000000</v>
    <v>AMZN</v>
    <v>AMAZON.COM, INC. (XNAS:AMZN)</v>
    <v>148892889</v>
    <v>64987432</v>
    <v>1996</v>
  </rv>
  <rv s="2">
    <v>23</v>
  </rv>
</rvData>
</file>

<file path=xl/richData/rdrichvaluestructure.xml><?xml version="1.0" encoding="utf-8"?>
<rvStructures xmlns="http://schemas.microsoft.com/office/spreadsheetml/2017/richdata" count="6">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s t="_sourceattribution">
    <k n="License" t="r"/>
    <k n="Source" t="r"/>
  </s>
  <s t="_imageurl">
    <k n="_Provider" t="spb"/>
    <k n="Address" t="s"/>
    <k n="Attribution" t="r"/>
    <k n="ComputedImage" t="b"/>
    <k n="More Images 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rvStructures>
</file>

<file path=xl/richData/rdsupportingpropertybag.xml><?xml version="1.0" encoding="utf-8"?>
<supportingPropertyBags xmlns="http://schemas.microsoft.com/office/spreadsheetml/2017/richdata2">
  <spbArrays count="2">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6">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spbArrays>
  <spbData count="10">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 s="0">
      <v>1</v>
      <v>Name</v>
      <v>LearnMoreOnLink</v>
    </spb>
    <spb s="5">
      <v>0</v>
      <v>0</v>
    </spb>
    <spb s="6">
      <v>6</v>
      <v>1</v>
      <v>1</v>
      <v>1</v>
      <v>1</v>
    </spb>
    <spb s="7">
      <v>1</v>
      <v>2</v>
      <v>2</v>
      <v>1</v>
      <v>3</v>
      <v>1</v>
      <v>10</v>
      <v>1</v>
      <v>1</v>
      <v>4</v>
      <v>4</v>
      <v>5</v>
      <v>6</v>
      <v>1</v>
      <v>1</v>
      <v>1</v>
      <v>4</v>
      <v>7</v>
      <v>8</v>
      <v>9</v>
      <v>4</v>
      <v>1</v>
      <v>1</v>
      <v>5</v>
    </spb>
    <spb s="8">
      <v>Powered by Refinitiv</v>
    </spb>
  </spbData>
</supportingPropertyBags>
</file>

<file path=xl/richData/rdsupportingpropertybagstructure.xml><?xml version="1.0" encoding="utf-8"?>
<spbStructures xmlns="http://schemas.microsoft.com/office/spreadsheetml/2017/richdata2" count="9">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
    <k n="ShowInDotNotation" t="b"/>
    <k n="ShowInAutoComplete" t="b"/>
  </s>
  <s>
    <k n="Image" t="spb"/>
    <k n="ExchangeID" t="spb"/>
    <k n="UniqueName" t="spb"/>
    <k n="`%ProviderInfo" t="spb"/>
    <k n="LearnMoreOnLink" t="spb"/>
  </s>
  <s>
    <k n="Low" t="i"/>
    <k n="P/E"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na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dd/mm/yyyy\ hh:mm"/>
    </x:dxf>
    <x:dxf>
      <x:numFmt numFmtId="14" formatCode="0.00%"/>
    </x:dxf>
    <x:dxf>
      <x:numFmt numFmtId="3" formatCode="#,##0"/>
    </x:dxf>
    <x:dxf>
      <x:numFmt numFmtId="4" formatCode="#,##0.00"/>
    </x:dxf>
    <x:dxf>
      <x:numFmt numFmtId="1" formatCode="0"/>
    </x:dxf>
  </dxfs>
  <richProperties>
    <rPr n="NumberFormat" t="s"/>
    <rPr n="IsTitleField" t="b"/>
    <rPr n="IsHero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Sty>
      <rpv i="2">1</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9C0512-E284-4DE9-B045-18D69FA72606}">
  <dimension ref="A1:N12"/>
  <sheetViews>
    <sheetView tabSelected="1" workbookViewId="0">
      <selection activeCell="P4" sqref="P4"/>
    </sheetView>
  </sheetViews>
  <sheetFormatPr defaultRowHeight="15"/>
  <cols>
    <col min="1" max="1" width="33" customWidth="1"/>
    <col min="2" max="2" width="13.28515625" customWidth="1"/>
    <col min="3" max="3" width="9.7109375" customWidth="1"/>
    <col min="4" max="4" width="9.42578125" customWidth="1"/>
    <col min="5" max="5" width="8.85546875" customWidth="1"/>
    <col min="6" max="6" width="15.7109375" customWidth="1"/>
    <col min="7" max="7" width="26" customWidth="1"/>
    <col min="8" max="9" width="13.85546875" customWidth="1"/>
    <col min="10" max="10" width="16.42578125" customWidth="1"/>
    <col min="11" max="11" width="21" customWidth="1"/>
    <col min="12" max="12" width="19" customWidth="1"/>
    <col min="13" max="13" width="21.28515625" customWidth="1"/>
    <col min="14" max="14" width="9.140625" customWidth="1"/>
  </cols>
  <sheetData>
    <row r="1" spans="1:14" ht="92.25" customHeight="1" thickBot="1">
      <c r="A1" s="26" t="s">
        <v>9</v>
      </c>
      <c r="B1" s="38"/>
      <c r="C1" s="38"/>
      <c r="D1" s="38"/>
      <c r="E1" s="38"/>
      <c r="F1" s="27"/>
      <c r="G1" s="24">
        <v>100000</v>
      </c>
      <c r="H1" s="25"/>
      <c r="I1" s="26" t="s">
        <v>10</v>
      </c>
      <c r="J1" s="27"/>
      <c r="K1" s="9">
        <v>0.6</v>
      </c>
      <c r="L1" s="22"/>
      <c r="M1" s="23"/>
    </row>
    <row r="2" spans="1:14" ht="37.5" customHeight="1" thickBot="1">
      <c r="A2" s="6" t="s">
        <v>0</v>
      </c>
      <c r="B2" s="6" t="s">
        <v>1</v>
      </c>
      <c r="C2" s="14" t="s">
        <v>12</v>
      </c>
      <c r="D2" s="14" t="s">
        <v>13</v>
      </c>
      <c r="E2" s="14" t="s">
        <v>14</v>
      </c>
      <c r="F2" s="16" t="s">
        <v>15</v>
      </c>
      <c r="G2" s="6" t="s">
        <v>11</v>
      </c>
      <c r="H2" s="6" t="s">
        <v>2</v>
      </c>
      <c r="I2" s="6" t="s">
        <v>8</v>
      </c>
      <c r="J2" s="6" t="s">
        <v>3</v>
      </c>
      <c r="K2" s="6" t="s">
        <v>4</v>
      </c>
      <c r="L2" s="1" t="s">
        <v>5</v>
      </c>
      <c r="M2" s="1" t="s">
        <v>6</v>
      </c>
    </row>
    <row r="3" spans="1:14" ht="36.75" thickBot="1">
      <c r="A3" s="2" t="e" vm="1">
        <v>#VALUE!</v>
      </c>
      <c r="B3" s="2" t="str" cm="1">
        <f t="array" ref="B3">_FV(A3,"Ticker symbol",TRUE)</f>
        <v>NFLX</v>
      </c>
      <c r="C3" s="15" cm="1">
        <f t="array" ref="C3">_FV(A3,"High")</f>
        <v>230.75</v>
      </c>
      <c r="D3" s="15" cm="1">
        <f t="array" ref="D3">_FV(A3,"Low")</f>
        <v>222.4</v>
      </c>
      <c r="E3" s="15" cm="1">
        <f t="array" ref="E3">_FV(A3,"Previous close",TRUE)</f>
        <v>226.02</v>
      </c>
      <c r="F3" s="17">
        <f>(C3+D3+E3)/3</f>
        <v>226.39</v>
      </c>
      <c r="G3" s="19">
        <v>0.1</v>
      </c>
      <c r="H3" s="12">
        <f>J3/(I3/5)</f>
        <v>133.39261894175189</v>
      </c>
      <c r="I3" s="8" cm="1">
        <f t="array" ref="I3">_FV(A3,"Price")</f>
        <v>224.9</v>
      </c>
      <c r="J3" s="5">
        <f>J10*G3</f>
        <v>6000</v>
      </c>
      <c r="K3" s="13">
        <f>I3*(1+L3)</f>
        <v>236.14500000000001</v>
      </c>
      <c r="L3" s="19">
        <v>0.05</v>
      </c>
      <c r="M3" s="5">
        <f>(K3-I3)*H3</f>
        <v>1500.0000000000007</v>
      </c>
      <c r="N3" s="7"/>
    </row>
    <row r="4" spans="1:14" ht="36.75" thickBot="1">
      <c r="A4" s="2" t="e" vm="2">
        <v>#VALUE!</v>
      </c>
      <c r="B4" s="2" t="str" cm="1">
        <f t="array" ref="B4">_FV(A4,"Ticker symbol",TRUE)</f>
        <v>TSLA</v>
      </c>
      <c r="C4" s="15" cm="1">
        <f t="array" ref="C4">_FV(A4,"High")</f>
        <v>894.96</v>
      </c>
      <c r="D4" s="15" cm="1">
        <f t="array" ref="D4">_FV(A4,"Low")</f>
        <v>837.3</v>
      </c>
      <c r="E4" s="15" cm="1">
        <f t="array" ref="E4">_FV(A4,"Previous close",TRUE)</f>
        <v>842.7</v>
      </c>
      <c r="F4" s="17">
        <f t="shared" ref="F4:F9" si="0">(C4+D4+E4)/3</f>
        <v>858.32</v>
      </c>
      <c r="G4" s="19">
        <v>0.1</v>
      </c>
      <c r="H4" s="12">
        <f t="shared" ref="H4:H8" si="1">J4/(I4/5)</f>
        <v>33.653037186606085</v>
      </c>
      <c r="I4" s="8" cm="1">
        <f t="array" ref="I4">_FV(A4,"Price")</f>
        <v>891.45</v>
      </c>
      <c r="J4" s="5">
        <f>J10*G4</f>
        <v>6000</v>
      </c>
      <c r="K4" s="13">
        <f t="shared" ref="K4:K8" si="2">I4*(1+L4)</f>
        <v>936.02250000000004</v>
      </c>
      <c r="L4" s="19">
        <v>0.05</v>
      </c>
      <c r="M4" s="5">
        <f t="shared" ref="M4:M9" si="3">(K4-I4)*H4</f>
        <v>1499.9999999999993</v>
      </c>
    </row>
    <row r="5" spans="1:14" ht="54.75" thickBot="1">
      <c r="A5" s="2" t="e" vm="3">
        <v>#VALUE!</v>
      </c>
      <c r="B5" s="2" t="str" cm="1">
        <f t="array" ref="B5">_FV(A5,"Ticker symbol",TRUE)</f>
        <v>MSFT</v>
      </c>
      <c r="C5" s="15" cm="1">
        <f t="array" ref="C5">_FV(A5,"High")</f>
        <v>282</v>
      </c>
      <c r="D5" s="15" cm="1">
        <f t="array" ref="D5">_FV(A5,"Low")</f>
        <v>276.63</v>
      </c>
      <c r="E5" s="15" cm="1">
        <f t="array" ref="E5">_FV(A5,"Previous close",TRUE)</f>
        <v>276.41000000000003</v>
      </c>
      <c r="F5" s="17">
        <f t="shared" si="0"/>
        <v>278.34666666666664</v>
      </c>
      <c r="G5" s="19">
        <v>0.1</v>
      </c>
      <c r="H5" s="12">
        <f t="shared" si="1"/>
        <v>106.86044026501389</v>
      </c>
      <c r="I5" s="8" cm="1">
        <f t="array" ref="I5">_FV(A5,"Price")</f>
        <v>280.74</v>
      </c>
      <c r="J5" s="5">
        <f>J10*G5</f>
        <v>6000</v>
      </c>
      <c r="K5" s="13">
        <f t="shared" si="2"/>
        <v>294.77700000000004</v>
      </c>
      <c r="L5" s="19">
        <v>0.05</v>
      </c>
      <c r="M5" s="5">
        <f t="shared" si="3"/>
        <v>1500.0000000000036</v>
      </c>
    </row>
    <row r="6" spans="1:14" ht="36.75" thickBot="1">
      <c r="A6" s="2" t="e" vm="4">
        <v>#VALUE!</v>
      </c>
      <c r="B6" s="2" t="str" cm="1">
        <f t="array" ref="B6">_FV(A6,"Ticker symbol",TRUE)</f>
        <v>GOOG</v>
      </c>
      <c r="C6" s="15" cm="1">
        <f t="array" ref="C6">_FV(A6,"High")</f>
        <v>116.9</v>
      </c>
      <c r="D6" s="15" cm="1">
        <f t="array" ref="D6">_FV(A6,"Low")</f>
        <v>113.23</v>
      </c>
      <c r="E6" s="15" cm="1">
        <f t="array" ref="E6">_FV(A6,"Previous close",TRUE)</f>
        <v>114.59</v>
      </c>
      <c r="F6" s="17">
        <f t="shared" si="0"/>
        <v>114.90666666666668</v>
      </c>
      <c r="G6" s="19">
        <v>0.2</v>
      </c>
      <c r="H6" s="12">
        <f t="shared" si="1"/>
        <v>514.40329218107001</v>
      </c>
      <c r="I6" s="8" cm="1">
        <f t="array" ref="I6">_FV(A6,"Price")</f>
        <v>116.64</v>
      </c>
      <c r="J6" s="5">
        <f>J10*G6</f>
        <v>12000</v>
      </c>
      <c r="K6" s="13">
        <f t="shared" si="2"/>
        <v>122.47200000000001</v>
      </c>
      <c r="L6" s="19">
        <v>0.05</v>
      </c>
      <c r="M6" s="5">
        <f t="shared" si="3"/>
        <v>3000.0000000000045</v>
      </c>
    </row>
    <row r="7" spans="1:14" ht="36.75" thickBot="1">
      <c r="A7" s="2" t="e" vm="5">
        <v>#VALUE!</v>
      </c>
      <c r="B7" s="2" t="str" cm="1">
        <f t="array" ref="B7">_FV(A7,"Ticker symbol",TRUE)</f>
        <v>META</v>
      </c>
      <c r="C7" s="15" cm="1">
        <f t="array" ref="C7">_FV(A7,"High")</f>
        <v>160.13999999999999</v>
      </c>
      <c r="D7" s="15" cm="1">
        <f t="array" ref="D7">_FV(A7,"Low")</f>
        <v>155.16999999999999</v>
      </c>
      <c r="E7" s="15" cm="1">
        <f t="array" ref="E7">_FV(A7,"Previous close",TRUE)</f>
        <v>160.72</v>
      </c>
      <c r="F7" s="17">
        <f t="shared" si="0"/>
        <v>158.67666666666665</v>
      </c>
      <c r="G7" s="19">
        <v>0.1</v>
      </c>
      <c r="H7" s="12">
        <f>J7/(I7/5)</f>
        <v>188.56065367693276</v>
      </c>
      <c r="I7" s="8" cm="1">
        <f t="array" ref="I7">_FV(A7,"Price")</f>
        <v>159.1</v>
      </c>
      <c r="J7" s="5">
        <f>J10*G7</f>
        <v>6000</v>
      </c>
      <c r="K7" s="13">
        <f>I7*(1+L7)</f>
        <v>167.05500000000001</v>
      </c>
      <c r="L7" s="19">
        <v>0.05</v>
      </c>
      <c r="M7" s="5">
        <f t="shared" si="3"/>
        <v>1500.0000000000025</v>
      </c>
    </row>
    <row r="8" spans="1:14" ht="36.75" thickBot="1">
      <c r="A8" s="2" t="e" vm="6">
        <v>#VALUE!</v>
      </c>
      <c r="B8" s="2" t="str" cm="1">
        <f t="array" ref="B8">_FV(A8,"Ticker symbol",TRUE)</f>
        <v>AAPL</v>
      </c>
      <c r="C8" s="15" cm="1">
        <f t="array" ref="C8">_FV(A8,"High")</f>
        <v>163.63</v>
      </c>
      <c r="D8" s="15" cm="1">
        <f t="array" ref="D8">_FV(A8,"Low")</f>
        <v>159.5</v>
      </c>
      <c r="E8" s="15" cm="1">
        <f t="array" ref="E8">_FV(A8,"Previous close",TRUE)</f>
        <v>157.35</v>
      </c>
      <c r="F8" s="17">
        <f t="shared" si="0"/>
        <v>160.16</v>
      </c>
      <c r="G8" s="19">
        <v>0.2</v>
      </c>
      <c r="H8" s="12">
        <f t="shared" si="1"/>
        <v>369.20804873546251</v>
      </c>
      <c r="I8" s="8" cm="1">
        <f t="array" ref="I8">_FV(A8,"Price")</f>
        <v>162.51</v>
      </c>
      <c r="J8" s="5">
        <f>J10*G8</f>
        <v>12000</v>
      </c>
      <c r="K8" s="13">
        <f t="shared" si="2"/>
        <v>167.3853</v>
      </c>
      <c r="L8" s="19">
        <v>0.03</v>
      </c>
      <c r="M8" s="5">
        <f t="shared" si="3"/>
        <v>1800.0000000000041</v>
      </c>
    </row>
    <row r="9" spans="1:14" ht="36.75" thickBot="1">
      <c r="A9" s="2" t="e" vm="7">
        <v>#VALUE!</v>
      </c>
      <c r="B9" s="2" t="str" cm="1">
        <f t="array" ref="B9">_FV(A9,"Ticker symbol",TRUE)</f>
        <v>AMZN</v>
      </c>
      <c r="C9" s="15" cm="1">
        <f t="array" ref="C9">_FV(A9,"High")</f>
        <v>137.65</v>
      </c>
      <c r="D9" s="15" cm="1">
        <f t="array" ref="D9">_FV(A9,"Low")</f>
        <v>132.41</v>
      </c>
      <c r="E9" s="15" cm="1">
        <f t="array" ref="E9">_FV(A9,"Previous close",TRUE)</f>
        <v>122.28</v>
      </c>
      <c r="F9" s="17">
        <f t="shared" si="0"/>
        <v>130.78</v>
      </c>
      <c r="G9" s="19">
        <v>0.2</v>
      </c>
      <c r="H9" s="12">
        <f>J9/(I9/5)</f>
        <v>444.60911448684703</v>
      </c>
      <c r="I9" s="8" cm="1">
        <f t="array" ref="I9">_FV(A9,"Price")</f>
        <v>134.94999999999999</v>
      </c>
      <c r="J9" s="5">
        <f>J10*G9</f>
        <v>12000</v>
      </c>
      <c r="K9" s="13">
        <f>I9*(1+L9)</f>
        <v>138.99849999999998</v>
      </c>
      <c r="L9" s="19">
        <v>0.03</v>
      </c>
      <c r="M9" s="5">
        <f t="shared" si="3"/>
        <v>1799.9999999999957</v>
      </c>
    </row>
    <row r="10" spans="1:14" ht="23.25">
      <c r="A10" s="28" t="s">
        <v>7</v>
      </c>
      <c r="B10" s="30"/>
      <c r="C10" s="10"/>
      <c r="D10" s="10"/>
      <c r="E10" s="10"/>
      <c r="F10" s="10"/>
      <c r="G10" s="32">
        <f>SUM(G3:G9)</f>
        <v>1</v>
      </c>
      <c r="H10" s="3"/>
      <c r="I10" s="3" t="s">
        <v>7</v>
      </c>
      <c r="J10" s="20">
        <f>G1*K1</f>
        <v>60000</v>
      </c>
      <c r="K10" s="34" t="s">
        <v>17</v>
      </c>
      <c r="L10" s="35"/>
      <c r="M10" s="20">
        <f>SUM(M3:M9)</f>
        <v>12600.000000000011</v>
      </c>
    </row>
    <row r="11" spans="1:14" ht="24" thickBot="1">
      <c r="A11" s="29"/>
      <c r="B11" s="31"/>
      <c r="C11" s="11"/>
      <c r="D11" s="11"/>
      <c r="E11" s="11"/>
      <c r="F11" s="11"/>
      <c r="G11" s="33"/>
      <c r="H11" s="4"/>
      <c r="I11" s="4" t="s">
        <v>3</v>
      </c>
      <c r="J11" s="21"/>
      <c r="K11" s="36"/>
      <c r="L11" s="37"/>
      <c r="M11" s="21"/>
    </row>
    <row r="12" spans="1:14">
      <c r="A12" s="18" t="s">
        <v>16</v>
      </c>
    </row>
  </sheetData>
  <mergeCells count="10">
    <mergeCell ref="M10:M11"/>
    <mergeCell ref="L1:M1"/>
    <mergeCell ref="G1:H1"/>
    <mergeCell ref="I1:J1"/>
    <mergeCell ref="A10:A11"/>
    <mergeCell ref="B10:B11"/>
    <mergeCell ref="G10:G11"/>
    <mergeCell ref="J10:J11"/>
    <mergeCell ref="K10:L11"/>
    <mergeCell ref="A1:F1"/>
  </mergeCells>
  <conditionalFormatting sqref="G10:G11">
    <cfRule type="cellIs" dxfId="15" priority="14" operator="greaterThan">
      <formula>1</formula>
    </cfRule>
    <cfRule type="cellIs" dxfId="14" priority="1" operator="lessThan">
      <formula>1</formula>
    </cfRule>
  </conditionalFormatting>
  <conditionalFormatting sqref="I3">
    <cfRule type="cellIs" dxfId="13" priority="21" operator="lessThan">
      <formula>$F$3</formula>
    </cfRule>
    <cfRule type="cellIs" dxfId="12" priority="25" operator="greaterThan">
      <formula>$F$3</formula>
    </cfRule>
  </conditionalFormatting>
  <conditionalFormatting sqref="I4">
    <cfRule type="cellIs" dxfId="11" priority="13" operator="greaterThan">
      <formula>$F$4</formula>
    </cfRule>
    <cfRule type="cellIs" dxfId="10" priority="12" operator="lessThan">
      <formula>$F$4</formula>
    </cfRule>
  </conditionalFormatting>
  <conditionalFormatting sqref="I5">
    <cfRule type="cellIs" dxfId="9" priority="11" operator="greaterThan">
      <formula>$F$5</formula>
    </cfRule>
    <cfRule type="cellIs" dxfId="8" priority="10" operator="lessThan">
      <formula>$F$5</formula>
    </cfRule>
  </conditionalFormatting>
  <conditionalFormatting sqref="I6">
    <cfRule type="cellIs" dxfId="7" priority="9" operator="greaterThan">
      <formula>$F$6</formula>
    </cfRule>
    <cfRule type="cellIs" dxfId="6" priority="8" operator="lessThan">
      <formula>$F$6</formula>
    </cfRule>
  </conditionalFormatting>
  <conditionalFormatting sqref="I7">
    <cfRule type="cellIs" dxfId="5" priority="7" operator="greaterThan">
      <formula>$F$7</formula>
    </cfRule>
    <cfRule type="cellIs" dxfId="4" priority="6" operator="lessThan">
      <formula>$F$7</formula>
    </cfRule>
  </conditionalFormatting>
  <conditionalFormatting sqref="I8">
    <cfRule type="cellIs" dxfId="3" priority="5" operator="greaterThan">
      <formula>$F$8</formula>
    </cfRule>
    <cfRule type="cellIs" dxfId="2" priority="4" operator="lessThan">
      <formula>$F$8</formula>
    </cfRule>
  </conditionalFormatting>
  <conditionalFormatting sqref="I9">
    <cfRule type="cellIs" dxfId="1" priority="3" operator="greaterThan">
      <formula>$F$9</formula>
    </cfRule>
    <cfRule type="cellIs" dxfId="0" priority="2" operator="lessThan">
      <formula>$F$9</formula>
    </cfRule>
  </conditionalFormatting>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Emir Egili</dc:creator>
  <cp:lastModifiedBy>Emir Egili</cp:lastModifiedBy>
  <dcterms:created xsi:type="dcterms:W3CDTF">2022-07-12T06:20:03Z</dcterms:created>
  <dcterms:modified xsi:type="dcterms:W3CDTF">2022-08-01T07:39:35Z</dcterms:modified>
</cp:coreProperties>
</file>