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wi\Desktop\Privat\Mert\"/>
    </mc:Choice>
  </mc:AlternateContent>
  <xr:revisionPtr revIDLastSave="0" documentId="13_ncr:1_{A425B66B-1DA3-49DA-8520-612DB1B0D8AB}" xr6:coauthVersionLast="47" xr6:coauthVersionMax="47" xr10:uidLastSave="{00000000-0000-0000-0000-000000000000}"/>
  <bookViews>
    <workbookView xWindow="-108" yWindow="-108" windowWidth="23256" windowHeight="12456" activeTab="3" xr2:uid="{8C95DD7F-F388-4252-A059-8128672A8F0E}"/>
  </bookViews>
  <sheets>
    <sheet name="App_Install" sheetId="1" r:id="rId1"/>
    <sheet name="App_Engagement" sheetId="2" r:id="rId2"/>
    <sheet name="OLO" sheetId="3" r:id="rId3"/>
    <sheet name="A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4" l="1"/>
  <c r="K19" i="4"/>
  <c r="G19" i="4"/>
  <c r="K18" i="4"/>
  <c r="G18" i="4"/>
  <c r="K17" i="4"/>
  <c r="G17" i="4"/>
  <c r="K16" i="4"/>
  <c r="G16" i="4"/>
  <c r="K15" i="4"/>
  <c r="G15" i="4"/>
  <c r="K14" i="4"/>
  <c r="G14" i="4"/>
  <c r="K13" i="4"/>
  <c r="G13" i="4"/>
  <c r="K12" i="4"/>
  <c r="G12" i="4"/>
  <c r="K11" i="4"/>
  <c r="G11" i="4"/>
  <c r="K10" i="4"/>
  <c r="G10" i="4"/>
  <c r="K9" i="4"/>
  <c r="G9" i="4"/>
  <c r="K8" i="4"/>
  <c r="G8" i="4"/>
  <c r="K7" i="4"/>
  <c r="G7" i="4"/>
  <c r="K6" i="4"/>
  <c r="G6" i="4"/>
  <c r="K5" i="4"/>
  <c r="G5" i="4"/>
  <c r="K4" i="4"/>
  <c r="G4" i="4"/>
  <c r="G20" i="4" s="1"/>
  <c r="K3" i="4"/>
  <c r="K20" i="4" s="1"/>
  <c r="G3" i="4"/>
  <c r="K8" i="3"/>
  <c r="J8" i="3"/>
  <c r="K7" i="3"/>
  <c r="G7" i="3"/>
  <c r="K6" i="3"/>
  <c r="G6" i="3"/>
  <c r="F8" i="3" s="1"/>
  <c r="K5" i="3"/>
  <c r="G5" i="3"/>
  <c r="K4" i="3"/>
  <c r="G4" i="3"/>
  <c r="G8" i="3" s="1"/>
  <c r="K3" i="3"/>
  <c r="G3" i="3"/>
  <c r="K10" i="2"/>
  <c r="J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G10" i="2" s="1"/>
  <c r="J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G15" i="1" l="1"/>
  <c r="K15" i="1"/>
</calcChain>
</file>

<file path=xl/sharedStrings.xml><?xml version="1.0" encoding="utf-8"?>
<sst xmlns="http://schemas.openxmlformats.org/spreadsheetml/2006/main" count="295" uniqueCount="83">
  <si>
    <t>APP Install</t>
  </si>
  <si>
    <t>Network</t>
  </si>
  <si>
    <t>Campaign</t>
  </si>
  <si>
    <t>Target Audience</t>
  </si>
  <si>
    <t>Format</t>
  </si>
  <si>
    <t>Funnel KPI</t>
  </si>
  <si>
    <t>Planned Total</t>
  </si>
  <si>
    <t>Buy Type</t>
  </si>
  <si>
    <t>Unit Price</t>
  </si>
  <si>
    <t>Budget</t>
  </si>
  <si>
    <t>Net Budget</t>
  </si>
  <si>
    <t>Google</t>
  </si>
  <si>
    <t>App Install Campaigns</t>
  </si>
  <si>
    <t>IOS</t>
  </si>
  <si>
    <t>Banner &amp; Video</t>
  </si>
  <si>
    <t>Download</t>
  </si>
  <si>
    <t>CPI</t>
  </si>
  <si>
    <t>Android</t>
  </si>
  <si>
    <t>App Install Campaigns (Action)</t>
  </si>
  <si>
    <t>Meta</t>
  </si>
  <si>
    <t>Facebook &amp; Instagram</t>
  </si>
  <si>
    <t>Mentalist</t>
  </si>
  <si>
    <t>Genart</t>
  </si>
  <si>
    <t>Twitter</t>
  </si>
  <si>
    <t>Admatic</t>
  </si>
  <si>
    <t>Video</t>
  </si>
  <si>
    <t>App Samurai</t>
  </si>
  <si>
    <t>Ad Network</t>
  </si>
  <si>
    <t>Mass Audience Android</t>
  </si>
  <si>
    <t>Mass Audience IOS</t>
  </si>
  <si>
    <t>Reliz</t>
  </si>
  <si>
    <t>Kayzen</t>
  </si>
  <si>
    <t>Mass Audience - IOS</t>
  </si>
  <si>
    <t>Medialogy</t>
  </si>
  <si>
    <t>TOTAL</t>
  </si>
  <si>
    <t>Mass - Android</t>
  </si>
  <si>
    <t>Mass - IOS 14+</t>
  </si>
  <si>
    <t>APP Engagement</t>
  </si>
  <si>
    <t>App Engagement</t>
  </si>
  <si>
    <t>Conversion</t>
  </si>
  <si>
    <t>CPA</t>
  </si>
  <si>
    <t>ByteDance</t>
  </si>
  <si>
    <t>App Engagement Showcase</t>
  </si>
  <si>
    <t>OLO</t>
  </si>
  <si>
    <t>Platform</t>
  </si>
  <si>
    <t>GDN</t>
  </si>
  <si>
    <t>New User &amp; Non-Buyer</t>
  </si>
  <si>
    <t>Standard Banner</t>
  </si>
  <si>
    <t>Consideration</t>
  </si>
  <si>
    <t>CPC</t>
  </si>
  <si>
    <t>Amnet</t>
  </si>
  <si>
    <t>Programmatic</t>
  </si>
  <si>
    <t>Tiktok</t>
  </si>
  <si>
    <t>In-Feed Ads</t>
  </si>
  <si>
    <t>Reach</t>
  </si>
  <si>
    <t>CPM</t>
  </si>
  <si>
    <t>Feed + Story</t>
  </si>
  <si>
    <t>Amazon</t>
  </si>
  <si>
    <t>Twitch</t>
  </si>
  <si>
    <t>Unskipable Video</t>
  </si>
  <si>
    <t>AO</t>
  </si>
  <si>
    <t>Pure Brand</t>
  </si>
  <si>
    <t>New &amp; Returning User</t>
  </si>
  <si>
    <t>Search</t>
  </si>
  <si>
    <t>Brand Generic (Sub-brand)</t>
  </si>
  <si>
    <t>Generic</t>
  </si>
  <si>
    <t>Competitor</t>
  </si>
  <si>
    <t>Smart GDN</t>
  </si>
  <si>
    <t>Responsive Video Ads</t>
  </si>
  <si>
    <t>Standard Video</t>
  </si>
  <si>
    <t>Performance Max</t>
  </si>
  <si>
    <t>Creative Mix</t>
  </si>
  <si>
    <t>Trueview for Action</t>
  </si>
  <si>
    <t>Discovery</t>
  </si>
  <si>
    <t>Show Case</t>
  </si>
  <si>
    <t>Feed &amp; Story</t>
  </si>
  <si>
    <t>Website Conversion</t>
  </si>
  <si>
    <t>Website Catalog</t>
  </si>
  <si>
    <t>Remarketing</t>
  </si>
  <si>
    <t>DPA Catalog</t>
  </si>
  <si>
    <t>Dynamic Catalog</t>
  </si>
  <si>
    <t>Prospecting Traffic</t>
  </si>
  <si>
    <t>RTB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</si>
</sst>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₺&quot;#,##0.00;[Red]\-&quot;₺&quot;#,##0.00"/>
    <numFmt numFmtId="165" formatCode="#,##0\ &quot;install&quot;"/>
    <numFmt numFmtId="166" formatCode="#,##0.0\ &quot;TL&quot;"/>
    <numFmt numFmtId="167" formatCode="#,##0\ &quot;TL&quot;"/>
    <numFmt numFmtId="168" formatCode="#,##0\ &quot;conversion&quot;"/>
    <numFmt numFmtId="169" formatCode="#,##0.00\ &quot;TL&quot;"/>
    <numFmt numFmtId="170" formatCode="#,##0\ &quot;click&quot;"/>
    <numFmt numFmtId="171" formatCode="#,##0\ &quot;imp&quot;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6"/>
      <color theme="0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9" fontId="3" fillId="2" borderId="1" xfId="1" applyNumberFormat="1" applyFont="1" applyFill="1" applyBorder="1" applyAlignment="1">
      <alignment horizontal="center" vertical="center" wrapText="1"/>
    </xf>
    <xf numFmtId="9" fontId="4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 wrapText="1"/>
    </xf>
    <xf numFmtId="9" fontId="7" fillId="0" borderId="1" xfId="1" applyNumberFormat="1" applyFont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7" fontId="7" fillId="0" borderId="1" xfId="1" applyNumberFormat="1" applyFont="1" applyBorder="1" applyAlignment="1">
      <alignment horizontal="center" vertical="center" wrapText="1"/>
    </xf>
    <xf numFmtId="167" fontId="7" fillId="4" borderId="1" xfId="1" applyNumberFormat="1" applyFont="1" applyFill="1" applyBorder="1" applyAlignment="1">
      <alignment horizontal="center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169" fontId="3" fillId="2" borderId="1" xfId="1" applyNumberFormat="1" applyFont="1" applyFill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168" fontId="7" fillId="3" borderId="1" xfId="0" applyNumberFormat="1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 vertical="center" wrapText="1"/>
    </xf>
    <xf numFmtId="9" fontId="8" fillId="0" borderId="1" xfId="1" applyNumberFormat="1" applyFont="1" applyBorder="1" applyAlignment="1">
      <alignment horizontal="center" vertical="center" wrapText="1"/>
    </xf>
    <xf numFmtId="9" fontId="9" fillId="0" borderId="1" xfId="1" applyNumberFormat="1" applyFont="1" applyBorder="1" applyAlignment="1">
      <alignment horizontal="center" vertical="center" wrapText="1"/>
    </xf>
    <xf numFmtId="9" fontId="9" fillId="0" borderId="1" xfId="1" applyNumberFormat="1" applyFont="1" applyBorder="1" applyAlignment="1">
      <alignment horizontal="center" vertical="center"/>
    </xf>
    <xf numFmtId="9" fontId="10" fillId="3" borderId="1" xfId="1" applyNumberFormat="1" applyFont="1" applyFill="1" applyBorder="1" applyAlignment="1">
      <alignment horizontal="center" vertical="center" wrapText="1"/>
    </xf>
    <xf numFmtId="9" fontId="10" fillId="0" borderId="1" xfId="1" applyNumberFormat="1" applyFont="1" applyBorder="1" applyAlignment="1">
      <alignment horizontal="center" vertical="center" wrapText="1"/>
    </xf>
    <xf numFmtId="170" fontId="10" fillId="3" borderId="1" xfId="0" applyNumberFormat="1" applyFont="1" applyFill="1" applyBorder="1" applyAlignment="1">
      <alignment horizontal="center" vertical="center"/>
    </xf>
    <xf numFmtId="170" fontId="10" fillId="5" borderId="1" xfId="0" applyNumberFormat="1" applyFont="1" applyFill="1" applyBorder="1" applyAlignment="1">
      <alignment horizontal="center" vertical="center"/>
    </xf>
    <xf numFmtId="169" fontId="10" fillId="0" borderId="1" xfId="1" applyNumberFormat="1" applyFont="1" applyBorder="1" applyAlignment="1">
      <alignment horizontal="center" vertical="center" wrapText="1"/>
    </xf>
    <xf numFmtId="167" fontId="10" fillId="0" borderId="1" xfId="1" applyNumberFormat="1" applyFont="1" applyBorder="1" applyAlignment="1">
      <alignment horizontal="center" vertical="center" wrapText="1"/>
    </xf>
    <xf numFmtId="171" fontId="10" fillId="3" borderId="1" xfId="0" applyNumberFormat="1" applyFont="1" applyFill="1" applyBorder="1" applyAlignment="1">
      <alignment horizontal="center" vertical="center"/>
    </xf>
    <xf numFmtId="171" fontId="3" fillId="2" borderId="1" xfId="1" applyNumberFormat="1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2" fontId="8" fillId="0" borderId="0" xfId="1" applyNumberFormat="1" applyFont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2" fontId="11" fillId="0" borderId="0" xfId="1" applyNumberFormat="1" applyFont="1" applyAlignment="1">
      <alignment horizontal="center" vertical="center" wrapText="1"/>
    </xf>
    <xf numFmtId="2" fontId="12" fillId="0" borderId="0" xfId="1" applyNumberFormat="1" applyFont="1" applyAlignment="1">
      <alignment horizontal="center" vertical="center" wrapText="1"/>
    </xf>
    <xf numFmtId="167" fontId="10" fillId="4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5" fillId="0" borderId="2" xfId="1" applyNumberFormat="1" applyFont="1" applyBorder="1" applyAlignment="1">
      <alignment horizontal="center" vertical="center" wrapText="1"/>
    </xf>
    <xf numFmtId="9" fontId="5" fillId="0" borderId="3" xfId="1" applyNumberFormat="1" applyFont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 wrapText="1"/>
    </xf>
  </cellXfs>
  <cellStyles count="2">
    <cellStyle name="Normal 13 2 2" xfId="1" xr:uid="{6AC0F654-B58B-449C-95E4-1F31A210D56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BA1E-9205-4C77-A01C-9F6EA34D0726}">
  <dimension ref="A1:K36"/>
  <sheetViews>
    <sheetView workbookViewId="0">
      <selection activeCell="B19" sqref="B19"/>
    </sheetView>
  </sheetViews>
  <sheetFormatPr baseColWidth="10" defaultColWidth="8.88671875" defaultRowHeight="14.4" x14ac:dyDescent="0.3"/>
  <cols>
    <col min="1" max="1" width="16" customWidth="1"/>
    <col min="2" max="2" width="19" customWidth="1"/>
    <col min="3" max="3" width="30.44140625" customWidth="1"/>
    <col min="4" max="4" width="41" bestFit="1" customWidth="1"/>
    <col min="5" max="5" width="21.5546875" customWidth="1"/>
    <col min="6" max="6" width="17.88671875" customWidth="1"/>
    <col min="7" max="7" width="17.6640625" bestFit="1" customWidth="1"/>
    <col min="8" max="8" width="5.6640625" bestFit="1" customWidth="1"/>
    <col min="9" max="9" width="16.109375" customWidth="1"/>
    <col min="10" max="10" width="15.33203125" customWidth="1"/>
    <col min="11" max="11" width="19.6640625" customWidth="1"/>
  </cols>
  <sheetData>
    <row r="1" spans="1:11" ht="2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31.2" x14ac:dyDescent="0.3">
      <c r="A2" s="41" t="s">
        <v>1</v>
      </c>
      <c r="B2" s="41"/>
      <c r="C2" s="2" t="s">
        <v>2</v>
      </c>
      <c r="D2" s="1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5.6" x14ac:dyDescent="0.3">
      <c r="A3" s="44" t="s">
        <v>11</v>
      </c>
      <c r="B3" s="44"/>
      <c r="C3" s="6" t="s">
        <v>12</v>
      </c>
      <c r="D3" s="7" t="s">
        <v>13</v>
      </c>
      <c r="E3" s="8" t="s">
        <v>14</v>
      </c>
      <c r="F3" s="9" t="s">
        <v>15</v>
      </c>
      <c r="G3" s="10">
        <f>+J3/I3</f>
        <v>285.71428571428572</v>
      </c>
      <c r="H3" s="9" t="s">
        <v>16</v>
      </c>
      <c r="I3" s="11">
        <v>35</v>
      </c>
      <c r="J3" s="12">
        <v>10000</v>
      </c>
      <c r="K3" s="12">
        <f>J3*1.05</f>
        <v>10500</v>
      </c>
    </row>
    <row r="4" spans="1:11" ht="15.6" x14ac:dyDescent="0.3">
      <c r="A4" s="44" t="s">
        <v>11</v>
      </c>
      <c r="B4" s="44"/>
      <c r="C4" s="6" t="s">
        <v>12</v>
      </c>
      <c r="D4" s="7" t="s">
        <v>17</v>
      </c>
      <c r="E4" s="8" t="s">
        <v>14</v>
      </c>
      <c r="F4" s="9" t="s">
        <v>15</v>
      </c>
      <c r="G4" s="10">
        <f>+J4/I4</f>
        <v>5000</v>
      </c>
      <c r="H4" s="9" t="s">
        <v>16</v>
      </c>
      <c r="I4" s="11">
        <v>6</v>
      </c>
      <c r="J4" s="12">
        <v>30000</v>
      </c>
      <c r="K4" s="12">
        <f>J4*1.05</f>
        <v>31500</v>
      </c>
    </row>
    <row r="5" spans="1:11" ht="15.6" x14ac:dyDescent="0.3">
      <c r="A5" s="44" t="s">
        <v>11</v>
      </c>
      <c r="B5" s="44"/>
      <c r="C5" s="6" t="s">
        <v>18</v>
      </c>
      <c r="D5" s="7" t="s">
        <v>17</v>
      </c>
      <c r="E5" s="8" t="s">
        <v>14</v>
      </c>
      <c r="F5" s="9" t="s">
        <v>15</v>
      </c>
      <c r="G5" s="10">
        <f>+J5/I5</f>
        <v>800</v>
      </c>
      <c r="H5" s="9" t="s">
        <v>16</v>
      </c>
      <c r="I5" s="11">
        <v>25</v>
      </c>
      <c r="J5" s="13">
        <v>20000</v>
      </c>
      <c r="K5" s="12">
        <f>J5*1.05</f>
        <v>21000</v>
      </c>
    </row>
    <row r="6" spans="1:11" ht="15.6" x14ac:dyDescent="0.3">
      <c r="A6" s="44" t="s">
        <v>19</v>
      </c>
      <c r="B6" s="44"/>
      <c r="C6" s="6" t="s">
        <v>20</v>
      </c>
      <c r="D6" s="7" t="s">
        <v>35</v>
      </c>
      <c r="E6" s="8" t="s">
        <v>14</v>
      </c>
      <c r="F6" s="9" t="s">
        <v>15</v>
      </c>
      <c r="G6" s="10">
        <f>J6/I6</f>
        <v>5555.5555555555557</v>
      </c>
      <c r="H6" s="9" t="s">
        <v>16</v>
      </c>
      <c r="I6" s="11">
        <v>9</v>
      </c>
      <c r="J6" s="12">
        <v>50000</v>
      </c>
      <c r="K6" s="12">
        <f>J6</f>
        <v>50000</v>
      </c>
    </row>
    <row r="7" spans="1:11" ht="15.6" x14ac:dyDescent="0.3">
      <c r="A7" s="44" t="s">
        <v>19</v>
      </c>
      <c r="B7" s="44"/>
      <c r="C7" s="6" t="s">
        <v>20</v>
      </c>
      <c r="D7" s="7" t="s">
        <v>36</v>
      </c>
      <c r="E7" s="8" t="s">
        <v>14</v>
      </c>
      <c r="F7" s="9" t="s">
        <v>15</v>
      </c>
      <c r="G7" s="10">
        <f>J7/I7</f>
        <v>3000</v>
      </c>
      <c r="H7" s="9" t="s">
        <v>16</v>
      </c>
      <c r="I7" s="11">
        <v>10</v>
      </c>
      <c r="J7" s="12">
        <v>30000</v>
      </c>
      <c r="K7" s="12">
        <f>J7</f>
        <v>30000</v>
      </c>
    </row>
    <row r="8" spans="1:11" ht="15.6" x14ac:dyDescent="0.3">
      <c r="A8" s="42" t="s">
        <v>21</v>
      </c>
      <c r="B8" s="43"/>
      <c r="C8" s="6" t="s">
        <v>21</v>
      </c>
      <c r="D8" s="7" t="s">
        <v>17</v>
      </c>
      <c r="E8" s="8" t="s">
        <v>14</v>
      </c>
      <c r="F8" s="9" t="s">
        <v>15</v>
      </c>
      <c r="G8" s="10">
        <f>J8/I8</f>
        <v>1666.6666666666667</v>
      </c>
      <c r="H8" s="9" t="s">
        <v>16</v>
      </c>
      <c r="I8" s="11">
        <v>6</v>
      </c>
      <c r="J8" s="12">
        <v>10000</v>
      </c>
      <c r="K8" s="12">
        <f>J8</f>
        <v>10000</v>
      </c>
    </row>
    <row r="9" spans="1:11" ht="15.6" x14ac:dyDescent="0.3">
      <c r="A9" s="44" t="s">
        <v>22</v>
      </c>
      <c r="B9" s="44"/>
      <c r="C9" s="6" t="s">
        <v>23</v>
      </c>
      <c r="D9" s="7" t="s">
        <v>13</v>
      </c>
      <c r="E9" s="8" t="s">
        <v>14</v>
      </c>
      <c r="F9" s="9" t="s">
        <v>15</v>
      </c>
      <c r="G9" s="10">
        <f>J9/I9</f>
        <v>666.66666666666663</v>
      </c>
      <c r="H9" s="9" t="s">
        <v>16</v>
      </c>
      <c r="I9" s="11">
        <v>30</v>
      </c>
      <c r="J9" s="12">
        <v>20000</v>
      </c>
      <c r="K9" s="12">
        <f>J9</f>
        <v>20000</v>
      </c>
    </row>
    <row r="10" spans="1:11" ht="15.6" x14ac:dyDescent="0.3">
      <c r="A10" s="42" t="s">
        <v>24</v>
      </c>
      <c r="B10" s="43"/>
      <c r="C10" s="6" t="s">
        <v>1</v>
      </c>
      <c r="D10" s="7" t="s">
        <v>13</v>
      </c>
      <c r="E10" s="8" t="s">
        <v>25</v>
      </c>
      <c r="F10" s="9" t="s">
        <v>15</v>
      </c>
      <c r="G10" s="10">
        <f>J10/I10</f>
        <v>4166.666666666667</v>
      </c>
      <c r="H10" s="9" t="s">
        <v>16</v>
      </c>
      <c r="I10" s="11">
        <v>6</v>
      </c>
      <c r="J10" s="13">
        <v>25000</v>
      </c>
      <c r="K10" s="12">
        <f>J10</f>
        <v>25000</v>
      </c>
    </row>
    <row r="11" spans="1:11" ht="15.6" x14ac:dyDescent="0.3">
      <c r="A11" s="44" t="s">
        <v>26</v>
      </c>
      <c r="B11" s="44"/>
      <c r="C11" s="6" t="s">
        <v>27</v>
      </c>
      <c r="D11" s="7" t="s">
        <v>28</v>
      </c>
      <c r="E11" s="8" t="s">
        <v>14</v>
      </c>
      <c r="F11" s="9" t="s">
        <v>15</v>
      </c>
      <c r="G11" s="10">
        <f>J11/I11</f>
        <v>4166.666666666667</v>
      </c>
      <c r="H11" s="9" t="s">
        <v>16</v>
      </c>
      <c r="I11" s="11">
        <v>6</v>
      </c>
      <c r="J11" s="13">
        <v>25000</v>
      </c>
      <c r="K11" s="12">
        <f>J11</f>
        <v>25000</v>
      </c>
    </row>
    <row r="12" spans="1:11" ht="15.6" x14ac:dyDescent="0.3">
      <c r="A12" s="44" t="s">
        <v>26</v>
      </c>
      <c r="B12" s="44"/>
      <c r="C12" s="6" t="s">
        <v>27</v>
      </c>
      <c r="D12" s="7" t="s">
        <v>29</v>
      </c>
      <c r="E12" s="8" t="s">
        <v>14</v>
      </c>
      <c r="F12" s="9" t="s">
        <v>15</v>
      </c>
      <c r="G12" s="10">
        <f>J12/I12</f>
        <v>3500</v>
      </c>
      <c r="H12" s="9" t="s">
        <v>16</v>
      </c>
      <c r="I12" s="11">
        <v>8</v>
      </c>
      <c r="J12" s="13">
        <v>28000</v>
      </c>
      <c r="K12" s="12">
        <f>J12</f>
        <v>28000</v>
      </c>
    </row>
    <row r="13" spans="1:11" ht="15.6" x14ac:dyDescent="0.3">
      <c r="A13" s="44" t="s">
        <v>30</v>
      </c>
      <c r="B13" s="44"/>
      <c r="C13" s="6" t="s">
        <v>31</v>
      </c>
      <c r="D13" s="7" t="s">
        <v>32</v>
      </c>
      <c r="E13" s="8" t="s">
        <v>14</v>
      </c>
      <c r="F13" s="9" t="s">
        <v>15</v>
      </c>
      <c r="G13" s="10">
        <f>J13/I13</f>
        <v>1052.6315789473683</v>
      </c>
      <c r="H13" s="9" t="s">
        <v>16</v>
      </c>
      <c r="I13" s="11">
        <v>19</v>
      </c>
      <c r="J13" s="13">
        <v>20000</v>
      </c>
      <c r="K13" s="12">
        <f>J13</f>
        <v>20000</v>
      </c>
    </row>
    <row r="14" spans="1:11" ht="15.6" x14ac:dyDescent="0.3">
      <c r="A14" s="44" t="s">
        <v>33</v>
      </c>
      <c r="B14" s="44"/>
      <c r="C14" s="6" t="s">
        <v>33</v>
      </c>
      <c r="D14" s="7" t="s">
        <v>28</v>
      </c>
      <c r="E14" s="8" t="s">
        <v>14</v>
      </c>
      <c r="F14" s="9" t="s">
        <v>15</v>
      </c>
      <c r="G14" s="10">
        <f>J14/I14</f>
        <v>1785.7142857142858</v>
      </c>
      <c r="H14" s="9" t="s">
        <v>16</v>
      </c>
      <c r="I14" s="11">
        <v>7</v>
      </c>
      <c r="J14" s="13">
        <v>12500</v>
      </c>
      <c r="K14" s="12">
        <f>J14</f>
        <v>12500</v>
      </c>
    </row>
    <row r="15" spans="1:11" ht="15.6" x14ac:dyDescent="0.3">
      <c r="A15" s="39" t="s">
        <v>34</v>
      </c>
      <c r="B15" s="39"/>
      <c r="C15" s="39"/>
      <c r="D15" s="39"/>
      <c r="E15" s="39"/>
      <c r="F15" s="14"/>
      <c r="G15" s="15">
        <f>SUM(G3:G14)</f>
        <v>31646.282372598162</v>
      </c>
      <c r="H15" s="16"/>
      <c r="I15" s="17"/>
      <c r="J15" s="17">
        <f>SUM(J3:J14)</f>
        <v>280500</v>
      </c>
      <c r="K15" s="17">
        <f>SUM(K3:K14)</f>
        <v>283500</v>
      </c>
    </row>
    <row r="36" spans="1:11" ht="23.4" x14ac:dyDescent="0.3">
      <c r="A36" s="32"/>
      <c r="B36" s="32"/>
      <c r="C36" s="32"/>
      <c r="D36" s="33"/>
      <c r="E36" s="34"/>
      <c r="F36" s="33"/>
      <c r="G36" s="33"/>
      <c r="H36" s="33"/>
      <c r="I36" s="35"/>
      <c r="J36" s="36"/>
      <c r="K36" s="33"/>
    </row>
  </sheetData>
  <mergeCells count="15">
    <mergeCell ref="A6:B6"/>
    <mergeCell ref="A1:K1"/>
    <mergeCell ref="A2:B2"/>
    <mergeCell ref="A3:B3"/>
    <mergeCell ref="A4:B4"/>
    <mergeCell ref="A5:B5"/>
    <mergeCell ref="A7:B7"/>
    <mergeCell ref="A8:B8"/>
    <mergeCell ref="A9:B9"/>
    <mergeCell ref="A10:B10"/>
    <mergeCell ref="A11:B11"/>
    <mergeCell ref="A12:B12"/>
    <mergeCell ref="A13:B13"/>
    <mergeCell ref="A14:B14"/>
    <mergeCell ref="A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DFB8-4A1E-46B9-B4D1-DCFC66211669}">
  <dimension ref="A1:K10"/>
  <sheetViews>
    <sheetView workbookViewId="0">
      <selection activeCell="E16" sqref="E16"/>
    </sheetView>
  </sheetViews>
  <sheetFormatPr baseColWidth="10" defaultRowHeight="14.4" x14ac:dyDescent="0.3"/>
  <sheetData>
    <row r="1" spans="1:11" ht="21" x14ac:dyDescent="0.4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31.2" x14ac:dyDescent="0.3">
      <c r="A2" s="41" t="s">
        <v>1</v>
      </c>
      <c r="B2" s="41"/>
      <c r="C2" s="2" t="s">
        <v>2</v>
      </c>
      <c r="D2" s="1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5.6" x14ac:dyDescent="0.3">
      <c r="A3" s="42" t="s">
        <v>11</v>
      </c>
      <c r="B3" s="43"/>
      <c r="C3" s="6" t="s">
        <v>38</v>
      </c>
      <c r="D3" s="7" t="s">
        <v>17</v>
      </c>
      <c r="E3" s="8" t="s">
        <v>14</v>
      </c>
      <c r="F3" s="9" t="s">
        <v>39</v>
      </c>
      <c r="G3" s="18">
        <f>+J3/I3</f>
        <v>2857.1428571428573</v>
      </c>
      <c r="H3" s="9" t="s">
        <v>40</v>
      </c>
      <c r="I3" s="11">
        <v>14</v>
      </c>
      <c r="J3" s="12">
        <v>40000</v>
      </c>
      <c r="K3" s="12">
        <f>J3*1.05</f>
        <v>42000</v>
      </c>
    </row>
    <row r="4" spans="1:11" ht="15.6" x14ac:dyDescent="0.3">
      <c r="A4" s="42" t="s">
        <v>11</v>
      </c>
      <c r="B4" s="43"/>
      <c r="C4" s="6" t="s">
        <v>38</v>
      </c>
      <c r="D4" s="7" t="s">
        <v>13</v>
      </c>
      <c r="E4" s="8" t="s">
        <v>14</v>
      </c>
      <c r="F4" s="9" t="s">
        <v>39</v>
      </c>
      <c r="G4" s="18">
        <f>+J4/I4</f>
        <v>1428.5714285714287</v>
      </c>
      <c r="H4" s="9" t="s">
        <v>40</v>
      </c>
      <c r="I4" s="11">
        <v>14</v>
      </c>
      <c r="J4" s="12">
        <v>20000</v>
      </c>
      <c r="K4" s="12">
        <f>J4*1.05</f>
        <v>21000</v>
      </c>
    </row>
    <row r="5" spans="1:11" ht="15.6" x14ac:dyDescent="0.3">
      <c r="A5" s="44" t="s">
        <v>23</v>
      </c>
      <c r="B5" s="44"/>
      <c r="C5" s="6" t="s">
        <v>38</v>
      </c>
      <c r="D5" s="7" t="s">
        <v>17</v>
      </c>
      <c r="E5" s="8" t="s">
        <v>14</v>
      </c>
      <c r="F5" s="9" t="s">
        <v>39</v>
      </c>
      <c r="G5" s="18">
        <f>+J5/I5</f>
        <v>1666.6666666666667</v>
      </c>
      <c r="H5" s="9" t="s">
        <v>40</v>
      </c>
      <c r="I5" s="11">
        <v>30</v>
      </c>
      <c r="J5" s="12">
        <v>50000</v>
      </c>
      <c r="K5" s="12">
        <f>J5</f>
        <v>50000</v>
      </c>
    </row>
    <row r="6" spans="1:11" ht="15.6" x14ac:dyDescent="0.3">
      <c r="A6" s="44" t="s">
        <v>41</v>
      </c>
      <c r="B6" s="44"/>
      <c r="C6" s="6" t="s">
        <v>38</v>
      </c>
      <c r="D6" s="7" t="s">
        <v>17</v>
      </c>
      <c r="E6" s="8" t="s">
        <v>25</v>
      </c>
      <c r="F6" s="9" t="s">
        <v>39</v>
      </c>
      <c r="G6" s="18">
        <f>+J6/I6</f>
        <v>5000</v>
      </c>
      <c r="H6" s="9" t="s">
        <v>40</v>
      </c>
      <c r="I6" s="11">
        <v>14</v>
      </c>
      <c r="J6" s="12">
        <v>70000</v>
      </c>
      <c r="K6" s="12">
        <f>J6</f>
        <v>70000</v>
      </c>
    </row>
    <row r="7" spans="1:11" ht="15.6" x14ac:dyDescent="0.3">
      <c r="A7" s="44" t="s">
        <v>41</v>
      </c>
      <c r="B7" s="44"/>
      <c r="C7" s="6" t="s">
        <v>38</v>
      </c>
      <c r="D7" s="7" t="s">
        <v>13</v>
      </c>
      <c r="E7" s="8" t="s">
        <v>25</v>
      </c>
      <c r="F7" s="9" t="s">
        <v>39</v>
      </c>
      <c r="G7" s="18">
        <f>+J7/I7</f>
        <v>285.71428571428572</v>
      </c>
      <c r="H7" s="9" t="s">
        <v>40</v>
      </c>
      <c r="I7" s="11">
        <v>14</v>
      </c>
      <c r="J7" s="12">
        <v>4000</v>
      </c>
      <c r="K7" s="12">
        <f>J7</f>
        <v>4000</v>
      </c>
    </row>
    <row r="8" spans="1:11" ht="15.6" x14ac:dyDescent="0.3">
      <c r="A8" s="44" t="s">
        <v>41</v>
      </c>
      <c r="B8" s="44"/>
      <c r="C8" s="6" t="s">
        <v>42</v>
      </c>
      <c r="D8" s="7" t="s">
        <v>17</v>
      </c>
      <c r="E8" s="8" t="s">
        <v>25</v>
      </c>
      <c r="F8" s="9" t="s">
        <v>39</v>
      </c>
      <c r="G8" s="18">
        <f>+J8/I8</f>
        <v>0</v>
      </c>
      <c r="H8" s="9" t="s">
        <v>40</v>
      </c>
      <c r="I8" s="11">
        <v>14</v>
      </c>
      <c r="J8" s="12">
        <v>0</v>
      </c>
      <c r="K8" s="12">
        <f>J8</f>
        <v>0</v>
      </c>
    </row>
    <row r="9" spans="1:11" ht="15.6" x14ac:dyDescent="0.3">
      <c r="A9" s="44" t="s">
        <v>41</v>
      </c>
      <c r="B9" s="44"/>
      <c r="C9" s="6" t="s">
        <v>42</v>
      </c>
      <c r="D9" s="7" t="s">
        <v>13</v>
      </c>
      <c r="E9" s="8" t="s">
        <v>25</v>
      </c>
      <c r="F9" s="9" t="s">
        <v>39</v>
      </c>
      <c r="G9" s="18">
        <f>+J9/I9</f>
        <v>0</v>
      </c>
      <c r="H9" s="9" t="s">
        <v>40</v>
      </c>
      <c r="I9" s="11">
        <v>14</v>
      </c>
      <c r="J9" s="12">
        <v>0</v>
      </c>
      <c r="K9" s="12">
        <f>J9</f>
        <v>0</v>
      </c>
    </row>
    <row r="10" spans="1:11" ht="15.6" x14ac:dyDescent="0.3">
      <c r="A10" s="39" t="s">
        <v>34</v>
      </c>
      <c r="B10" s="39"/>
      <c r="C10" s="39"/>
      <c r="D10" s="39"/>
      <c r="E10" s="39"/>
      <c r="F10" s="14"/>
      <c r="G10" s="14">
        <f>G3+G9</f>
        <v>2857.1428571428573</v>
      </c>
      <c r="H10" s="16"/>
      <c r="I10" s="17"/>
      <c r="J10" s="17">
        <f>SUM(J3:J9)</f>
        <v>184000</v>
      </c>
      <c r="K10" s="17">
        <f>SUM(K3:K9)</f>
        <v>187000</v>
      </c>
    </row>
  </sheetData>
  <mergeCells count="10">
    <mergeCell ref="A7:B7"/>
    <mergeCell ref="A8:B8"/>
    <mergeCell ref="A9:B9"/>
    <mergeCell ref="A10:E10"/>
    <mergeCell ref="A3:B3"/>
    <mergeCell ref="A1:K1"/>
    <mergeCell ref="A2:B2"/>
    <mergeCell ref="A4:B4"/>
    <mergeCell ref="A5:B5"/>
    <mergeCell ref="A6:B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629E-93D2-4B00-897A-995ABE8F33D8}">
  <dimension ref="A1:K8"/>
  <sheetViews>
    <sheetView workbookViewId="0">
      <selection sqref="A1:XFD8"/>
    </sheetView>
  </sheetViews>
  <sheetFormatPr baseColWidth="10" defaultRowHeight="14.4" x14ac:dyDescent="0.3"/>
  <sheetData>
    <row r="1" spans="1:11" ht="21" x14ac:dyDescent="0.4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31.2" x14ac:dyDescent="0.3">
      <c r="A2" s="2" t="s">
        <v>1</v>
      </c>
      <c r="B2" s="2" t="s">
        <v>44</v>
      </c>
      <c r="C2" s="2" t="s">
        <v>2</v>
      </c>
      <c r="D2" s="2" t="s">
        <v>3</v>
      </c>
      <c r="E2" s="2" t="s">
        <v>4</v>
      </c>
      <c r="F2" s="19" t="s">
        <v>5</v>
      </c>
      <c r="G2" s="4" t="s">
        <v>6</v>
      </c>
      <c r="H2" s="19" t="s">
        <v>7</v>
      </c>
      <c r="I2" s="19" t="s">
        <v>8</v>
      </c>
      <c r="J2" s="4" t="s">
        <v>9</v>
      </c>
      <c r="K2" s="4" t="s">
        <v>10</v>
      </c>
    </row>
    <row r="3" spans="1:11" ht="15.6" x14ac:dyDescent="0.3">
      <c r="A3" s="5" t="s">
        <v>11</v>
      </c>
      <c r="B3" s="20" t="s">
        <v>45</v>
      </c>
      <c r="C3" s="21"/>
      <c r="D3" s="22" t="s">
        <v>46</v>
      </c>
      <c r="E3" s="23" t="s">
        <v>47</v>
      </c>
      <c r="F3" s="24" t="s">
        <v>48</v>
      </c>
      <c r="G3" s="25">
        <f>J3/I3</f>
        <v>25000</v>
      </c>
      <c r="H3" s="26" t="s">
        <v>49</v>
      </c>
      <c r="I3" s="27">
        <v>0.8</v>
      </c>
      <c r="J3" s="28">
        <v>20000</v>
      </c>
      <c r="K3" s="12">
        <f>J3*1.05</f>
        <v>21000</v>
      </c>
    </row>
    <row r="4" spans="1:11" ht="15.6" x14ac:dyDescent="0.3">
      <c r="A4" s="5" t="s">
        <v>50</v>
      </c>
      <c r="B4" s="20" t="s">
        <v>51</v>
      </c>
      <c r="C4" s="21"/>
      <c r="D4" s="22" t="s">
        <v>46</v>
      </c>
      <c r="E4" s="23" t="s">
        <v>47</v>
      </c>
      <c r="F4" s="24" t="s">
        <v>48</v>
      </c>
      <c r="G4" s="25">
        <f>J4/I4</f>
        <v>30000</v>
      </c>
      <c r="H4" s="26" t="s">
        <v>49</v>
      </c>
      <c r="I4" s="27">
        <v>2</v>
      </c>
      <c r="J4" s="28">
        <v>60000</v>
      </c>
      <c r="K4" s="12">
        <f>J4</f>
        <v>60000</v>
      </c>
    </row>
    <row r="5" spans="1:11" ht="15.6" x14ac:dyDescent="0.3">
      <c r="A5" s="5" t="s">
        <v>41</v>
      </c>
      <c r="B5" s="20" t="s">
        <v>52</v>
      </c>
      <c r="C5" s="21"/>
      <c r="D5" s="22" t="s">
        <v>46</v>
      </c>
      <c r="E5" s="23" t="s">
        <v>53</v>
      </c>
      <c r="F5" s="24" t="s">
        <v>54</v>
      </c>
      <c r="G5" s="29">
        <f>J5/I5*1000</f>
        <v>3333333.3333333335</v>
      </c>
      <c r="H5" s="26" t="s">
        <v>55</v>
      </c>
      <c r="I5" s="27">
        <v>4.5</v>
      </c>
      <c r="J5" s="28">
        <v>15000</v>
      </c>
      <c r="K5" s="12">
        <f>J5</f>
        <v>15000</v>
      </c>
    </row>
    <row r="6" spans="1:11" ht="31.2" x14ac:dyDescent="0.3">
      <c r="A6" s="5" t="s">
        <v>19</v>
      </c>
      <c r="B6" s="20" t="s">
        <v>20</v>
      </c>
      <c r="C6" s="21"/>
      <c r="D6" s="22" t="s">
        <v>46</v>
      </c>
      <c r="E6" s="23" t="s">
        <v>56</v>
      </c>
      <c r="F6" s="24" t="s">
        <v>54</v>
      </c>
      <c r="G6" s="29">
        <f>J6/I6*1000</f>
        <v>5000000</v>
      </c>
      <c r="H6" s="26" t="s">
        <v>55</v>
      </c>
      <c r="I6" s="27">
        <v>4</v>
      </c>
      <c r="J6" s="28">
        <v>20000</v>
      </c>
      <c r="K6" s="12">
        <f>J6</f>
        <v>20000</v>
      </c>
    </row>
    <row r="7" spans="1:11" ht="15.6" x14ac:dyDescent="0.3">
      <c r="A7" s="5" t="s">
        <v>57</v>
      </c>
      <c r="B7" s="20" t="s">
        <v>58</v>
      </c>
      <c r="C7" s="21"/>
      <c r="D7" s="22" t="s">
        <v>46</v>
      </c>
      <c r="E7" s="23" t="s">
        <v>59</v>
      </c>
      <c r="F7" s="24" t="s">
        <v>54</v>
      </c>
      <c r="G7" s="29">
        <f>J7/I7*1000</f>
        <v>857142.85714285716</v>
      </c>
      <c r="H7" s="26" t="s">
        <v>55</v>
      </c>
      <c r="I7" s="27">
        <v>35</v>
      </c>
      <c r="J7" s="28">
        <v>30000</v>
      </c>
      <c r="K7" s="12">
        <f>J7</f>
        <v>30000</v>
      </c>
    </row>
    <row r="8" spans="1:11" ht="15.6" x14ac:dyDescent="0.3">
      <c r="A8" s="39" t="s">
        <v>34</v>
      </c>
      <c r="B8" s="39"/>
      <c r="C8" s="39"/>
      <c r="D8" s="39"/>
      <c r="E8" s="39"/>
      <c r="F8" s="30">
        <f>G6+G5</f>
        <v>8333333.333333334</v>
      </c>
      <c r="G8" s="31">
        <f>G4+G3</f>
        <v>55000</v>
      </c>
      <c r="H8" s="16"/>
      <c r="I8" s="17"/>
      <c r="J8" s="17">
        <f>SUM(J3:J7)</f>
        <v>145000</v>
      </c>
      <c r="K8" s="17">
        <f>SUM(K3:K7)</f>
        <v>146000</v>
      </c>
    </row>
  </sheetData>
  <mergeCells count="2">
    <mergeCell ref="A1:K1"/>
    <mergeCell ref="A8:E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C39-786C-4AC0-801B-7DAB1AB32C98}">
  <dimension ref="A1:K20"/>
  <sheetViews>
    <sheetView tabSelected="1" workbookViewId="0">
      <selection sqref="A1:XFD20"/>
    </sheetView>
  </sheetViews>
  <sheetFormatPr baseColWidth="10" defaultRowHeight="14.4" x14ac:dyDescent="0.3"/>
  <sheetData>
    <row r="1" spans="1:11" ht="21" x14ac:dyDescent="0.4">
      <c r="A1" s="40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31.2" x14ac:dyDescent="0.3">
      <c r="A2" s="41" t="s">
        <v>1</v>
      </c>
      <c r="B2" s="41"/>
      <c r="C2" s="2" t="s">
        <v>2</v>
      </c>
      <c r="D2" s="1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5.6" x14ac:dyDescent="0.3">
      <c r="A3" s="38" t="s">
        <v>11</v>
      </c>
      <c r="B3" s="38"/>
      <c r="C3" s="21" t="s">
        <v>61</v>
      </c>
      <c r="D3" s="22" t="s">
        <v>62</v>
      </c>
      <c r="E3" s="23" t="s">
        <v>63</v>
      </c>
      <c r="F3" s="24" t="s">
        <v>39</v>
      </c>
      <c r="G3" s="25">
        <f>J3/I3</f>
        <v>189082.89775488802</v>
      </c>
      <c r="H3" s="26" t="s">
        <v>49</v>
      </c>
      <c r="I3" s="27">
        <v>1.639492538356691</v>
      </c>
      <c r="J3" s="37">
        <v>310000</v>
      </c>
      <c r="K3" s="12">
        <f>J3*1.05</f>
        <v>325500</v>
      </c>
    </row>
    <row r="4" spans="1:11" ht="15.6" x14ac:dyDescent="0.3">
      <c r="A4" s="38" t="s">
        <v>11</v>
      </c>
      <c r="B4" s="38"/>
      <c r="C4" s="21" t="s">
        <v>64</v>
      </c>
      <c r="D4" s="22" t="s">
        <v>62</v>
      </c>
      <c r="E4" s="23" t="s">
        <v>63</v>
      </c>
      <c r="F4" s="24" t="s">
        <v>39</v>
      </c>
      <c r="G4" s="25">
        <f>J4/I4</f>
        <v>134237.30981147225</v>
      </c>
      <c r="H4" s="26" t="s">
        <v>49</v>
      </c>
      <c r="I4" s="27">
        <v>1.3409088743867001</v>
      </c>
      <c r="J4" s="37">
        <v>180000</v>
      </c>
      <c r="K4" s="12">
        <f>J4*1.05</f>
        <v>189000</v>
      </c>
    </row>
    <row r="5" spans="1:11" ht="15.6" x14ac:dyDescent="0.3">
      <c r="A5" s="38" t="s">
        <v>11</v>
      </c>
      <c r="B5" s="38"/>
      <c r="C5" s="21" t="s">
        <v>65</v>
      </c>
      <c r="D5" s="22" t="s">
        <v>62</v>
      </c>
      <c r="E5" s="23" t="s">
        <v>63</v>
      </c>
      <c r="F5" s="24" t="s">
        <v>48</v>
      </c>
      <c r="G5" s="25">
        <f>J5/I5</f>
        <v>5472.1158962563723</v>
      </c>
      <c r="H5" s="26" t="s">
        <v>49</v>
      </c>
      <c r="I5" s="27">
        <v>1.8274466750313676</v>
      </c>
      <c r="J5" s="28">
        <v>10000</v>
      </c>
      <c r="K5" s="12">
        <f>J5*1.05</f>
        <v>10500</v>
      </c>
    </row>
    <row r="6" spans="1:11" ht="15.6" x14ac:dyDescent="0.3">
      <c r="A6" s="38" t="s">
        <v>11</v>
      </c>
      <c r="B6" s="38"/>
      <c r="C6" s="21" t="s">
        <v>66</v>
      </c>
      <c r="D6" s="22" t="s">
        <v>62</v>
      </c>
      <c r="E6" s="23" t="s">
        <v>63</v>
      </c>
      <c r="F6" s="24" t="s">
        <v>48</v>
      </c>
      <c r="G6" s="25">
        <f>J6/I6</f>
        <v>11445.776312022554</v>
      </c>
      <c r="H6" s="26" t="s">
        <v>49</v>
      </c>
      <c r="I6" s="27">
        <v>2.1842118278810148</v>
      </c>
      <c r="J6" s="28">
        <v>25000</v>
      </c>
      <c r="K6" s="12">
        <f>J6*1.05</f>
        <v>26250</v>
      </c>
    </row>
    <row r="7" spans="1:11" ht="15.6" x14ac:dyDescent="0.3">
      <c r="A7" s="38" t="s">
        <v>11</v>
      </c>
      <c r="B7" s="38"/>
      <c r="C7" s="21" t="s">
        <v>67</v>
      </c>
      <c r="D7" s="22" t="s">
        <v>62</v>
      </c>
      <c r="E7" s="23" t="s">
        <v>47</v>
      </c>
      <c r="F7" s="24" t="s">
        <v>48</v>
      </c>
      <c r="G7" s="25">
        <f>J7/I7</f>
        <v>15650.840075816082</v>
      </c>
      <c r="H7" s="26" t="s">
        <v>49</v>
      </c>
      <c r="I7" s="27">
        <v>0.95841500694766091</v>
      </c>
      <c r="J7" s="28">
        <v>15000</v>
      </c>
      <c r="K7" s="12">
        <f>J7*1.05</f>
        <v>15750</v>
      </c>
    </row>
    <row r="8" spans="1:11" ht="15.6" x14ac:dyDescent="0.3">
      <c r="A8" s="38" t="s">
        <v>11</v>
      </c>
      <c r="B8" s="38"/>
      <c r="C8" s="21" t="s">
        <v>68</v>
      </c>
      <c r="D8" s="22" t="s">
        <v>62</v>
      </c>
      <c r="E8" s="23" t="s">
        <v>69</v>
      </c>
      <c r="F8" s="24" t="s">
        <v>48</v>
      </c>
      <c r="G8" s="25">
        <f>J8/I8</f>
        <v>3982.1311856185216</v>
      </c>
      <c r="H8" s="26" t="s">
        <v>49</v>
      </c>
      <c r="I8" s="27">
        <v>5.0224362452523055</v>
      </c>
      <c r="J8" s="28">
        <v>20000</v>
      </c>
      <c r="K8" s="12">
        <f>J8*1.05</f>
        <v>21000</v>
      </c>
    </row>
    <row r="9" spans="1:11" ht="15.6" x14ac:dyDescent="0.3">
      <c r="A9" s="38" t="s">
        <v>11</v>
      </c>
      <c r="B9" s="38"/>
      <c r="C9" s="21" t="s">
        <v>70</v>
      </c>
      <c r="D9" s="22" t="s">
        <v>62</v>
      </c>
      <c r="E9" s="23" t="s">
        <v>71</v>
      </c>
      <c r="F9" s="24" t="s">
        <v>48</v>
      </c>
      <c r="G9" s="25">
        <f>J9/I9</f>
        <v>12385.679693408669</v>
      </c>
      <c r="H9" s="26" t="s">
        <v>49</v>
      </c>
      <c r="I9" s="27">
        <v>2.422152093596059</v>
      </c>
      <c r="J9" s="28">
        <v>30000</v>
      </c>
      <c r="K9" s="12">
        <f>J9*1.05</f>
        <v>31500</v>
      </c>
    </row>
    <row r="10" spans="1:11" ht="15.6" x14ac:dyDescent="0.3">
      <c r="A10" s="38" t="s">
        <v>11</v>
      </c>
      <c r="B10" s="38"/>
      <c r="C10" s="21" t="s">
        <v>72</v>
      </c>
      <c r="D10" s="22" t="s">
        <v>62</v>
      </c>
      <c r="E10" s="23" t="s">
        <v>69</v>
      </c>
      <c r="F10" s="24" t="s">
        <v>48</v>
      </c>
      <c r="G10" s="25">
        <f>J10/I10</f>
        <v>4000</v>
      </c>
      <c r="H10" s="26" t="s">
        <v>49</v>
      </c>
      <c r="I10" s="27">
        <v>5</v>
      </c>
      <c r="J10" s="28">
        <v>20000</v>
      </c>
      <c r="K10" s="12">
        <f>J10*1.05</f>
        <v>21000</v>
      </c>
    </row>
    <row r="11" spans="1:11" ht="15.6" x14ac:dyDescent="0.3">
      <c r="A11" s="38" t="s">
        <v>11</v>
      </c>
      <c r="B11" s="38"/>
      <c r="C11" s="21" t="s">
        <v>73</v>
      </c>
      <c r="D11" s="22" t="s">
        <v>62</v>
      </c>
      <c r="E11" s="23" t="s">
        <v>47</v>
      </c>
      <c r="F11" s="24" t="s">
        <v>48</v>
      </c>
      <c r="G11" s="25">
        <f>J11/I11</f>
        <v>25000</v>
      </c>
      <c r="H11" s="26" t="s">
        <v>49</v>
      </c>
      <c r="I11" s="27">
        <v>0.8</v>
      </c>
      <c r="J11" s="28">
        <v>20000</v>
      </c>
      <c r="K11" s="12">
        <f>J11*1.05</f>
        <v>21000</v>
      </c>
    </row>
    <row r="12" spans="1:11" ht="15.6" x14ac:dyDescent="0.3">
      <c r="A12" s="38" t="s">
        <v>52</v>
      </c>
      <c r="B12" s="38"/>
      <c r="C12" s="21" t="s">
        <v>74</v>
      </c>
      <c r="D12" s="22" t="s">
        <v>62</v>
      </c>
      <c r="E12" s="23" t="s">
        <v>75</v>
      </c>
      <c r="F12" s="24" t="s">
        <v>39</v>
      </c>
      <c r="G12" s="25">
        <f>J12/I12</f>
        <v>6842.9610501080297</v>
      </c>
      <c r="H12" s="26" t="s">
        <v>49</v>
      </c>
      <c r="I12" s="27">
        <v>3.6533892005136175</v>
      </c>
      <c r="J12" s="28">
        <v>25000</v>
      </c>
      <c r="K12" s="12">
        <f>J12</f>
        <v>25000</v>
      </c>
    </row>
    <row r="13" spans="1:11" ht="15.6" x14ac:dyDescent="0.3">
      <c r="A13" s="38" t="s">
        <v>23</v>
      </c>
      <c r="B13" s="38"/>
      <c r="C13" s="21" t="s">
        <v>76</v>
      </c>
      <c r="D13" s="22" t="s">
        <v>62</v>
      </c>
      <c r="E13" s="23" t="s">
        <v>75</v>
      </c>
      <c r="F13" s="24" t="s">
        <v>39</v>
      </c>
      <c r="G13" s="25">
        <f>J13/I13</f>
        <v>7777.7777777777774</v>
      </c>
      <c r="H13" s="26" t="s">
        <v>49</v>
      </c>
      <c r="I13" s="27">
        <v>4.5</v>
      </c>
      <c r="J13" s="28">
        <v>35000</v>
      </c>
      <c r="K13" s="12">
        <f>J13</f>
        <v>35000</v>
      </c>
    </row>
    <row r="14" spans="1:11" ht="15.6" x14ac:dyDescent="0.3">
      <c r="A14" s="38" t="s">
        <v>23</v>
      </c>
      <c r="B14" s="38"/>
      <c r="C14" s="21" t="s">
        <v>77</v>
      </c>
      <c r="D14" s="22" t="s">
        <v>62</v>
      </c>
      <c r="E14" s="23" t="s">
        <v>75</v>
      </c>
      <c r="F14" s="24" t="s">
        <v>39</v>
      </c>
      <c r="G14" s="25">
        <f>J14/I14</f>
        <v>7777.7777777777774</v>
      </c>
      <c r="H14" s="26" t="s">
        <v>49</v>
      </c>
      <c r="I14" s="27">
        <v>4.5</v>
      </c>
      <c r="J14" s="28">
        <v>35000</v>
      </c>
      <c r="K14" s="12">
        <f>J14</f>
        <v>35000</v>
      </c>
    </row>
    <row r="15" spans="1:11" ht="15.6" x14ac:dyDescent="0.3">
      <c r="A15" s="38" t="s">
        <v>19</v>
      </c>
      <c r="B15" s="38"/>
      <c r="C15" s="21" t="s">
        <v>78</v>
      </c>
      <c r="D15" s="22" t="s">
        <v>62</v>
      </c>
      <c r="E15" s="23" t="s">
        <v>75</v>
      </c>
      <c r="F15" s="24" t="s">
        <v>39</v>
      </c>
      <c r="G15" s="25">
        <f>J15/I15</f>
        <v>23266.067570367301</v>
      </c>
      <c r="H15" s="26" t="s">
        <v>49</v>
      </c>
      <c r="I15" s="27">
        <v>3.6533892005136175</v>
      </c>
      <c r="J15" s="28">
        <v>85000</v>
      </c>
      <c r="K15" s="12">
        <f>J15</f>
        <v>85000</v>
      </c>
    </row>
    <row r="16" spans="1:11" ht="15.6" x14ac:dyDescent="0.3">
      <c r="A16" s="38" t="s">
        <v>19</v>
      </c>
      <c r="B16" s="38"/>
      <c r="C16" s="21" t="s">
        <v>79</v>
      </c>
      <c r="D16" s="22" t="s">
        <v>62</v>
      </c>
      <c r="E16" s="23" t="s">
        <v>80</v>
      </c>
      <c r="F16" s="24" t="s">
        <v>39</v>
      </c>
      <c r="G16" s="25">
        <f>J16/I16</f>
        <v>12230.371842887502</v>
      </c>
      <c r="H16" s="26" t="s">
        <v>49</v>
      </c>
      <c r="I16" s="27">
        <v>3.5976011657885882</v>
      </c>
      <c r="J16" s="28">
        <v>44000</v>
      </c>
      <c r="K16" s="12">
        <f>J16</f>
        <v>44000</v>
      </c>
    </row>
    <row r="17" spans="1:11" ht="15.6" x14ac:dyDescent="0.3">
      <c r="A17" s="38" t="s">
        <v>19</v>
      </c>
      <c r="B17" s="38"/>
      <c r="C17" s="21" t="s">
        <v>81</v>
      </c>
      <c r="D17" s="22" t="s">
        <v>62</v>
      </c>
      <c r="E17" s="23" t="s">
        <v>75</v>
      </c>
      <c r="F17" s="24" t="s">
        <v>48</v>
      </c>
      <c r="G17" s="25">
        <f>J17/I17</f>
        <v>97342.315945682742</v>
      </c>
      <c r="H17" s="26" t="s">
        <v>49</v>
      </c>
      <c r="I17" s="27">
        <v>1.8491444162931201</v>
      </c>
      <c r="J17" s="28">
        <v>180000</v>
      </c>
      <c r="K17" s="12">
        <f>J17</f>
        <v>180000</v>
      </c>
    </row>
    <row r="18" spans="1:11" ht="15.6" x14ac:dyDescent="0.3">
      <c r="A18" s="38" t="s">
        <v>50</v>
      </c>
      <c r="B18" s="38"/>
      <c r="C18" s="21" t="s">
        <v>48</v>
      </c>
      <c r="D18" s="22" t="s">
        <v>62</v>
      </c>
      <c r="E18" s="23" t="s">
        <v>47</v>
      </c>
      <c r="F18" s="24" t="s">
        <v>48</v>
      </c>
      <c r="G18" s="25">
        <f>J18/I18</f>
        <v>281749.42382622277</v>
      </c>
      <c r="H18" s="26" t="s">
        <v>49</v>
      </c>
      <c r="I18" s="27">
        <v>0.53238795651456916</v>
      </c>
      <c r="J18" s="37">
        <v>150000</v>
      </c>
      <c r="K18" s="12">
        <f>J18</f>
        <v>150000</v>
      </c>
    </row>
    <row r="19" spans="1:11" ht="15.6" x14ac:dyDescent="0.3">
      <c r="A19" s="38" t="s">
        <v>82</v>
      </c>
      <c r="B19" s="38"/>
      <c r="C19" s="21" t="s">
        <v>78</v>
      </c>
      <c r="D19" s="22" t="s">
        <v>62</v>
      </c>
      <c r="E19" s="23" t="s">
        <v>80</v>
      </c>
      <c r="F19" s="24" t="s">
        <v>39</v>
      </c>
      <c r="G19" s="25">
        <f>J19/I19</f>
        <v>47377.682893364567</v>
      </c>
      <c r="H19" s="26" t="s">
        <v>49</v>
      </c>
      <c r="I19" s="27">
        <v>0.42213968220047926</v>
      </c>
      <c r="J19" s="28">
        <v>20000</v>
      </c>
      <c r="K19" s="12">
        <f>J19</f>
        <v>20000</v>
      </c>
    </row>
    <row r="20" spans="1:11" ht="15.6" x14ac:dyDescent="0.3">
      <c r="A20" s="39" t="s">
        <v>34</v>
      </c>
      <c r="B20" s="39"/>
      <c r="C20" s="39"/>
      <c r="D20" s="39"/>
      <c r="E20" s="39"/>
      <c r="F20" s="30"/>
      <c r="G20" s="31">
        <f>SUM(G3:G19)</f>
        <v>885621.12941367074</v>
      </c>
      <c r="H20" s="16"/>
      <c r="I20" s="17"/>
      <c r="J20" s="17">
        <f>SUM(J3:J19)</f>
        <v>1204000</v>
      </c>
      <c r="K20" s="17">
        <f>SUM(K3:K19)</f>
        <v>1235500</v>
      </c>
    </row>
  </sheetData>
  <mergeCells count="20">
    <mergeCell ref="A17:B17"/>
    <mergeCell ref="A18:B18"/>
    <mergeCell ref="A19:B19"/>
    <mergeCell ref="A20:E20"/>
    <mergeCell ref="A10:B10"/>
    <mergeCell ref="A11:B11"/>
    <mergeCell ref="A12:B12"/>
    <mergeCell ref="A13:B13"/>
    <mergeCell ref="A14:B14"/>
    <mergeCell ref="A16:B16"/>
    <mergeCell ref="A3:B3"/>
    <mergeCell ref="A1:K1"/>
    <mergeCell ref="A2:B2"/>
    <mergeCell ref="A15:B15"/>
    <mergeCell ref="A4:B4"/>
    <mergeCell ref="A5:B5"/>
    <mergeCell ref="A6:B6"/>
    <mergeCell ref="A7:B7"/>
    <mergeCell ref="A8:B8"/>
    <mergeCell ref="A9:B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App_Install</vt:lpstr>
      <vt:lpstr>App_Engagement</vt:lpstr>
      <vt:lpstr>OLO</vt:lpstr>
      <vt:lpstr>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 Merduman</dc:creator>
  <cp:lastModifiedBy>Rebecca</cp:lastModifiedBy>
  <dcterms:created xsi:type="dcterms:W3CDTF">2023-06-20T05:47:06Z</dcterms:created>
  <dcterms:modified xsi:type="dcterms:W3CDTF">2023-06-20T07:29:57Z</dcterms:modified>
</cp:coreProperties>
</file>