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.Merduman\Downloads\"/>
    </mc:Choice>
  </mc:AlternateContent>
  <xr:revisionPtr revIDLastSave="0" documentId="13_ncr:1_{639197C9-D741-45AC-9648-52CE0A4FD1EF}" xr6:coauthVersionLast="47" xr6:coauthVersionMax="47" xr10:uidLastSave="{00000000-0000-0000-0000-000000000000}"/>
  <bookViews>
    <workbookView xWindow="-120" yWindow="-120" windowWidth="29040" windowHeight="15840" xr2:uid="{8C95DD7F-F388-4252-A059-8128672A8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K57" i="1" s="1"/>
  <c r="G40" i="1"/>
  <c r="G57" i="1" s="1"/>
  <c r="J36" i="1"/>
  <c r="G36" i="1"/>
  <c r="K35" i="1"/>
  <c r="G35" i="1"/>
  <c r="K34" i="1"/>
  <c r="G34" i="1"/>
  <c r="F36" i="1" s="1"/>
  <c r="K33" i="1"/>
  <c r="G33" i="1"/>
  <c r="K32" i="1"/>
  <c r="G32" i="1"/>
  <c r="K31" i="1"/>
  <c r="K36" i="1" s="1"/>
  <c r="G31" i="1"/>
  <c r="J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K27" i="1" s="1"/>
  <c r="G20" i="1"/>
  <c r="G27" i="1" s="1"/>
  <c r="J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K16" i="1" s="1"/>
  <c r="G4" i="1"/>
</calcChain>
</file>

<file path=xl/sharedStrings.xml><?xml version="1.0" encoding="utf-8"?>
<sst xmlns="http://schemas.openxmlformats.org/spreadsheetml/2006/main" count="295" uniqueCount="83">
  <si>
    <t>APP Install</t>
  </si>
  <si>
    <t>Network</t>
  </si>
  <si>
    <t>Campaign</t>
  </si>
  <si>
    <t>Target Audience</t>
  </si>
  <si>
    <t>Format</t>
  </si>
  <si>
    <t>Funnel KPI</t>
  </si>
  <si>
    <t>Planned Total</t>
  </si>
  <si>
    <t>Buy Type</t>
  </si>
  <si>
    <t>Unit Price</t>
  </si>
  <si>
    <t>Budget</t>
  </si>
  <si>
    <t>Net Budget</t>
  </si>
  <si>
    <t>Google</t>
  </si>
  <si>
    <t>App Install Campaigns</t>
  </si>
  <si>
    <t>IOS</t>
  </si>
  <si>
    <t>Banner &amp; Video</t>
  </si>
  <si>
    <t>Download</t>
  </si>
  <si>
    <t>CPI</t>
  </si>
  <si>
    <t>Android</t>
  </si>
  <si>
    <t>App Install Campaigns (Action)</t>
  </si>
  <si>
    <t>Meta</t>
  </si>
  <si>
    <t>Facebook &amp; Instagram</t>
  </si>
  <si>
    <t>Mentalist</t>
  </si>
  <si>
    <t>Genart</t>
  </si>
  <si>
    <t>Twitter</t>
  </si>
  <si>
    <t>Admatic</t>
  </si>
  <si>
    <t>Video</t>
  </si>
  <si>
    <t>App Samurai</t>
  </si>
  <si>
    <t>Ad Network</t>
  </si>
  <si>
    <t>Mass Audience Android</t>
  </si>
  <si>
    <t>Mass Audience IOS</t>
  </si>
  <si>
    <t>Reliz</t>
  </si>
  <si>
    <t>Kayzen</t>
  </si>
  <si>
    <t>Mass Audience - IOS</t>
  </si>
  <si>
    <t>Medialogy</t>
  </si>
  <si>
    <t>TOTAL</t>
  </si>
  <si>
    <t>Mass - Android</t>
  </si>
  <si>
    <t>Mass - IOS 14+</t>
  </si>
  <si>
    <t>APP Engagement</t>
  </si>
  <si>
    <t>App Engagement</t>
  </si>
  <si>
    <t>Conversion</t>
  </si>
  <si>
    <t>CPA</t>
  </si>
  <si>
    <t>ByteDance</t>
  </si>
  <si>
    <t>App Engagement Showcase</t>
  </si>
  <si>
    <t>OLO</t>
  </si>
  <si>
    <t>Platform</t>
  </si>
  <si>
    <t>GDN</t>
  </si>
  <si>
    <t>New User &amp; Non-Buyer</t>
  </si>
  <si>
    <t>Standard Banner</t>
  </si>
  <si>
    <t>Consideration</t>
  </si>
  <si>
    <t>CPC</t>
  </si>
  <si>
    <t>Amnet</t>
  </si>
  <si>
    <t>Programmatic</t>
  </si>
  <si>
    <t>Tiktok</t>
  </si>
  <si>
    <t>In-Feed Ads</t>
  </si>
  <si>
    <t>Reach</t>
  </si>
  <si>
    <t>CPM</t>
  </si>
  <si>
    <t>Feed + Story</t>
  </si>
  <si>
    <t>Amazon</t>
  </si>
  <si>
    <t>Twitch</t>
  </si>
  <si>
    <t>Unskipable Video</t>
  </si>
  <si>
    <t>AO</t>
  </si>
  <si>
    <t>Pure Brand</t>
  </si>
  <si>
    <t>New &amp; Returning User</t>
  </si>
  <si>
    <t>Search</t>
  </si>
  <si>
    <t>Brand Generic (Sub-brand)</t>
  </si>
  <si>
    <t>Generic</t>
  </si>
  <si>
    <t>Competitor</t>
  </si>
  <si>
    <t>Smart GDN</t>
  </si>
  <si>
    <t>Responsive Video Ads</t>
  </si>
  <si>
    <t>Standard Video</t>
  </si>
  <si>
    <t>Performance Max</t>
  </si>
  <si>
    <t>Creative Mix</t>
  </si>
  <si>
    <t>Trueview for Action</t>
  </si>
  <si>
    <t>Discovery</t>
  </si>
  <si>
    <t>Show Case</t>
  </si>
  <si>
    <t>Feed &amp; Story</t>
  </si>
  <si>
    <t>Website Conversion</t>
  </si>
  <si>
    <t>Website Catalog</t>
  </si>
  <si>
    <t>Remarketing</t>
  </si>
  <si>
    <t>DPA Catalog</t>
  </si>
  <si>
    <t>Dynamic Catalog</t>
  </si>
  <si>
    <t>Prospecting Traffic</t>
  </si>
  <si>
    <t>RTB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</si>
</sst>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₺&quot;#,##0.00;[Red]\-&quot;₺&quot;#,##0.00"/>
    <numFmt numFmtId="165" formatCode="#,##0\ &quot;install&quot;"/>
    <numFmt numFmtId="166" formatCode="#,##0.0\ &quot;TL&quot;"/>
    <numFmt numFmtId="167" formatCode="#,##0\ &quot;TL&quot;"/>
    <numFmt numFmtId="168" formatCode="#,##0\ &quot;conversion&quot;"/>
    <numFmt numFmtId="169" formatCode="#,##0.00\ &quot;TL&quot;"/>
    <numFmt numFmtId="174" formatCode="#,##0\ &quot;click&quot;"/>
    <numFmt numFmtId="175" formatCode="#,##0\ &quot;imp&quot;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6"/>
      <color theme="0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1" xfId="1" applyFont="1" applyFill="1" applyBorder="1" applyAlignment="1">
      <alignment horizont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4" fillId="2" borderId="1" xfId="1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7" fontId="7" fillId="0" borderId="1" xfId="1" applyNumberFormat="1" applyFont="1" applyBorder="1" applyAlignment="1">
      <alignment horizontal="center" vertical="center" wrapText="1"/>
    </xf>
    <xf numFmtId="167" fontId="7" fillId="4" borderId="1" xfId="1" applyNumberFormat="1" applyFont="1" applyFill="1" applyBorder="1" applyAlignment="1">
      <alignment horizontal="center" vertical="center" wrapText="1"/>
    </xf>
    <xf numFmtId="9" fontId="5" fillId="0" borderId="2" xfId="1" applyNumberFormat="1" applyFont="1" applyBorder="1" applyAlignment="1">
      <alignment horizontal="center" vertical="center" wrapText="1"/>
    </xf>
    <xf numFmtId="9" fontId="5" fillId="0" borderId="3" xfId="1" applyNumberFormat="1" applyFont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left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169" fontId="3" fillId="2" borderId="1" xfId="1" applyNumberFormat="1" applyFont="1" applyFill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168" fontId="7" fillId="3" borderId="1" xfId="0" applyNumberFormat="1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 vertical="center" wrapText="1"/>
    </xf>
    <xf numFmtId="9" fontId="8" fillId="0" borderId="1" xfId="1" applyNumberFormat="1" applyFont="1" applyBorder="1" applyAlignment="1">
      <alignment horizontal="center" vertical="center" wrapText="1"/>
    </xf>
    <xf numFmtId="9" fontId="9" fillId="0" borderId="1" xfId="1" applyNumberFormat="1" applyFont="1" applyBorder="1" applyAlignment="1">
      <alignment horizontal="center" vertical="center" wrapText="1"/>
    </xf>
    <xf numFmtId="9" fontId="9" fillId="0" borderId="1" xfId="1" applyNumberFormat="1" applyFont="1" applyBorder="1" applyAlignment="1">
      <alignment horizontal="center" vertical="center"/>
    </xf>
    <xf numFmtId="9" fontId="10" fillId="3" borderId="1" xfId="1" applyNumberFormat="1" applyFont="1" applyFill="1" applyBorder="1" applyAlignment="1">
      <alignment horizontal="center" vertical="center" wrapText="1"/>
    </xf>
    <xf numFmtId="9" fontId="10" fillId="0" borderId="1" xfId="1" applyNumberFormat="1" applyFont="1" applyBorder="1" applyAlignment="1">
      <alignment horizontal="center" vertical="center" wrapText="1"/>
    </xf>
    <xf numFmtId="174" fontId="10" fillId="3" borderId="1" xfId="0" applyNumberFormat="1" applyFont="1" applyFill="1" applyBorder="1" applyAlignment="1">
      <alignment horizontal="center" vertical="center"/>
    </xf>
    <xf numFmtId="174" fontId="10" fillId="5" borderId="1" xfId="0" applyNumberFormat="1" applyFont="1" applyFill="1" applyBorder="1" applyAlignment="1">
      <alignment horizontal="center" vertical="center"/>
    </xf>
    <xf numFmtId="169" fontId="10" fillId="0" borderId="1" xfId="1" applyNumberFormat="1" applyFont="1" applyBorder="1" applyAlignment="1">
      <alignment horizontal="center" vertical="center" wrapText="1"/>
    </xf>
    <xf numFmtId="167" fontId="10" fillId="0" borderId="1" xfId="1" applyNumberFormat="1" applyFont="1" applyBorder="1" applyAlignment="1">
      <alignment horizontal="center" vertical="center" wrapText="1"/>
    </xf>
    <xf numFmtId="175" fontId="10" fillId="3" borderId="1" xfId="0" applyNumberFormat="1" applyFont="1" applyFill="1" applyBorder="1" applyAlignment="1">
      <alignment horizontal="center" vertical="center"/>
    </xf>
    <xf numFmtId="175" fontId="3" fillId="2" borderId="1" xfId="1" applyNumberFormat="1" applyFont="1" applyFill="1" applyBorder="1" applyAlignment="1">
      <alignment horizontal="center" vertical="center" wrapText="1"/>
    </xf>
    <xf numFmtId="174" fontId="3" fillId="2" borderId="1" xfId="0" applyNumberFormat="1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2" fontId="8" fillId="0" borderId="0" xfId="1" applyNumberFormat="1" applyFont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2" fontId="11" fillId="0" borderId="0" xfId="1" applyNumberFormat="1" applyFont="1" applyAlignment="1">
      <alignment horizontal="center" vertical="center" wrapText="1"/>
    </xf>
    <xf numFmtId="2" fontId="12" fillId="0" borderId="0" xfId="1" applyNumberFormat="1" applyFont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7" fontId="10" fillId="4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3 2 2" xfId="1" xr:uid="{6AC0F654-B58B-449C-95E4-1F31A210D5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BA1E-9205-4C77-A01C-9F6EA34D0726}">
  <dimension ref="A2:K57"/>
  <sheetViews>
    <sheetView tabSelected="1" workbookViewId="0">
      <selection activeCell="N36" sqref="N36"/>
    </sheetView>
  </sheetViews>
  <sheetFormatPr defaultColWidth="8.85546875" defaultRowHeight="15" x14ac:dyDescent="0.25"/>
  <cols>
    <col min="1" max="1" width="16" customWidth="1"/>
    <col min="2" max="2" width="19" customWidth="1"/>
    <col min="3" max="3" width="30.42578125" customWidth="1"/>
    <col min="4" max="4" width="41" bestFit="1" customWidth="1"/>
    <col min="5" max="5" width="21.5703125" customWidth="1"/>
    <col min="6" max="6" width="17.85546875" customWidth="1"/>
    <col min="7" max="7" width="17.7109375" bestFit="1" customWidth="1"/>
    <col min="8" max="8" width="5.7109375" bestFit="1" customWidth="1"/>
    <col min="9" max="9" width="16.140625" customWidth="1"/>
    <col min="10" max="10" width="15.28515625" customWidth="1"/>
    <col min="11" max="11" width="19.7109375" customWidth="1"/>
  </cols>
  <sheetData>
    <row r="2" spans="1:11" ht="2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47.25" x14ac:dyDescent="0.25">
      <c r="A3" s="2" t="s">
        <v>1</v>
      </c>
      <c r="B3" s="2"/>
      <c r="C3" s="3" t="s">
        <v>2</v>
      </c>
      <c r="D3" s="4" t="s">
        <v>3</v>
      </c>
      <c r="E3" s="5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</row>
    <row r="4" spans="1:11" ht="63" x14ac:dyDescent="0.25">
      <c r="A4" s="7" t="s">
        <v>11</v>
      </c>
      <c r="B4" s="7"/>
      <c r="C4" s="8" t="s">
        <v>12</v>
      </c>
      <c r="D4" s="9" t="s">
        <v>13</v>
      </c>
      <c r="E4" s="10" t="s">
        <v>14</v>
      </c>
      <c r="F4" s="11" t="s">
        <v>15</v>
      </c>
      <c r="G4" s="12">
        <f>+J4/I4</f>
        <v>285.71428571428572</v>
      </c>
      <c r="H4" s="11" t="s">
        <v>16</v>
      </c>
      <c r="I4" s="13">
        <v>35</v>
      </c>
      <c r="J4" s="14">
        <v>10000</v>
      </c>
      <c r="K4" s="14">
        <f>J4*1.05</f>
        <v>10500</v>
      </c>
    </row>
    <row r="5" spans="1:11" ht="63" x14ac:dyDescent="0.25">
      <c r="A5" s="7" t="s">
        <v>11</v>
      </c>
      <c r="B5" s="7"/>
      <c r="C5" s="8" t="s">
        <v>12</v>
      </c>
      <c r="D5" s="9" t="s">
        <v>17</v>
      </c>
      <c r="E5" s="10" t="s">
        <v>14</v>
      </c>
      <c r="F5" s="11" t="s">
        <v>15</v>
      </c>
      <c r="G5" s="12">
        <f>+J5/I5</f>
        <v>5000</v>
      </c>
      <c r="H5" s="11" t="s">
        <v>16</v>
      </c>
      <c r="I5" s="13">
        <v>6</v>
      </c>
      <c r="J5" s="14">
        <v>30000</v>
      </c>
      <c r="K5" s="14">
        <f>J5*1.05</f>
        <v>31500</v>
      </c>
    </row>
    <row r="6" spans="1:11" ht="78.75" x14ac:dyDescent="0.25">
      <c r="A6" s="7" t="s">
        <v>11</v>
      </c>
      <c r="B6" s="7"/>
      <c r="C6" s="8" t="s">
        <v>18</v>
      </c>
      <c r="D6" s="9" t="s">
        <v>17</v>
      </c>
      <c r="E6" s="10" t="s">
        <v>14</v>
      </c>
      <c r="F6" s="11" t="s">
        <v>15</v>
      </c>
      <c r="G6" s="12">
        <f>+J6/I6</f>
        <v>800</v>
      </c>
      <c r="H6" s="11" t="s">
        <v>16</v>
      </c>
      <c r="I6" s="13">
        <v>25</v>
      </c>
      <c r="J6" s="15">
        <v>20000</v>
      </c>
      <c r="K6" s="14">
        <f>J6*1.05</f>
        <v>21000</v>
      </c>
    </row>
    <row r="7" spans="1:11" ht="63" x14ac:dyDescent="0.25">
      <c r="A7" s="7" t="s">
        <v>19</v>
      </c>
      <c r="B7" s="7"/>
      <c r="C7" s="8" t="s">
        <v>20</v>
      </c>
      <c r="D7" s="9" t="s">
        <v>35</v>
      </c>
      <c r="E7" s="10" t="s">
        <v>14</v>
      </c>
      <c r="F7" s="11" t="s">
        <v>15</v>
      </c>
      <c r="G7" s="12">
        <f t="shared" ref="G7:G15" si="0">J7/I7</f>
        <v>5555.5555555555557</v>
      </c>
      <c r="H7" s="11" t="s">
        <v>16</v>
      </c>
      <c r="I7" s="13">
        <v>9</v>
      </c>
      <c r="J7" s="14">
        <v>50000</v>
      </c>
      <c r="K7" s="14">
        <f>J7</f>
        <v>50000</v>
      </c>
    </row>
    <row r="8" spans="1:11" ht="63" x14ac:dyDescent="0.25">
      <c r="A8" s="7" t="s">
        <v>19</v>
      </c>
      <c r="B8" s="7"/>
      <c r="C8" s="8" t="s">
        <v>20</v>
      </c>
      <c r="D8" s="9" t="s">
        <v>36</v>
      </c>
      <c r="E8" s="10" t="s">
        <v>14</v>
      </c>
      <c r="F8" s="11" t="s">
        <v>15</v>
      </c>
      <c r="G8" s="12">
        <f t="shared" si="0"/>
        <v>3000</v>
      </c>
      <c r="H8" s="11" t="s">
        <v>16</v>
      </c>
      <c r="I8" s="13">
        <v>10</v>
      </c>
      <c r="J8" s="14">
        <v>30000</v>
      </c>
      <c r="K8" s="14">
        <f t="shared" ref="K8:K15" si="1">J8</f>
        <v>30000</v>
      </c>
    </row>
    <row r="9" spans="1:11" ht="31.5" x14ac:dyDescent="0.25">
      <c r="A9" s="16" t="s">
        <v>21</v>
      </c>
      <c r="B9" s="17"/>
      <c r="C9" s="8" t="s">
        <v>21</v>
      </c>
      <c r="D9" s="9" t="s">
        <v>17</v>
      </c>
      <c r="E9" s="10" t="s">
        <v>14</v>
      </c>
      <c r="F9" s="11" t="s">
        <v>15</v>
      </c>
      <c r="G9" s="12">
        <f t="shared" si="0"/>
        <v>1666.6666666666667</v>
      </c>
      <c r="H9" s="11" t="s">
        <v>16</v>
      </c>
      <c r="I9" s="13">
        <v>6</v>
      </c>
      <c r="J9" s="14">
        <v>10000</v>
      </c>
      <c r="K9" s="14">
        <f t="shared" si="1"/>
        <v>10000</v>
      </c>
    </row>
    <row r="10" spans="1:11" ht="31.5" x14ac:dyDescent="0.25">
      <c r="A10" s="7" t="s">
        <v>22</v>
      </c>
      <c r="B10" s="7"/>
      <c r="C10" s="8" t="s">
        <v>23</v>
      </c>
      <c r="D10" s="9" t="s">
        <v>13</v>
      </c>
      <c r="E10" s="10" t="s">
        <v>14</v>
      </c>
      <c r="F10" s="11" t="s">
        <v>15</v>
      </c>
      <c r="G10" s="12">
        <f t="shared" si="0"/>
        <v>666.66666666666663</v>
      </c>
      <c r="H10" s="11" t="s">
        <v>16</v>
      </c>
      <c r="I10" s="13">
        <v>30</v>
      </c>
      <c r="J10" s="14">
        <v>20000</v>
      </c>
      <c r="K10" s="14">
        <f>J10</f>
        <v>20000</v>
      </c>
    </row>
    <row r="11" spans="1:11" ht="31.5" x14ac:dyDescent="0.25">
      <c r="A11" s="16" t="s">
        <v>24</v>
      </c>
      <c r="B11" s="17"/>
      <c r="C11" s="8" t="s">
        <v>1</v>
      </c>
      <c r="D11" s="9" t="s">
        <v>13</v>
      </c>
      <c r="E11" s="10" t="s">
        <v>25</v>
      </c>
      <c r="F11" s="11" t="s">
        <v>15</v>
      </c>
      <c r="G11" s="12">
        <f t="shared" si="0"/>
        <v>4166.666666666667</v>
      </c>
      <c r="H11" s="11" t="s">
        <v>16</v>
      </c>
      <c r="I11" s="13">
        <v>6</v>
      </c>
      <c r="J11" s="15">
        <v>25000</v>
      </c>
      <c r="K11" s="14">
        <f t="shared" si="1"/>
        <v>25000</v>
      </c>
    </row>
    <row r="12" spans="1:11" ht="47.25" x14ac:dyDescent="0.25">
      <c r="A12" s="7" t="s">
        <v>26</v>
      </c>
      <c r="B12" s="7"/>
      <c r="C12" s="8" t="s">
        <v>27</v>
      </c>
      <c r="D12" s="9" t="s">
        <v>28</v>
      </c>
      <c r="E12" s="10" t="s">
        <v>14</v>
      </c>
      <c r="F12" s="11" t="s">
        <v>15</v>
      </c>
      <c r="G12" s="12">
        <f t="shared" si="0"/>
        <v>4166.666666666667</v>
      </c>
      <c r="H12" s="11" t="s">
        <v>16</v>
      </c>
      <c r="I12" s="13">
        <v>6</v>
      </c>
      <c r="J12" s="15">
        <v>25000</v>
      </c>
      <c r="K12" s="14">
        <f t="shared" si="1"/>
        <v>25000</v>
      </c>
    </row>
    <row r="13" spans="1:11" ht="47.25" x14ac:dyDescent="0.25">
      <c r="A13" s="7" t="s">
        <v>26</v>
      </c>
      <c r="B13" s="7"/>
      <c r="C13" s="8" t="s">
        <v>27</v>
      </c>
      <c r="D13" s="9" t="s">
        <v>29</v>
      </c>
      <c r="E13" s="10" t="s">
        <v>14</v>
      </c>
      <c r="F13" s="11" t="s">
        <v>15</v>
      </c>
      <c r="G13" s="12">
        <f t="shared" si="0"/>
        <v>3500</v>
      </c>
      <c r="H13" s="11" t="s">
        <v>16</v>
      </c>
      <c r="I13" s="13">
        <v>8</v>
      </c>
      <c r="J13" s="15">
        <v>28000</v>
      </c>
      <c r="K13" s="14">
        <f t="shared" si="1"/>
        <v>28000</v>
      </c>
    </row>
    <row r="14" spans="1:11" ht="31.5" x14ac:dyDescent="0.25">
      <c r="A14" s="7" t="s">
        <v>30</v>
      </c>
      <c r="B14" s="7"/>
      <c r="C14" s="8" t="s">
        <v>31</v>
      </c>
      <c r="D14" s="9" t="s">
        <v>32</v>
      </c>
      <c r="E14" s="10" t="s">
        <v>14</v>
      </c>
      <c r="F14" s="11" t="s">
        <v>15</v>
      </c>
      <c r="G14" s="12">
        <f t="shared" si="0"/>
        <v>1052.6315789473683</v>
      </c>
      <c r="H14" s="11" t="s">
        <v>16</v>
      </c>
      <c r="I14" s="13">
        <v>19</v>
      </c>
      <c r="J14" s="15">
        <v>20000</v>
      </c>
      <c r="K14" s="14">
        <f t="shared" si="1"/>
        <v>20000</v>
      </c>
    </row>
    <row r="15" spans="1:11" ht="31.5" x14ac:dyDescent="0.25">
      <c r="A15" s="7" t="s">
        <v>33</v>
      </c>
      <c r="B15" s="7"/>
      <c r="C15" s="8" t="s">
        <v>33</v>
      </c>
      <c r="D15" s="9" t="s">
        <v>28</v>
      </c>
      <c r="E15" s="10" t="s">
        <v>14</v>
      </c>
      <c r="F15" s="11" t="s">
        <v>15</v>
      </c>
      <c r="G15" s="12">
        <f t="shared" si="0"/>
        <v>1785.7142857142858</v>
      </c>
      <c r="H15" s="11" t="s">
        <v>16</v>
      </c>
      <c r="I15" s="13">
        <v>7</v>
      </c>
      <c r="J15" s="15">
        <v>12500</v>
      </c>
      <c r="K15" s="14">
        <f t="shared" si="1"/>
        <v>12500</v>
      </c>
    </row>
    <row r="16" spans="1:11" ht="15.75" x14ac:dyDescent="0.25">
      <c r="A16" s="18" t="s">
        <v>34</v>
      </c>
      <c r="B16" s="18"/>
      <c r="C16" s="18"/>
      <c r="D16" s="18"/>
      <c r="E16" s="18"/>
      <c r="F16" s="19"/>
      <c r="G16" s="20">
        <f>SUM(G4:G15)</f>
        <v>31646.282372598162</v>
      </c>
      <c r="H16" s="21"/>
      <c r="I16" s="22"/>
      <c r="J16" s="22">
        <f>SUM(J4:J15)</f>
        <v>280500</v>
      </c>
      <c r="K16" s="22">
        <f>SUM(K4:K15)</f>
        <v>283500</v>
      </c>
    </row>
    <row r="18" spans="1:11" ht="21" x14ac:dyDescent="0.35">
      <c r="A18" s="1" t="s">
        <v>37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31.5" x14ac:dyDescent="0.25">
      <c r="A19" s="2" t="s">
        <v>1</v>
      </c>
      <c r="B19" s="2"/>
      <c r="C19" s="3" t="s">
        <v>2</v>
      </c>
      <c r="D19" s="4" t="s">
        <v>3</v>
      </c>
      <c r="E19" s="5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10</v>
      </c>
    </row>
    <row r="20" spans="1:11" ht="15.75" x14ac:dyDescent="0.25">
      <c r="A20" s="16" t="s">
        <v>11</v>
      </c>
      <c r="B20" s="17"/>
      <c r="C20" s="8" t="s">
        <v>38</v>
      </c>
      <c r="D20" s="9" t="s">
        <v>17</v>
      </c>
      <c r="E20" s="10" t="s">
        <v>14</v>
      </c>
      <c r="F20" s="11" t="s">
        <v>39</v>
      </c>
      <c r="G20" s="24">
        <f t="shared" ref="G20:G26" si="2">+J20/I20</f>
        <v>2857.1428571428573</v>
      </c>
      <c r="H20" s="11" t="s">
        <v>40</v>
      </c>
      <c r="I20" s="13">
        <v>14</v>
      </c>
      <c r="J20" s="14">
        <v>40000</v>
      </c>
      <c r="K20" s="14">
        <f>J20*1.05</f>
        <v>42000</v>
      </c>
    </row>
    <row r="21" spans="1:11" ht="15.75" x14ac:dyDescent="0.25">
      <c r="A21" s="16" t="s">
        <v>11</v>
      </c>
      <c r="B21" s="17"/>
      <c r="C21" s="8" t="s">
        <v>38</v>
      </c>
      <c r="D21" s="9" t="s">
        <v>13</v>
      </c>
      <c r="E21" s="10" t="s">
        <v>14</v>
      </c>
      <c r="F21" s="11" t="s">
        <v>39</v>
      </c>
      <c r="G21" s="24">
        <f t="shared" si="2"/>
        <v>1428.5714285714287</v>
      </c>
      <c r="H21" s="11" t="s">
        <v>40</v>
      </c>
      <c r="I21" s="13">
        <v>14</v>
      </c>
      <c r="J21" s="14">
        <v>20000</v>
      </c>
      <c r="K21" s="14">
        <f>J21*1.05</f>
        <v>21000</v>
      </c>
    </row>
    <row r="22" spans="1:11" ht="15.75" x14ac:dyDescent="0.25">
      <c r="A22" s="7" t="s">
        <v>23</v>
      </c>
      <c r="B22" s="7"/>
      <c r="C22" s="8" t="s">
        <v>38</v>
      </c>
      <c r="D22" s="9" t="s">
        <v>17</v>
      </c>
      <c r="E22" s="10" t="s">
        <v>14</v>
      </c>
      <c r="F22" s="11" t="s">
        <v>39</v>
      </c>
      <c r="G22" s="24">
        <f t="shared" si="2"/>
        <v>1666.6666666666667</v>
      </c>
      <c r="H22" s="11" t="s">
        <v>40</v>
      </c>
      <c r="I22" s="13">
        <v>30</v>
      </c>
      <c r="J22" s="14">
        <v>50000</v>
      </c>
      <c r="K22" s="14">
        <f t="shared" ref="K22:K26" si="3">J22</f>
        <v>50000</v>
      </c>
    </row>
    <row r="23" spans="1:11" ht="15.75" x14ac:dyDescent="0.25">
      <c r="A23" s="7" t="s">
        <v>41</v>
      </c>
      <c r="B23" s="7"/>
      <c r="C23" s="8" t="s">
        <v>38</v>
      </c>
      <c r="D23" s="9" t="s">
        <v>17</v>
      </c>
      <c r="E23" s="10" t="s">
        <v>25</v>
      </c>
      <c r="F23" s="11" t="s">
        <v>39</v>
      </c>
      <c r="G23" s="24">
        <f t="shared" si="2"/>
        <v>5000</v>
      </c>
      <c r="H23" s="11" t="s">
        <v>40</v>
      </c>
      <c r="I23" s="13">
        <v>14</v>
      </c>
      <c r="J23" s="14">
        <v>70000</v>
      </c>
      <c r="K23" s="14">
        <f t="shared" si="3"/>
        <v>70000</v>
      </c>
    </row>
    <row r="24" spans="1:11" ht="15.75" x14ac:dyDescent="0.25">
      <c r="A24" s="7" t="s">
        <v>41</v>
      </c>
      <c r="B24" s="7"/>
      <c r="C24" s="8" t="s">
        <v>38</v>
      </c>
      <c r="D24" s="9" t="s">
        <v>13</v>
      </c>
      <c r="E24" s="10" t="s">
        <v>25</v>
      </c>
      <c r="F24" s="11" t="s">
        <v>39</v>
      </c>
      <c r="G24" s="24">
        <f t="shared" si="2"/>
        <v>285.71428571428572</v>
      </c>
      <c r="H24" s="11" t="s">
        <v>40</v>
      </c>
      <c r="I24" s="13">
        <v>14</v>
      </c>
      <c r="J24" s="14">
        <v>4000</v>
      </c>
      <c r="K24" s="14">
        <f t="shared" si="3"/>
        <v>4000</v>
      </c>
    </row>
    <row r="25" spans="1:11" ht="15.75" x14ac:dyDescent="0.25">
      <c r="A25" s="7" t="s">
        <v>41</v>
      </c>
      <c r="B25" s="7"/>
      <c r="C25" s="8" t="s">
        <v>42</v>
      </c>
      <c r="D25" s="9" t="s">
        <v>17</v>
      </c>
      <c r="E25" s="10" t="s">
        <v>25</v>
      </c>
      <c r="F25" s="11" t="s">
        <v>39</v>
      </c>
      <c r="G25" s="24">
        <f t="shared" si="2"/>
        <v>0</v>
      </c>
      <c r="H25" s="11" t="s">
        <v>40</v>
      </c>
      <c r="I25" s="13">
        <v>14</v>
      </c>
      <c r="J25" s="14">
        <v>0</v>
      </c>
      <c r="K25" s="14">
        <f t="shared" si="3"/>
        <v>0</v>
      </c>
    </row>
    <row r="26" spans="1:11" ht="15.75" x14ac:dyDescent="0.25">
      <c r="A26" s="7" t="s">
        <v>41</v>
      </c>
      <c r="B26" s="7"/>
      <c r="C26" s="8" t="s">
        <v>42</v>
      </c>
      <c r="D26" s="9" t="s">
        <v>13</v>
      </c>
      <c r="E26" s="10" t="s">
        <v>25</v>
      </c>
      <c r="F26" s="11" t="s">
        <v>39</v>
      </c>
      <c r="G26" s="24">
        <f t="shared" si="2"/>
        <v>0</v>
      </c>
      <c r="H26" s="11" t="s">
        <v>40</v>
      </c>
      <c r="I26" s="13">
        <v>14</v>
      </c>
      <c r="J26" s="14">
        <v>0</v>
      </c>
      <c r="K26" s="14">
        <f t="shared" si="3"/>
        <v>0</v>
      </c>
    </row>
    <row r="27" spans="1:11" ht="15.75" x14ac:dyDescent="0.25">
      <c r="A27" s="18" t="s">
        <v>34</v>
      </c>
      <c r="B27" s="18"/>
      <c r="C27" s="18"/>
      <c r="D27" s="18"/>
      <c r="E27" s="18"/>
      <c r="F27" s="19"/>
      <c r="G27" s="19">
        <f>G20+G26</f>
        <v>2857.1428571428573</v>
      </c>
      <c r="H27" s="21"/>
      <c r="I27" s="22"/>
      <c r="J27" s="22">
        <f>SUM(J20:J26)</f>
        <v>184000</v>
      </c>
      <c r="K27" s="22">
        <f>SUM(K20:K26)</f>
        <v>187000</v>
      </c>
    </row>
    <row r="29" spans="1:11" ht="21" x14ac:dyDescent="0.35">
      <c r="A29" s="1" t="s">
        <v>43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31.5" x14ac:dyDescent="0.25">
      <c r="A30" s="3" t="s">
        <v>1</v>
      </c>
      <c r="B30" s="3" t="s">
        <v>44</v>
      </c>
      <c r="C30" s="3" t="s">
        <v>2</v>
      </c>
      <c r="D30" s="3" t="s">
        <v>3</v>
      </c>
      <c r="E30" s="3" t="s">
        <v>4</v>
      </c>
      <c r="F30" s="25" t="s">
        <v>5</v>
      </c>
      <c r="G30" s="6" t="s">
        <v>6</v>
      </c>
      <c r="H30" s="25" t="s">
        <v>7</v>
      </c>
      <c r="I30" s="25" t="s">
        <v>8</v>
      </c>
      <c r="J30" s="6" t="s">
        <v>9</v>
      </c>
      <c r="K30" s="6" t="s">
        <v>10</v>
      </c>
    </row>
    <row r="31" spans="1:11" ht="15.75" x14ac:dyDescent="0.25">
      <c r="A31" s="23" t="s">
        <v>11</v>
      </c>
      <c r="B31" s="26" t="s">
        <v>45</v>
      </c>
      <c r="C31" s="27"/>
      <c r="D31" s="28" t="s">
        <v>46</v>
      </c>
      <c r="E31" s="29" t="s">
        <v>47</v>
      </c>
      <c r="F31" s="30" t="s">
        <v>48</v>
      </c>
      <c r="G31" s="31">
        <f>J31/I31</f>
        <v>25000</v>
      </c>
      <c r="H31" s="32" t="s">
        <v>49</v>
      </c>
      <c r="I31" s="33">
        <v>0.8</v>
      </c>
      <c r="J31" s="34">
        <v>20000</v>
      </c>
      <c r="K31" s="14">
        <f>J31*1.05</f>
        <v>21000</v>
      </c>
    </row>
    <row r="32" spans="1:11" ht="31.5" x14ac:dyDescent="0.25">
      <c r="A32" s="23" t="s">
        <v>50</v>
      </c>
      <c r="B32" s="26" t="s">
        <v>51</v>
      </c>
      <c r="C32" s="27"/>
      <c r="D32" s="28" t="s">
        <v>46</v>
      </c>
      <c r="E32" s="29" t="s">
        <v>47</v>
      </c>
      <c r="F32" s="30" t="s">
        <v>48</v>
      </c>
      <c r="G32" s="31">
        <f>J32/I32</f>
        <v>30000</v>
      </c>
      <c r="H32" s="32" t="s">
        <v>49</v>
      </c>
      <c r="I32" s="33">
        <v>2</v>
      </c>
      <c r="J32" s="34">
        <v>60000</v>
      </c>
      <c r="K32" s="14">
        <f>J32</f>
        <v>60000</v>
      </c>
    </row>
    <row r="33" spans="1:11" ht="31.5" x14ac:dyDescent="0.25">
      <c r="A33" s="23" t="s">
        <v>41</v>
      </c>
      <c r="B33" s="26" t="s">
        <v>52</v>
      </c>
      <c r="C33" s="27"/>
      <c r="D33" s="28" t="s">
        <v>46</v>
      </c>
      <c r="E33" s="29" t="s">
        <v>53</v>
      </c>
      <c r="F33" s="30" t="s">
        <v>54</v>
      </c>
      <c r="G33" s="35">
        <f>J33/I33*1000</f>
        <v>3333333.3333333335</v>
      </c>
      <c r="H33" s="32" t="s">
        <v>55</v>
      </c>
      <c r="I33" s="33">
        <v>4.5</v>
      </c>
      <c r="J33" s="34">
        <v>15000</v>
      </c>
      <c r="K33" s="14">
        <f>J33</f>
        <v>15000</v>
      </c>
    </row>
    <row r="34" spans="1:11" ht="63" x14ac:dyDescent="0.25">
      <c r="A34" s="23" t="s">
        <v>19</v>
      </c>
      <c r="B34" s="26" t="s">
        <v>20</v>
      </c>
      <c r="C34" s="27"/>
      <c r="D34" s="28" t="s">
        <v>46</v>
      </c>
      <c r="E34" s="29" t="s">
        <v>56</v>
      </c>
      <c r="F34" s="30" t="s">
        <v>54</v>
      </c>
      <c r="G34" s="35">
        <f>J34/I34*1000</f>
        <v>5000000</v>
      </c>
      <c r="H34" s="32" t="s">
        <v>55</v>
      </c>
      <c r="I34" s="33">
        <v>4</v>
      </c>
      <c r="J34" s="34">
        <v>20000</v>
      </c>
      <c r="K34" s="14">
        <f>J34</f>
        <v>20000</v>
      </c>
    </row>
    <row r="35" spans="1:11" ht="15.75" x14ac:dyDescent="0.25">
      <c r="A35" s="23" t="s">
        <v>57</v>
      </c>
      <c r="B35" s="26" t="s">
        <v>58</v>
      </c>
      <c r="C35" s="27"/>
      <c r="D35" s="28" t="s">
        <v>46</v>
      </c>
      <c r="E35" s="29" t="s">
        <v>59</v>
      </c>
      <c r="F35" s="30" t="s">
        <v>54</v>
      </c>
      <c r="G35" s="35">
        <f>J35/I35*1000</f>
        <v>857142.85714285716</v>
      </c>
      <c r="H35" s="32" t="s">
        <v>55</v>
      </c>
      <c r="I35" s="33">
        <v>35</v>
      </c>
      <c r="J35" s="34">
        <v>30000</v>
      </c>
      <c r="K35" s="14">
        <f>J35</f>
        <v>30000</v>
      </c>
    </row>
    <row r="36" spans="1:11" ht="15.75" x14ac:dyDescent="0.25">
      <c r="A36" s="18" t="s">
        <v>34</v>
      </c>
      <c r="B36" s="18"/>
      <c r="C36" s="18"/>
      <c r="D36" s="18"/>
      <c r="E36" s="18"/>
      <c r="F36" s="36">
        <f>G34+G33</f>
        <v>8333333.333333334</v>
      </c>
      <c r="G36" s="37">
        <f>G32+G31</f>
        <v>55000</v>
      </c>
      <c r="H36" s="21"/>
      <c r="I36" s="22"/>
      <c r="J36" s="22">
        <f>SUM(J31:J35)</f>
        <v>145000</v>
      </c>
      <c r="K36" s="22">
        <f>SUM(K31:K35)</f>
        <v>146000</v>
      </c>
    </row>
    <row r="37" spans="1:11" ht="23.25" x14ac:dyDescent="0.25">
      <c r="A37" s="38"/>
      <c r="B37" s="38"/>
      <c r="C37" s="38"/>
      <c r="D37" s="39"/>
      <c r="E37" s="40"/>
      <c r="F37" s="39"/>
      <c r="G37" s="39"/>
      <c r="H37" s="39"/>
      <c r="I37" s="41"/>
      <c r="J37" s="42"/>
      <c r="K37" s="39"/>
    </row>
    <row r="38" spans="1:11" ht="21" x14ac:dyDescent="0.35">
      <c r="A38" s="1" t="s">
        <v>60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31.5" x14ac:dyDescent="0.25">
      <c r="A39" s="2" t="s">
        <v>1</v>
      </c>
      <c r="B39" s="2"/>
      <c r="C39" s="3" t="s">
        <v>2</v>
      </c>
      <c r="D39" s="4" t="s">
        <v>3</v>
      </c>
      <c r="E39" s="5" t="s">
        <v>4</v>
      </c>
      <c r="F39" s="6" t="s">
        <v>5</v>
      </c>
      <c r="G39" s="6" t="s">
        <v>6</v>
      </c>
      <c r="H39" s="6" t="s">
        <v>7</v>
      </c>
      <c r="I39" s="6" t="s">
        <v>8</v>
      </c>
      <c r="J39" s="6" t="s">
        <v>9</v>
      </c>
      <c r="K39" s="6" t="s">
        <v>10</v>
      </c>
    </row>
    <row r="40" spans="1:11" ht="15.75" x14ac:dyDescent="0.25">
      <c r="A40" s="43" t="s">
        <v>11</v>
      </c>
      <c r="B40" s="43"/>
      <c r="C40" s="27" t="s">
        <v>61</v>
      </c>
      <c r="D40" s="28" t="s">
        <v>62</v>
      </c>
      <c r="E40" s="29" t="s">
        <v>63</v>
      </c>
      <c r="F40" s="30" t="s">
        <v>39</v>
      </c>
      <c r="G40" s="31">
        <f>J40/I40</f>
        <v>189082.89775488802</v>
      </c>
      <c r="H40" s="32" t="s">
        <v>49</v>
      </c>
      <c r="I40" s="33">
        <v>1.639492538356691</v>
      </c>
      <c r="J40" s="44">
        <v>310000</v>
      </c>
      <c r="K40" s="14">
        <f t="shared" ref="K40:K48" si="4">J40*1.05</f>
        <v>325500</v>
      </c>
    </row>
    <row r="41" spans="1:11" ht="15.75" x14ac:dyDescent="0.25">
      <c r="A41" s="43" t="s">
        <v>11</v>
      </c>
      <c r="B41" s="43"/>
      <c r="C41" s="27" t="s">
        <v>64</v>
      </c>
      <c r="D41" s="28" t="s">
        <v>62</v>
      </c>
      <c r="E41" s="29" t="s">
        <v>63</v>
      </c>
      <c r="F41" s="30" t="s">
        <v>39</v>
      </c>
      <c r="G41" s="31">
        <f t="shared" ref="G41:G56" si="5">J41/I41</f>
        <v>134237.30981147225</v>
      </c>
      <c r="H41" s="32" t="s">
        <v>49</v>
      </c>
      <c r="I41" s="33">
        <v>1.3409088743867001</v>
      </c>
      <c r="J41" s="44">
        <v>180000</v>
      </c>
      <c r="K41" s="14">
        <f t="shared" si="4"/>
        <v>189000</v>
      </c>
    </row>
    <row r="42" spans="1:11" ht="15.75" x14ac:dyDescent="0.25">
      <c r="A42" s="43" t="s">
        <v>11</v>
      </c>
      <c r="B42" s="43"/>
      <c r="C42" s="27" t="s">
        <v>65</v>
      </c>
      <c r="D42" s="28" t="s">
        <v>62</v>
      </c>
      <c r="E42" s="29" t="s">
        <v>63</v>
      </c>
      <c r="F42" s="30" t="s">
        <v>48</v>
      </c>
      <c r="G42" s="31">
        <f t="shared" si="5"/>
        <v>5472.1158962563723</v>
      </c>
      <c r="H42" s="32" t="s">
        <v>49</v>
      </c>
      <c r="I42" s="33">
        <v>1.8274466750313676</v>
      </c>
      <c r="J42" s="34">
        <v>10000</v>
      </c>
      <c r="K42" s="14">
        <f t="shared" si="4"/>
        <v>10500</v>
      </c>
    </row>
    <row r="43" spans="1:11" ht="15.75" x14ac:dyDescent="0.25">
      <c r="A43" s="43" t="s">
        <v>11</v>
      </c>
      <c r="B43" s="43"/>
      <c r="C43" s="27" t="s">
        <v>66</v>
      </c>
      <c r="D43" s="28" t="s">
        <v>62</v>
      </c>
      <c r="E43" s="29" t="s">
        <v>63</v>
      </c>
      <c r="F43" s="30" t="s">
        <v>48</v>
      </c>
      <c r="G43" s="31">
        <f t="shared" si="5"/>
        <v>11445.776312022554</v>
      </c>
      <c r="H43" s="32" t="s">
        <v>49</v>
      </c>
      <c r="I43" s="33">
        <v>2.1842118278810148</v>
      </c>
      <c r="J43" s="34">
        <v>25000</v>
      </c>
      <c r="K43" s="14">
        <f t="shared" si="4"/>
        <v>26250</v>
      </c>
    </row>
    <row r="44" spans="1:11" ht="15.75" x14ac:dyDescent="0.25">
      <c r="A44" s="43" t="s">
        <v>11</v>
      </c>
      <c r="B44" s="43"/>
      <c r="C44" s="27" t="s">
        <v>67</v>
      </c>
      <c r="D44" s="28" t="s">
        <v>62</v>
      </c>
      <c r="E44" s="29" t="s">
        <v>47</v>
      </c>
      <c r="F44" s="30" t="s">
        <v>48</v>
      </c>
      <c r="G44" s="31">
        <f t="shared" si="5"/>
        <v>15650.840075816082</v>
      </c>
      <c r="H44" s="32" t="s">
        <v>49</v>
      </c>
      <c r="I44" s="33">
        <v>0.95841500694766091</v>
      </c>
      <c r="J44" s="34">
        <v>15000</v>
      </c>
      <c r="K44" s="14">
        <f t="shared" si="4"/>
        <v>15750</v>
      </c>
    </row>
    <row r="45" spans="1:11" ht="15.75" x14ac:dyDescent="0.25">
      <c r="A45" s="43" t="s">
        <v>11</v>
      </c>
      <c r="B45" s="43"/>
      <c r="C45" s="27" t="s">
        <v>68</v>
      </c>
      <c r="D45" s="28" t="s">
        <v>62</v>
      </c>
      <c r="E45" s="29" t="s">
        <v>69</v>
      </c>
      <c r="F45" s="30" t="s">
        <v>48</v>
      </c>
      <c r="G45" s="31">
        <f t="shared" si="5"/>
        <v>3982.1311856185216</v>
      </c>
      <c r="H45" s="32" t="s">
        <v>49</v>
      </c>
      <c r="I45" s="33">
        <v>5.0224362452523055</v>
      </c>
      <c r="J45" s="34">
        <v>20000</v>
      </c>
      <c r="K45" s="14">
        <f t="shared" si="4"/>
        <v>21000</v>
      </c>
    </row>
    <row r="46" spans="1:11" ht="15.75" x14ac:dyDescent="0.25">
      <c r="A46" s="43" t="s">
        <v>11</v>
      </c>
      <c r="B46" s="43"/>
      <c r="C46" s="27" t="s">
        <v>70</v>
      </c>
      <c r="D46" s="28" t="s">
        <v>62</v>
      </c>
      <c r="E46" s="29" t="s">
        <v>71</v>
      </c>
      <c r="F46" s="30" t="s">
        <v>48</v>
      </c>
      <c r="G46" s="31">
        <f t="shared" si="5"/>
        <v>12385.679693408669</v>
      </c>
      <c r="H46" s="32" t="s">
        <v>49</v>
      </c>
      <c r="I46" s="33">
        <v>2.422152093596059</v>
      </c>
      <c r="J46" s="34">
        <v>30000</v>
      </c>
      <c r="K46" s="14">
        <f t="shared" si="4"/>
        <v>31500</v>
      </c>
    </row>
    <row r="47" spans="1:11" ht="15.75" x14ac:dyDescent="0.25">
      <c r="A47" s="43" t="s">
        <v>11</v>
      </c>
      <c r="B47" s="43"/>
      <c r="C47" s="27" t="s">
        <v>72</v>
      </c>
      <c r="D47" s="28" t="s">
        <v>62</v>
      </c>
      <c r="E47" s="29" t="s">
        <v>69</v>
      </c>
      <c r="F47" s="30" t="s">
        <v>48</v>
      </c>
      <c r="G47" s="31">
        <f t="shared" si="5"/>
        <v>4000</v>
      </c>
      <c r="H47" s="32" t="s">
        <v>49</v>
      </c>
      <c r="I47" s="33">
        <v>5</v>
      </c>
      <c r="J47" s="34">
        <v>20000</v>
      </c>
      <c r="K47" s="14">
        <f t="shared" si="4"/>
        <v>21000</v>
      </c>
    </row>
    <row r="48" spans="1:11" ht="15.75" x14ac:dyDescent="0.25">
      <c r="A48" s="43" t="s">
        <v>11</v>
      </c>
      <c r="B48" s="43"/>
      <c r="C48" s="27" t="s">
        <v>73</v>
      </c>
      <c r="D48" s="28" t="s">
        <v>62</v>
      </c>
      <c r="E48" s="29" t="s">
        <v>47</v>
      </c>
      <c r="F48" s="30" t="s">
        <v>48</v>
      </c>
      <c r="G48" s="31">
        <f t="shared" si="5"/>
        <v>25000</v>
      </c>
      <c r="H48" s="32" t="s">
        <v>49</v>
      </c>
      <c r="I48" s="33">
        <v>0.8</v>
      </c>
      <c r="J48" s="34">
        <v>20000</v>
      </c>
      <c r="K48" s="14">
        <f t="shared" si="4"/>
        <v>21000</v>
      </c>
    </row>
    <row r="49" spans="1:11" ht="15.75" x14ac:dyDescent="0.25">
      <c r="A49" s="43" t="s">
        <v>52</v>
      </c>
      <c r="B49" s="43"/>
      <c r="C49" s="27" t="s">
        <v>74</v>
      </c>
      <c r="D49" s="28" t="s">
        <v>62</v>
      </c>
      <c r="E49" s="29" t="s">
        <v>75</v>
      </c>
      <c r="F49" s="30" t="s">
        <v>39</v>
      </c>
      <c r="G49" s="31">
        <f t="shared" si="5"/>
        <v>6842.9610501080297</v>
      </c>
      <c r="H49" s="32" t="s">
        <v>49</v>
      </c>
      <c r="I49" s="33">
        <v>3.6533892005136175</v>
      </c>
      <c r="J49" s="34">
        <v>25000</v>
      </c>
      <c r="K49" s="14">
        <f>J49</f>
        <v>25000</v>
      </c>
    </row>
    <row r="50" spans="1:11" ht="15.75" x14ac:dyDescent="0.25">
      <c r="A50" s="43" t="s">
        <v>23</v>
      </c>
      <c r="B50" s="43"/>
      <c r="C50" s="27" t="s">
        <v>76</v>
      </c>
      <c r="D50" s="28" t="s">
        <v>62</v>
      </c>
      <c r="E50" s="29" t="s">
        <v>75</v>
      </c>
      <c r="F50" s="30" t="s">
        <v>39</v>
      </c>
      <c r="G50" s="31">
        <f t="shared" si="5"/>
        <v>7777.7777777777774</v>
      </c>
      <c r="H50" s="32" t="s">
        <v>49</v>
      </c>
      <c r="I50" s="33">
        <v>4.5</v>
      </c>
      <c r="J50" s="34">
        <v>35000</v>
      </c>
      <c r="K50" s="14">
        <f>J50</f>
        <v>35000</v>
      </c>
    </row>
    <row r="51" spans="1:11" ht="15.75" x14ac:dyDescent="0.25">
      <c r="A51" s="43" t="s">
        <v>23</v>
      </c>
      <c r="B51" s="43"/>
      <c r="C51" s="27" t="s">
        <v>77</v>
      </c>
      <c r="D51" s="28" t="s">
        <v>62</v>
      </c>
      <c r="E51" s="29" t="s">
        <v>75</v>
      </c>
      <c r="F51" s="30" t="s">
        <v>39</v>
      </c>
      <c r="G51" s="31">
        <f t="shared" si="5"/>
        <v>7777.7777777777774</v>
      </c>
      <c r="H51" s="32" t="s">
        <v>49</v>
      </c>
      <c r="I51" s="33">
        <v>4.5</v>
      </c>
      <c r="J51" s="34">
        <v>35000</v>
      </c>
      <c r="K51" s="14">
        <f>J51</f>
        <v>35000</v>
      </c>
    </row>
    <row r="52" spans="1:11" ht="15.75" x14ac:dyDescent="0.25">
      <c r="A52" s="43" t="s">
        <v>19</v>
      </c>
      <c r="B52" s="43"/>
      <c r="C52" s="27" t="s">
        <v>78</v>
      </c>
      <c r="D52" s="28" t="s">
        <v>62</v>
      </c>
      <c r="E52" s="29" t="s">
        <v>75</v>
      </c>
      <c r="F52" s="30" t="s">
        <v>39</v>
      </c>
      <c r="G52" s="31">
        <f t="shared" si="5"/>
        <v>23266.067570367301</v>
      </c>
      <c r="H52" s="32" t="s">
        <v>49</v>
      </c>
      <c r="I52" s="33">
        <v>3.6533892005136175</v>
      </c>
      <c r="J52" s="34">
        <v>85000</v>
      </c>
      <c r="K52" s="14">
        <f>J52</f>
        <v>85000</v>
      </c>
    </row>
    <row r="53" spans="1:11" ht="15.75" x14ac:dyDescent="0.25">
      <c r="A53" s="43" t="s">
        <v>19</v>
      </c>
      <c r="B53" s="43"/>
      <c r="C53" s="27" t="s">
        <v>79</v>
      </c>
      <c r="D53" s="28" t="s">
        <v>62</v>
      </c>
      <c r="E53" s="29" t="s">
        <v>80</v>
      </c>
      <c r="F53" s="30" t="s">
        <v>39</v>
      </c>
      <c r="G53" s="31">
        <f t="shared" si="5"/>
        <v>12230.371842887502</v>
      </c>
      <c r="H53" s="32" t="s">
        <v>49</v>
      </c>
      <c r="I53" s="33">
        <v>3.5976011657885882</v>
      </c>
      <c r="J53" s="34">
        <v>44000</v>
      </c>
      <c r="K53" s="14">
        <f t="shared" ref="K53:K56" si="6">J53</f>
        <v>44000</v>
      </c>
    </row>
    <row r="54" spans="1:11" ht="15.75" x14ac:dyDescent="0.25">
      <c r="A54" s="43" t="s">
        <v>19</v>
      </c>
      <c r="B54" s="43"/>
      <c r="C54" s="27" t="s">
        <v>81</v>
      </c>
      <c r="D54" s="28" t="s">
        <v>62</v>
      </c>
      <c r="E54" s="29" t="s">
        <v>75</v>
      </c>
      <c r="F54" s="30" t="s">
        <v>48</v>
      </c>
      <c r="G54" s="31">
        <f>J54/I54</f>
        <v>97342.315945682742</v>
      </c>
      <c r="H54" s="32" t="s">
        <v>49</v>
      </c>
      <c r="I54" s="33">
        <v>1.8491444162931201</v>
      </c>
      <c r="J54" s="34">
        <v>180000</v>
      </c>
      <c r="K54" s="14">
        <f t="shared" si="6"/>
        <v>180000</v>
      </c>
    </row>
    <row r="55" spans="1:11" ht="15.75" x14ac:dyDescent="0.25">
      <c r="A55" s="43" t="s">
        <v>50</v>
      </c>
      <c r="B55" s="43"/>
      <c r="C55" s="27" t="s">
        <v>48</v>
      </c>
      <c r="D55" s="28" t="s">
        <v>62</v>
      </c>
      <c r="E55" s="29" t="s">
        <v>47</v>
      </c>
      <c r="F55" s="30" t="s">
        <v>48</v>
      </c>
      <c r="G55" s="31">
        <f>J55/I55</f>
        <v>281749.42382622277</v>
      </c>
      <c r="H55" s="32" t="s">
        <v>49</v>
      </c>
      <c r="I55" s="33">
        <v>0.53238795651456916</v>
      </c>
      <c r="J55" s="44">
        <v>150000</v>
      </c>
      <c r="K55" s="14">
        <f t="shared" si="6"/>
        <v>150000</v>
      </c>
    </row>
    <row r="56" spans="1:11" ht="15.75" x14ac:dyDescent="0.25">
      <c r="A56" s="43" t="s">
        <v>82</v>
      </c>
      <c r="B56" s="43"/>
      <c r="C56" s="27" t="s">
        <v>78</v>
      </c>
      <c r="D56" s="28" t="s">
        <v>62</v>
      </c>
      <c r="E56" s="29" t="s">
        <v>80</v>
      </c>
      <c r="F56" s="30" t="s">
        <v>39</v>
      </c>
      <c r="G56" s="31">
        <f t="shared" si="5"/>
        <v>47377.682893364567</v>
      </c>
      <c r="H56" s="32" t="s">
        <v>49</v>
      </c>
      <c r="I56" s="33">
        <v>0.42213968220047926</v>
      </c>
      <c r="J56" s="34">
        <v>20000</v>
      </c>
      <c r="K56" s="14">
        <f t="shared" si="6"/>
        <v>20000</v>
      </c>
    </row>
    <row r="57" spans="1:11" ht="15.75" x14ac:dyDescent="0.25">
      <c r="A57" s="18" t="s">
        <v>34</v>
      </c>
      <c r="B57" s="18"/>
      <c r="C57" s="18"/>
      <c r="D57" s="18"/>
      <c r="E57" s="18"/>
      <c r="F57" s="36"/>
      <c r="G57" s="37">
        <f>SUM(G40:G56)</f>
        <v>885621.12941367074</v>
      </c>
      <c r="H57" s="21"/>
      <c r="I57" s="22"/>
      <c r="J57" s="22">
        <f>SUM(J40:J56)</f>
        <v>1204000</v>
      </c>
      <c r="K57" s="22">
        <f>SUM(K40:K56)</f>
        <v>1235500</v>
      </c>
    </row>
  </sheetData>
  <mergeCells count="47">
    <mergeCell ref="A53:B53"/>
    <mergeCell ref="A54:B54"/>
    <mergeCell ref="A55:B55"/>
    <mergeCell ref="A56:B56"/>
    <mergeCell ref="A57:E57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27:E27"/>
    <mergeCell ref="A29:K29"/>
    <mergeCell ref="A36:E36"/>
    <mergeCell ref="A38:K38"/>
    <mergeCell ref="A39:B39"/>
    <mergeCell ref="A40:B40"/>
    <mergeCell ref="A21:B21"/>
    <mergeCell ref="A22:B22"/>
    <mergeCell ref="A23:B23"/>
    <mergeCell ref="A24:B24"/>
    <mergeCell ref="A25:B25"/>
    <mergeCell ref="A26:B26"/>
    <mergeCell ref="A14:B14"/>
    <mergeCell ref="A15:B15"/>
    <mergeCell ref="A16:E16"/>
    <mergeCell ref="A18:K18"/>
    <mergeCell ref="A19:B19"/>
    <mergeCell ref="A20:B20"/>
    <mergeCell ref="A8:B8"/>
    <mergeCell ref="A9:B9"/>
    <mergeCell ref="A10:B10"/>
    <mergeCell ref="A11:B11"/>
    <mergeCell ref="A12:B12"/>
    <mergeCell ref="A13:B13"/>
    <mergeCell ref="A2:K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 Merduman</dc:creator>
  <cp:lastModifiedBy>Eda Merduman</cp:lastModifiedBy>
  <dcterms:created xsi:type="dcterms:W3CDTF">2023-06-20T05:47:06Z</dcterms:created>
  <dcterms:modified xsi:type="dcterms:W3CDTF">2023-06-20T05:53:21Z</dcterms:modified>
</cp:coreProperties>
</file>