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M12" i="1"/>
  <c r="K11" i="1"/>
  <c r="L25" i="1" l="1"/>
  <c r="L26" i="1"/>
  <c r="L27" i="1"/>
  <c r="L28" i="1"/>
  <c r="L24" i="1"/>
  <c r="C34" i="1"/>
  <c r="I17" i="1"/>
  <c r="I18" i="1"/>
  <c r="I19" i="1"/>
  <c r="I20" i="1"/>
  <c r="I16" i="1"/>
  <c r="K10" i="1" l="1"/>
  <c r="M9" i="1"/>
  <c r="K8" i="1"/>
  <c r="K7" i="1"/>
  <c r="C11" i="1"/>
  <c r="K5" i="1"/>
  <c r="E50" i="1"/>
  <c r="B50" i="1" s="1"/>
  <c r="L4" i="1" s="1"/>
  <c r="L9" i="1" s="1"/>
  <c r="C35" i="1"/>
  <c r="E66" i="1"/>
  <c r="F66" i="1" s="1"/>
  <c r="E65" i="1"/>
  <c r="F65" i="1" s="1"/>
  <c r="B54" i="1"/>
  <c r="B55" i="1" s="1"/>
  <c r="F19" i="1" l="1"/>
  <c r="C19" i="1" s="1"/>
  <c r="F20" i="1"/>
  <c r="C20" i="1" s="1"/>
  <c r="C33" i="1"/>
  <c r="L3" i="1"/>
  <c r="L6" i="1" s="1"/>
  <c r="K4" i="1"/>
  <c r="E35" i="1" s="1"/>
  <c r="D33" i="1" l="1"/>
  <c r="F18" i="1"/>
  <c r="C18" i="1" s="1"/>
  <c r="D34" i="1"/>
  <c r="F35" i="1"/>
  <c r="L20" i="1"/>
  <c r="M20" i="1" s="1"/>
  <c r="N20" i="1" s="1"/>
  <c r="K3" i="1"/>
  <c r="K6" i="1" s="1"/>
  <c r="E34" i="1"/>
  <c r="K9" i="1"/>
  <c r="E32" i="1"/>
  <c r="C32" i="1"/>
  <c r="F17" i="1" s="1"/>
  <c r="C17" i="1" s="1"/>
  <c r="E33" i="1"/>
  <c r="F32" i="1" l="1"/>
  <c r="M25" i="1"/>
  <c r="L17" i="1"/>
  <c r="M17" i="1" s="1"/>
  <c r="N17" i="1" s="1"/>
  <c r="F33" i="1"/>
  <c r="L18" i="1"/>
  <c r="M18" i="1" s="1"/>
  <c r="N18" i="1" s="1"/>
  <c r="F34" i="1"/>
  <c r="L19" i="1"/>
  <c r="M19" i="1" s="1"/>
  <c r="N19" i="1" s="1"/>
  <c r="C31" i="1"/>
  <c r="F16" i="1" s="1"/>
  <c r="C16" i="1" s="1"/>
  <c r="D32" i="1"/>
  <c r="N25" i="1" l="1"/>
  <c r="M27" i="1"/>
  <c r="N27" i="1" s="1"/>
  <c r="D31" i="1"/>
  <c r="E31" i="1"/>
  <c r="F31" i="1" l="1"/>
  <c r="M24" i="1"/>
  <c r="L16" i="1"/>
  <c r="M16" i="1" s="1"/>
  <c r="N16" i="1" s="1"/>
  <c r="N24" i="1" l="1"/>
  <c r="M26" i="1"/>
  <c r="M28" i="1" l="1"/>
  <c r="N28" i="1" s="1"/>
  <c r="N26" i="1"/>
</calcChain>
</file>

<file path=xl/sharedStrings.xml><?xml version="1.0" encoding="utf-8"?>
<sst xmlns="http://schemas.openxmlformats.org/spreadsheetml/2006/main" count="87" uniqueCount="82">
  <si>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</si>
  <si>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</si>
  <si>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</si>
  <si>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</si>
  <si>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</si>
  <si>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</si>
  <si>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</si>
  <si>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</si>
  <si>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</si>
  <si>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</si>
  <si>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</si>
  <si>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</si>
  <si>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</si>
  <si>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</si>
  <si>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</si>
  <si>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</si>
  <si>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</si>
  <si>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</si>
  <si>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</si>
  <si>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</si>
  <si>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</si>
  <si>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</si>
  <si>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</si>
  <si>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</si>
  <si>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</si>
  <si>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</si>
  <si>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</si>
  <si>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</si>
  <si>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</si>
  <si>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</si>
  <si>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</si>
  <si>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</si>
  <si>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</si>
  <si>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</si>
  <si>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</si>
  <si>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</si>
  <si>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</si>
  <si>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</si>
  <si>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</si>
  <si>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</si>
  <si>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</si>
  <si>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</si>
  <si>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</si>
  <si>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</si>
  <si>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</si>
  <si>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</si>
  <si>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</si>
  <si>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</si>
  <si>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</si>
  <si>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</si>
  <si>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</si>
  <si>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</si>
  <si>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</si>
  <si>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</si>
  <si>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</si>
  <si>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</si>
  <si>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</si>
  <si>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</si>
  <si>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</si>
  <si>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</si>
  <si>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</si>
  <si>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</si>
  <si>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</si>
  <si>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</si>
  <si>
    <t>Stomach Size</t>
    <phoneticPr fontId="1" type="noConversion"/>
  </si>
  <si>
    <t>Weight (kg)</t>
    <phoneticPr fontId="1" type="noConversion"/>
  </si>
  <si>
    <t>Stomach (kg)</t>
    <phoneticPr fontId="1" type="noConversion"/>
  </si>
  <si>
    <t>Digestion Speed</t>
    <phoneticPr fontId="1" type="noConversion"/>
  </si>
  <si>
    <t>Weight (kg)</t>
    <phoneticPr fontId="1" type="noConversion"/>
  </si>
  <si>
    <t>Speed (kg/s)</t>
    <phoneticPr fontId="1" type="noConversion"/>
  </si>
  <si>
    <t>Growing Length</t>
    <phoneticPr fontId="1" type="noConversion"/>
  </si>
  <si>
    <t>Weight (kg)</t>
    <phoneticPr fontId="1" type="noConversion"/>
  </si>
  <si>
    <t>Child Weight</t>
    <phoneticPr fontId="1" type="noConversion"/>
  </si>
  <si>
    <t>kg</t>
    <phoneticPr fontId="1" type="noConversion"/>
  </si>
  <si>
    <t>seconds</t>
    <phoneticPr fontId="1" type="noConversion"/>
  </si>
  <si>
    <t>Pregnant Delay</t>
    <phoneticPr fontId="1" type="noConversion"/>
  </si>
  <si>
    <t>days</t>
    <phoneticPr fontId="1" type="noConversion"/>
  </si>
  <si>
    <t>ticks</t>
    <phoneticPr fontId="1" type="noConversion"/>
  </si>
  <si>
    <t>ticks</t>
    <phoneticPr fontId="1" type="noConversion"/>
  </si>
  <si>
    <t>days</t>
    <phoneticPr fontId="1" type="noConversion"/>
  </si>
  <si>
    <t>mixed feed</t>
    <phoneticPr fontId="1" type="noConversion"/>
  </si>
  <si>
    <t>straw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</si>
</sst>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1362075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workbookViewId="0">
      <selection activeCell="N12" sqref="N12"/>
    </sheetView>
  </sheetViews>
  <sheetFormatPr defaultRowHeight="16.5" x14ac:dyDescent="0.3"/>
  <cols>
    <col min="2" max="2" width="11.75" customWidth="1"/>
    <col min="3" max="3" width="17" customWidth="1"/>
    <col min="5" max="5" width="15" customWidth="1"/>
    <col min="6" max="6" width="13.125" bestFit="1" customWidth="1"/>
    <col min="7" max="7" width="12.625" customWidth="1"/>
    <col min="8" max="8" width="15.25" customWidth="1"/>
    <col min="9" max="9" width="14.625" customWidth="1"/>
    <col min="10" max="10" width="24.625" customWidth="1"/>
    <col min="11" max="11" width="24.25" customWidth="1"/>
    <col min="12" max="12" width="15.125" customWidth="1"/>
    <col min="13" max="13" width="12.75" customWidth="1"/>
    <col min="14" max="14" width="18.625" customWidth="1"/>
  </cols>
  <sheetData>
    <row r="1" spans="2:14" x14ac:dyDescent="0.3">
      <c r="B1" t="s">
        <v>0</v>
      </c>
      <c r="F1" t="s">
        <v>63</v>
      </c>
      <c r="J1" t="s">
        <v>19</v>
      </c>
    </row>
    <row r="2" spans="2:14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4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(C60-F66*L5*B46)/F65/$B$46</f>
        <v>0.95</v>
      </c>
      <c r="M3">
        <v>0.6</v>
      </c>
    </row>
    <row r="4" spans="2:14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F54/B50/$B$46</f>
        <v>0.70666666666666667</v>
      </c>
      <c r="M4">
        <v>0.4</v>
      </c>
    </row>
    <row r="5" spans="2:14" x14ac:dyDescent="0.3">
      <c r="B5" t="s">
        <v>3</v>
      </c>
      <c r="C5">
        <v>100</v>
      </c>
      <c r="F5" t="s">
        <v>11</v>
      </c>
      <c r="G5">
        <v>5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4" x14ac:dyDescent="0.3">
      <c r="B6" t="s">
        <v>4</v>
      </c>
      <c r="C6">
        <v>100</v>
      </c>
      <c r="F6" t="s">
        <v>4</v>
      </c>
      <c r="G6">
        <v>5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4" x14ac:dyDescent="0.3">
      <c r="B7" t="s">
        <v>5</v>
      </c>
      <c r="C7">
        <v>200</v>
      </c>
      <c r="F7" t="s">
        <v>12</v>
      </c>
      <c r="G7">
        <v>5</v>
      </c>
      <c r="J7" t="s">
        <v>59</v>
      </c>
      <c r="K7">
        <f>M7*L7</f>
        <v>0.18</v>
      </c>
      <c r="L7" s="2">
        <v>0.3</v>
      </c>
      <c r="M7">
        <v>0.6</v>
      </c>
    </row>
    <row r="8" spans="2:14" x14ac:dyDescent="0.3">
      <c r="B8" t="s">
        <v>57</v>
      </c>
      <c r="C8">
        <v>200</v>
      </c>
      <c r="J8" t="s">
        <v>60</v>
      </c>
      <c r="K8">
        <f>M8*L8</f>
        <v>0.36</v>
      </c>
      <c r="L8" s="2">
        <v>0.6</v>
      </c>
      <c r="M8">
        <v>0.6</v>
      </c>
    </row>
    <row r="9" spans="2:14" x14ac:dyDescent="0.3">
      <c r="B9" t="s">
        <v>6</v>
      </c>
      <c r="C9">
        <v>500</v>
      </c>
      <c r="J9" t="s">
        <v>61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4" x14ac:dyDescent="0.3">
      <c r="B10" t="s">
        <v>7</v>
      </c>
      <c r="C10">
        <v>500</v>
      </c>
      <c r="J10" t="s">
        <v>62</v>
      </c>
      <c r="K10">
        <f>L10*M10</f>
        <v>0.2</v>
      </c>
      <c r="L10" s="2">
        <v>0.25</v>
      </c>
      <c r="M10">
        <v>0.8</v>
      </c>
    </row>
    <row r="11" spans="2:14" x14ac:dyDescent="0.3">
      <c r="B11" t="s">
        <v>58</v>
      </c>
      <c r="C11">
        <f>(C7+C10)/2</f>
        <v>350</v>
      </c>
      <c r="J11" t="s">
        <v>80</v>
      </c>
      <c r="K11">
        <f>L11*M11</f>
        <v>0.8</v>
      </c>
      <c r="L11" s="2">
        <v>1</v>
      </c>
      <c r="M11">
        <v>0.8</v>
      </c>
    </row>
    <row r="12" spans="2:14" x14ac:dyDescent="0.3">
      <c r="J12" t="s">
        <v>81</v>
      </c>
      <c r="K12">
        <f>K3-2*K5</f>
        <v>0.24999999999999989</v>
      </c>
      <c r="L12">
        <f>L3-2*L5</f>
        <v>0.54999999999999993</v>
      </c>
      <c r="M12">
        <f>K12/L12</f>
        <v>0.45454545454545442</v>
      </c>
    </row>
    <row r="14" spans="2:14" x14ac:dyDescent="0.3">
      <c r="B14" t="s">
        <v>64</v>
      </c>
      <c r="E14" t="s">
        <v>67</v>
      </c>
      <c r="F14">
        <v>2</v>
      </c>
      <c r="H14" t="s">
        <v>72</v>
      </c>
      <c r="K14" t="s">
        <v>75</v>
      </c>
      <c r="L14">
        <v>2</v>
      </c>
    </row>
    <row r="15" spans="2:14" x14ac:dyDescent="0.3">
      <c r="B15" t="s">
        <v>65</v>
      </c>
      <c r="C15" t="s">
        <v>66</v>
      </c>
      <c r="E15" t="s">
        <v>68</v>
      </c>
      <c r="F15" t="s">
        <v>69</v>
      </c>
      <c r="H15" t="s">
        <v>71</v>
      </c>
      <c r="I15" t="s">
        <v>73</v>
      </c>
      <c r="K15" t="s">
        <v>71</v>
      </c>
      <c r="L15" t="s">
        <v>74</v>
      </c>
      <c r="M15" t="s">
        <v>77</v>
      </c>
      <c r="N15" t="s">
        <v>76</v>
      </c>
    </row>
    <row r="16" spans="2:14" x14ac:dyDescent="0.3">
      <c r="B16">
        <v>10</v>
      </c>
      <c r="C16">
        <f>20*60*F16</f>
        <v>1.5954887690834971</v>
      </c>
      <c r="E16">
        <v>10</v>
      </c>
      <c r="F16">
        <f>$F$14*C31/(20*60)</f>
        <v>1.3295739742362476E-3</v>
      </c>
      <c r="H16">
        <v>10</v>
      </c>
      <c r="I16">
        <f>0.1*H16</f>
        <v>1</v>
      </c>
      <c r="K16">
        <v>10</v>
      </c>
      <c r="L16">
        <f>$L$14*(I16/2)/(F16*0.5-E31)</f>
        <v>2507.0687287242617</v>
      </c>
      <c r="M16">
        <f>20*L16</f>
        <v>50141.374574485235</v>
      </c>
      <c r="N16">
        <f>M16/24000</f>
        <v>2.0892239406035515</v>
      </c>
    </row>
    <row r="17" spans="2:14" x14ac:dyDescent="0.3">
      <c r="B17">
        <v>100</v>
      </c>
      <c r="C17">
        <f t="shared" ref="C17:C20" si="0">20*60*F17</f>
        <v>8.9720926873273257</v>
      </c>
      <c r="E17">
        <v>100</v>
      </c>
      <c r="F17">
        <f t="shared" ref="F17:F20" si="1">$F$14*C32/(20*60)</f>
        <v>7.4767439061061043E-3</v>
      </c>
      <c r="H17">
        <v>100</v>
      </c>
      <c r="I17">
        <f t="shared" ref="I17:I20" si="2">0.1*H17</f>
        <v>10</v>
      </c>
      <c r="K17">
        <v>100</v>
      </c>
      <c r="L17">
        <f t="shared" ref="L17:L20" si="3">$L$14*(I17/2)/(F17*0.5-E32)</f>
        <v>4458.2686998428126</v>
      </c>
      <c r="M17">
        <f t="shared" ref="M17:M20" si="4">20*L17</f>
        <v>89165.373996856244</v>
      </c>
      <c r="N17">
        <f t="shared" ref="N17:N20" si="5">M17/24000</f>
        <v>3.7152239165356766</v>
      </c>
    </row>
    <row r="18" spans="2:14" x14ac:dyDescent="0.3">
      <c r="B18">
        <v>200</v>
      </c>
      <c r="C18">
        <f t="shared" si="0"/>
        <v>15.089201156195228</v>
      </c>
      <c r="E18">
        <v>200</v>
      </c>
      <c r="F18">
        <f t="shared" si="1"/>
        <v>1.2574334296829357E-2</v>
      </c>
      <c r="H18">
        <v>200</v>
      </c>
      <c r="I18">
        <f t="shared" si="2"/>
        <v>20</v>
      </c>
      <c r="K18">
        <v>200</v>
      </c>
      <c r="L18">
        <f t="shared" si="3"/>
        <v>5301.8048584470034</v>
      </c>
      <c r="M18">
        <f t="shared" si="4"/>
        <v>106036.09716894006</v>
      </c>
      <c r="N18">
        <f t="shared" si="5"/>
        <v>4.4181707153725025</v>
      </c>
    </row>
    <row r="19" spans="2:14" x14ac:dyDescent="0.3">
      <c r="B19">
        <v>350</v>
      </c>
      <c r="C19">
        <f t="shared" si="0"/>
        <v>22.958567392510961</v>
      </c>
      <c r="E19">
        <v>350</v>
      </c>
      <c r="F19">
        <f t="shared" si="1"/>
        <v>1.9132139493759134E-2</v>
      </c>
      <c r="H19">
        <v>350</v>
      </c>
      <c r="I19">
        <f t="shared" si="2"/>
        <v>35</v>
      </c>
      <c r="K19">
        <v>350</v>
      </c>
      <c r="L19">
        <f t="shared" si="3"/>
        <v>6097.9414615246296</v>
      </c>
      <c r="M19">
        <f t="shared" si="4"/>
        <v>121958.82923049259</v>
      </c>
      <c r="N19">
        <f t="shared" si="5"/>
        <v>5.0816178846038573</v>
      </c>
    </row>
    <row r="20" spans="2:14" x14ac:dyDescent="0.3">
      <c r="B20">
        <v>500</v>
      </c>
      <c r="C20">
        <f t="shared" si="0"/>
        <v>30</v>
      </c>
      <c r="E20">
        <v>500</v>
      </c>
      <c r="F20">
        <f t="shared" si="1"/>
        <v>2.5000000000000001E-2</v>
      </c>
      <c r="H20">
        <v>500</v>
      </c>
      <c r="I20">
        <f t="shared" si="2"/>
        <v>50</v>
      </c>
      <c r="K20">
        <v>500</v>
      </c>
      <c r="L20">
        <f t="shared" si="3"/>
        <v>6666.6666666666661</v>
      </c>
      <c r="M20">
        <f t="shared" si="4"/>
        <v>133333.33333333331</v>
      </c>
      <c r="N20">
        <f t="shared" si="5"/>
        <v>5.5555555555555545</v>
      </c>
    </row>
    <row r="22" spans="2:14" x14ac:dyDescent="0.3">
      <c r="K22" t="s">
        <v>70</v>
      </c>
      <c r="L22">
        <v>2</v>
      </c>
      <c r="M22">
        <v>1</v>
      </c>
    </row>
    <row r="23" spans="2:14" x14ac:dyDescent="0.3">
      <c r="K23" t="s">
        <v>71</v>
      </c>
      <c r="L23" t="s">
        <v>74</v>
      </c>
      <c r="M23" t="s">
        <v>78</v>
      </c>
      <c r="N23" t="s">
        <v>79</v>
      </c>
    </row>
    <row r="24" spans="2:14" x14ac:dyDescent="0.3">
      <c r="K24">
        <v>10</v>
      </c>
      <c r="L24">
        <f>(K24-I16)/($L$22*F16*0.5-E31*$M$22)</f>
        <v>8461.3569594443834</v>
      </c>
      <c r="M24">
        <f>20*L24</f>
        <v>169227.13918888767</v>
      </c>
      <c r="N24">
        <f>M24/24000</f>
        <v>7.0511307995369865</v>
      </c>
    </row>
    <row r="25" spans="2:14" x14ac:dyDescent="0.3">
      <c r="K25">
        <v>100</v>
      </c>
      <c r="L25">
        <f t="shared" ref="L25:L28" si="6">(K25-I17)/($L$22*F17*0.5-E32*$M$22)</f>
        <v>15046.656861969494</v>
      </c>
      <c r="M25">
        <f t="shared" ref="M25:M28" si="7">20*L25</f>
        <v>300933.13723938988</v>
      </c>
      <c r="N25">
        <f t="shared" ref="N25:N28" si="8">M25/24000</f>
        <v>12.538880718307912</v>
      </c>
    </row>
    <row r="26" spans="2:14" x14ac:dyDescent="0.3">
      <c r="K26">
        <v>200</v>
      </c>
      <c r="L26">
        <f t="shared" si="6"/>
        <v>17893.591397258639</v>
      </c>
      <c r="M26">
        <f t="shared" si="7"/>
        <v>357871.82794517279</v>
      </c>
      <c r="N26">
        <f t="shared" si="8"/>
        <v>14.911326164382199</v>
      </c>
    </row>
    <row r="27" spans="2:14" x14ac:dyDescent="0.3">
      <c r="K27">
        <v>350</v>
      </c>
      <c r="L27">
        <f t="shared" si="6"/>
        <v>20580.552432645625</v>
      </c>
      <c r="M27">
        <f t="shared" si="7"/>
        <v>411611.04865291249</v>
      </c>
      <c r="N27">
        <f t="shared" si="8"/>
        <v>17.15046036053802</v>
      </c>
    </row>
    <row r="28" spans="2:14" x14ac:dyDescent="0.3">
      <c r="K28">
        <v>500</v>
      </c>
      <c r="L28">
        <f t="shared" si="6"/>
        <v>22500</v>
      </c>
      <c r="M28">
        <f t="shared" si="7"/>
        <v>450000</v>
      </c>
      <c r="N28">
        <f t="shared" si="8"/>
        <v>18.75</v>
      </c>
    </row>
    <row r="29" spans="2:14" x14ac:dyDescent="0.3">
      <c r="B29" t="s">
        <v>35</v>
      </c>
    </row>
    <row r="30" spans="2:14" x14ac:dyDescent="0.3">
      <c r="B30" t="s">
        <v>36</v>
      </c>
      <c r="C30" t="s">
        <v>55</v>
      </c>
      <c r="D30" t="s">
        <v>37</v>
      </c>
      <c r="E30" t="s">
        <v>56</v>
      </c>
      <c r="F30" t="s">
        <v>54</v>
      </c>
    </row>
    <row r="31" spans="2:14" x14ac:dyDescent="0.3">
      <c r="B31">
        <v>10</v>
      </c>
      <c r="C31">
        <f>C32*(B31/B32)^(3/4)</f>
        <v>0.79774438454174856</v>
      </c>
      <c r="D31">
        <f>C31/B31</f>
        <v>7.9774438454174854E-2</v>
      </c>
      <c r="E31">
        <f>C31*$K$4/$L$4/(20*60)</f>
        <v>2.659147948472495E-4</v>
      </c>
      <c r="F31">
        <f>B31/2/E31/(60*20)</f>
        <v>15.669179554526636</v>
      </c>
    </row>
    <row r="32" spans="2:14" x14ac:dyDescent="0.3">
      <c r="B32">
        <v>100</v>
      </c>
      <c r="C32">
        <f>C33*(B32/B33)^(3/4)</f>
        <v>4.4860463436636628</v>
      </c>
      <c r="D32">
        <f t="shared" ref="D32" si="9">C32/B32</f>
        <v>4.4860463436636626E-2</v>
      </c>
      <c r="E32">
        <f>C32*$K$4/$L$4/(20*60)</f>
        <v>1.4953487812212208E-3</v>
      </c>
      <c r="F32">
        <f>B32/2/E32/(60*20)</f>
        <v>27.864179374017578</v>
      </c>
    </row>
    <row r="33" spans="2:6" x14ac:dyDescent="0.3">
      <c r="B33">
        <v>200</v>
      </c>
      <c r="C33">
        <f>$C$35*(B33/$B$35)^(3/4)</f>
        <v>7.5446005780976142</v>
      </c>
      <c r="D33">
        <f>C33/B33</f>
        <v>3.7723002890488071E-2</v>
      </c>
      <c r="E33">
        <f>C33*$K$4/$L$4/(20*60)</f>
        <v>2.514866859365872E-3</v>
      </c>
      <c r="F33">
        <f>B33/2/E33/(60*20)</f>
        <v>33.136280365293764</v>
      </c>
    </row>
    <row r="34" spans="2:6" x14ac:dyDescent="0.3">
      <c r="B34">
        <v>350</v>
      </c>
      <c r="C34">
        <f>$C$35*(B34/$B$35)^(3/4)</f>
        <v>11.479283696255481</v>
      </c>
      <c r="D34">
        <f>C34/B34</f>
        <v>3.2797953417872804E-2</v>
      </c>
      <c r="E34">
        <f>C34*$K$4/$L$4/(20*60)</f>
        <v>3.8264278987518267E-3</v>
      </c>
      <c r="F34">
        <f>B34/2/E34/(60*20)</f>
        <v>38.112134134528937</v>
      </c>
    </row>
    <row r="35" spans="2:6" x14ac:dyDescent="0.3">
      <c r="B35">
        <v>500</v>
      </c>
      <c r="C35">
        <f>B35*D35</f>
        <v>15</v>
      </c>
      <c r="D35" s="2">
        <v>0.03</v>
      </c>
      <c r="E35">
        <f>C35*$K$4/$L$4/(20*60)</f>
        <v>5.0000000000000001E-3</v>
      </c>
      <c r="F35">
        <f>B35/2/E35/(60*20)</f>
        <v>41.666666666666664</v>
      </c>
    </row>
    <row r="37" spans="2:6" x14ac:dyDescent="0.3">
      <c r="B37" t="s">
        <v>16</v>
      </c>
      <c r="C37" t="s">
        <v>17</v>
      </c>
      <c r="D37" t="s">
        <v>18</v>
      </c>
    </row>
    <row r="38" spans="2:6" x14ac:dyDescent="0.3">
      <c r="B38" t="s">
        <v>14</v>
      </c>
      <c r="C38" t="s">
        <v>15</v>
      </c>
      <c r="D38" t="s">
        <v>16</v>
      </c>
    </row>
    <row r="42" spans="2:6" x14ac:dyDescent="0.3">
      <c r="B42" t="s">
        <v>41</v>
      </c>
    </row>
    <row r="43" spans="2:6" x14ac:dyDescent="0.3">
      <c r="B43" s="2">
        <v>40</v>
      </c>
    </row>
    <row r="45" spans="2:6" x14ac:dyDescent="0.3">
      <c r="B45" t="s">
        <v>52</v>
      </c>
    </row>
    <row r="46" spans="2:6" x14ac:dyDescent="0.3">
      <c r="B46" s="1">
        <v>0.05</v>
      </c>
    </row>
    <row r="48" spans="2:6" x14ac:dyDescent="0.3">
      <c r="B48" t="s">
        <v>46</v>
      </c>
    </row>
    <row r="49" spans="2:6" x14ac:dyDescent="0.3">
      <c r="B49" t="s">
        <v>50</v>
      </c>
      <c r="C49" t="s">
        <v>47</v>
      </c>
      <c r="D49" t="s">
        <v>48</v>
      </c>
      <c r="E49" t="s">
        <v>49</v>
      </c>
    </row>
    <row r="50" spans="2:6" x14ac:dyDescent="0.3">
      <c r="B50">
        <f>D50*E50/C50*20*60*20*B43</f>
        <v>30</v>
      </c>
      <c r="C50" s="3">
        <v>200</v>
      </c>
      <c r="D50" s="2">
        <v>0.1</v>
      </c>
      <c r="E50" s="3">
        <f>1/16</f>
        <v>6.25E-2</v>
      </c>
    </row>
    <row r="52" spans="2:6" x14ac:dyDescent="0.3">
      <c r="B52" t="s">
        <v>27</v>
      </c>
    </row>
    <row r="53" spans="2:6" x14ac:dyDescent="0.3">
      <c r="B53" t="s">
        <v>32</v>
      </c>
      <c r="C53" t="s">
        <v>31</v>
      </c>
      <c r="D53" t="s">
        <v>28</v>
      </c>
      <c r="E53" t="s">
        <v>29</v>
      </c>
      <c r="F53" t="s">
        <v>30</v>
      </c>
    </row>
    <row r="54" spans="2:6" x14ac:dyDescent="0.3">
      <c r="B54">
        <f xml:space="preserve"> C54*D54*E54/F54</f>
        <v>6886.7924528301883</v>
      </c>
      <c r="C54">
        <v>500</v>
      </c>
      <c r="D54">
        <v>0.04</v>
      </c>
      <c r="E54">
        <v>365</v>
      </c>
      <c r="F54">
        <v>1.06</v>
      </c>
    </row>
    <row r="55" spans="2:6" x14ac:dyDescent="0.3">
      <c r="B55">
        <f>B54/(16^2)</f>
        <v>26.901533018867923</v>
      </c>
    </row>
    <row r="57" spans="2:6" x14ac:dyDescent="0.3">
      <c r="B57" t="s">
        <v>33</v>
      </c>
    </row>
    <row r="58" spans="2:6" x14ac:dyDescent="0.3">
      <c r="C58" t="s">
        <v>34</v>
      </c>
    </row>
    <row r="59" spans="2:6" x14ac:dyDescent="0.3">
      <c r="B59" t="s">
        <v>23</v>
      </c>
      <c r="C59">
        <v>0.3</v>
      </c>
    </row>
    <row r="60" spans="2:6" x14ac:dyDescent="0.3">
      <c r="B60" t="s">
        <v>24</v>
      </c>
      <c r="C60">
        <v>1</v>
      </c>
    </row>
    <row r="63" spans="2:6" x14ac:dyDescent="0.3">
      <c r="B63" t="s">
        <v>42</v>
      </c>
    </row>
    <row r="64" spans="2:6" x14ac:dyDescent="0.3">
      <c r="C64" t="s">
        <v>44</v>
      </c>
      <c r="D64" t="s">
        <v>45</v>
      </c>
      <c r="E64" t="s">
        <v>39</v>
      </c>
      <c r="F64" t="s">
        <v>43</v>
      </c>
    </row>
    <row r="65" spans="2:6" x14ac:dyDescent="0.3">
      <c r="B65" t="s">
        <v>25</v>
      </c>
      <c r="C65">
        <v>1</v>
      </c>
      <c r="D65">
        <v>2.5</v>
      </c>
      <c r="E65">
        <f>C65/D65</f>
        <v>0.4</v>
      </c>
      <c r="F65">
        <f>E65*$B$43</f>
        <v>16</v>
      </c>
    </row>
    <row r="66" spans="2:6" x14ac:dyDescent="0.3">
      <c r="B66" t="s">
        <v>26</v>
      </c>
      <c r="C66">
        <v>1.5</v>
      </c>
      <c r="D66">
        <v>2.5</v>
      </c>
      <c r="E66">
        <f>C66/D66</f>
        <v>0.6</v>
      </c>
      <c r="F66">
        <f>E66*$B$43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2017-12-30T13:24:10Z</dcterms:modified>
</cp:coreProperties>
</file>