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19" i="1"/>
  <c r="K10" i="1" l="1"/>
  <c r="M9" i="1"/>
  <c r="K8" i="1"/>
  <c r="K7" i="1"/>
  <c r="G22" i="1"/>
  <c r="D22" i="1"/>
  <c r="C22" i="1"/>
  <c r="C21" i="1"/>
  <c r="C11" i="1"/>
  <c r="K5" i="1"/>
  <c r="E38" i="1"/>
  <c r="B38" i="1" s="1"/>
  <c r="L4" i="1" s="1"/>
  <c r="L9" i="1" s="1"/>
  <c r="C23" i="1"/>
  <c r="E54" i="1"/>
  <c r="F54" i="1" s="1"/>
  <c r="E53" i="1"/>
  <c r="F53" i="1" s="1"/>
  <c r="B42" i="1"/>
  <c r="B43" i="1" s="1"/>
  <c r="L3" i="1" l="1"/>
  <c r="L6" i="1" s="1"/>
  <c r="E23" i="1"/>
  <c r="H23" i="1" s="1"/>
  <c r="G23" i="1"/>
  <c r="D21" i="1"/>
  <c r="K4" i="1"/>
  <c r="K3" i="1"/>
  <c r="K6" i="1" s="1"/>
  <c r="E22" i="1" l="1"/>
  <c r="H22" i="1" s="1"/>
  <c r="K9" i="1"/>
  <c r="E20" i="1"/>
  <c r="H20" i="1" s="1"/>
  <c r="C20" i="1"/>
  <c r="E21" i="1"/>
  <c r="H21" i="1" s="1"/>
  <c r="G21" i="1"/>
  <c r="G20" i="1" l="1"/>
  <c r="C19" i="1"/>
  <c r="D20" i="1"/>
  <c r="D19" i="1" l="1"/>
  <c r="E19" i="1"/>
  <c r="H19" i="1" s="1"/>
  <c r="G19" i="1"/>
</calcChain>
</file>

<file path=xl/sharedStrings.xml><?xml version="1.0" encoding="utf-8"?>
<sst xmlns="http://schemas.openxmlformats.org/spreadsheetml/2006/main" count="68" uniqueCount="66">
  <si>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</si>
  <si>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</si>
  <si>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</si>
  <si>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</si>
  <si>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</si>
  <si>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</si>
  <si>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</si>
  <si>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</si>
  <si>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</si>
  <si>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</si>
  <si>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</si>
  <si>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</si>
  <si>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</si>
  <si>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</si>
  <si>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</si>
  <si>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</si>
  <si>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</si>
  <si>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</si>
  <si>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</si>
  <si>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</si>
  <si>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</si>
  <si>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</si>
  <si>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</si>
  <si>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</si>
  <si>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</si>
  <si>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</si>
  <si>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</si>
  <si>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</si>
  <si>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</si>
  <si>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</si>
  <si>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</si>
  <si>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</si>
  <si>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</si>
  <si>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</si>
  <si>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</si>
  <si>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</si>
  <si>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</si>
  <si>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</si>
  <si>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</si>
  <si>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</si>
  <si>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</si>
  <si>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</si>
  <si>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</si>
  <si>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</si>
  <si>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</si>
  <si>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</si>
  <si>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</si>
  <si>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</si>
  <si>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</si>
  <si>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</si>
  <si>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</si>
  <si>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</si>
  <si>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</si>
  <si>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</si>
  <si>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digest (kg / s)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</si>
  <si>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</si>
  <si>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</si>
  <si>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</si>
  <si>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</si>
  <si>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</si>
  <si>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</si>
  <si>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</si>
  <si>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</si>
  <si>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</si>
  <si>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</si>
  <si>
    <t>stomach 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</si>
</sst>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600075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abSelected="1" workbookViewId="0">
      <selection activeCell="L19" sqref="L19"/>
    </sheetView>
  </sheetViews>
  <sheetFormatPr defaultRowHeight="16.5" x14ac:dyDescent="0.3"/>
  <cols>
    <col min="2" max="2" width="11.75" customWidth="1"/>
    <col min="3" max="3" width="24.25" customWidth="1"/>
    <col min="5" max="5" width="22.5" customWidth="1"/>
    <col min="6" max="6" width="13.125" bestFit="1" customWidth="1"/>
    <col min="7" max="7" width="12.625" customWidth="1"/>
    <col min="10" max="10" width="24.625" customWidth="1"/>
    <col min="11" max="11" width="24.25" customWidth="1"/>
    <col min="12" max="12" width="15.125" customWidth="1"/>
    <col min="13" max="13" width="22.75" customWidth="1"/>
    <col min="14" max="14" width="18.625" customWidth="1"/>
  </cols>
  <sheetData>
    <row r="1" spans="2:13" x14ac:dyDescent="0.3">
      <c r="B1" t="s">
        <v>0</v>
      </c>
      <c r="F1" t="s">
        <v>64</v>
      </c>
      <c r="J1" t="s">
        <v>19</v>
      </c>
    </row>
    <row r="2" spans="2:13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3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(C48-F54*L5*B34)/F53/$B$34</f>
        <v>0.95</v>
      </c>
      <c r="M3">
        <v>0.6</v>
      </c>
    </row>
    <row r="4" spans="2:13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F42/B38/$B$34</f>
        <v>0.70666666666666667</v>
      </c>
      <c r="M4">
        <v>0.4</v>
      </c>
    </row>
    <row r="5" spans="2:13" x14ac:dyDescent="0.3">
      <c r="B5" t="s">
        <v>3</v>
      </c>
      <c r="C5">
        <v>100</v>
      </c>
      <c r="F5" t="s">
        <v>11</v>
      </c>
      <c r="G5">
        <v>10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3" x14ac:dyDescent="0.3">
      <c r="B6" t="s">
        <v>4</v>
      </c>
      <c r="C6">
        <v>100</v>
      </c>
      <c r="F6" t="s">
        <v>4</v>
      </c>
      <c r="G6">
        <v>10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3" x14ac:dyDescent="0.3">
      <c r="B7" t="s">
        <v>5</v>
      </c>
      <c r="C7">
        <v>200</v>
      </c>
      <c r="F7" t="s">
        <v>12</v>
      </c>
      <c r="G7">
        <v>15</v>
      </c>
      <c r="J7" t="s">
        <v>60</v>
      </c>
      <c r="K7">
        <f>M7*L7</f>
        <v>0.18</v>
      </c>
      <c r="L7" s="2">
        <v>0.3</v>
      </c>
      <c r="M7">
        <v>0.6</v>
      </c>
    </row>
    <row r="8" spans="2:13" x14ac:dyDescent="0.3">
      <c r="B8" t="s">
        <v>58</v>
      </c>
      <c r="C8">
        <v>200</v>
      </c>
      <c r="J8" t="s">
        <v>61</v>
      </c>
      <c r="K8">
        <f>M8*L8</f>
        <v>0.36</v>
      </c>
      <c r="L8" s="2">
        <v>0.6</v>
      </c>
      <c r="M8">
        <v>0.6</v>
      </c>
    </row>
    <row r="9" spans="2:13" x14ac:dyDescent="0.3">
      <c r="B9" t="s">
        <v>6</v>
      </c>
      <c r="C9">
        <v>500</v>
      </c>
      <c r="J9" t="s">
        <v>62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3" x14ac:dyDescent="0.3">
      <c r="B10" t="s">
        <v>7</v>
      </c>
      <c r="C10">
        <v>500</v>
      </c>
      <c r="J10" t="s">
        <v>63</v>
      </c>
      <c r="K10">
        <f>L10*M10</f>
        <v>0.2</v>
      </c>
      <c r="L10" s="2">
        <v>0.25</v>
      </c>
      <c r="M10">
        <v>0.8</v>
      </c>
    </row>
    <row r="11" spans="2:13" x14ac:dyDescent="0.3">
      <c r="B11" t="s">
        <v>59</v>
      </c>
      <c r="C11">
        <f>(C7+C10)/2</f>
        <v>350</v>
      </c>
    </row>
    <row r="17" spans="2:8" x14ac:dyDescent="0.3">
      <c r="B17" t="s">
        <v>35</v>
      </c>
    </row>
    <row r="18" spans="2:8" x14ac:dyDescent="0.3">
      <c r="B18" t="s">
        <v>36</v>
      </c>
      <c r="C18" t="s">
        <v>56</v>
      </c>
      <c r="D18" t="s">
        <v>37</v>
      </c>
      <c r="E18" t="s">
        <v>57</v>
      </c>
      <c r="F18" t="s">
        <v>65</v>
      </c>
      <c r="G18" t="s">
        <v>54</v>
      </c>
      <c r="H18" t="s">
        <v>55</v>
      </c>
    </row>
    <row r="19" spans="2:8" x14ac:dyDescent="0.3">
      <c r="B19">
        <v>10</v>
      </c>
      <c r="C19">
        <f>C20*(B19/B20)^(3/4)</f>
        <v>1.063659179388998</v>
      </c>
      <c r="D19">
        <f>C19/B19</f>
        <v>0.1063659179388998</v>
      </c>
      <c r="E19">
        <f>C19*$K$4/$L$4/(20*60)</f>
        <v>3.5455305979633267E-4</v>
      </c>
      <c r="F19">
        <f xml:space="preserve"> 20*60*G19</f>
        <v>1.2763910152667977</v>
      </c>
      <c r="G19">
        <f>1.2*C19/(20*60)</f>
        <v>1.063659179388998E-3</v>
      </c>
      <c r="H19">
        <f>B19/2/E19/(60*20)</f>
        <v>11.751884665894977</v>
      </c>
    </row>
    <row r="20" spans="2:8" x14ac:dyDescent="0.3">
      <c r="B20">
        <v>100</v>
      </c>
      <c r="C20">
        <f>C21*(B20/B21)^(3/4)</f>
        <v>5.9813951248848838</v>
      </c>
      <c r="D20">
        <f t="shared" ref="D20" si="0">C20/B20</f>
        <v>5.9813951248848835E-2</v>
      </c>
      <c r="E20">
        <f>C20*$K$4/$L$4/(20*60)</f>
        <v>1.9937983749616279E-3</v>
      </c>
      <c r="F20">
        <f t="shared" ref="F20:F23" si="1" xml:space="preserve"> 20*60*G20</f>
        <v>7.1776741498618604</v>
      </c>
      <c r="G20">
        <f>1.2*C20/(20*60)</f>
        <v>5.9813951248848833E-3</v>
      </c>
      <c r="H20">
        <f t="shared" ref="H20:H23" si="2">B20/2/E20/(60*20)</f>
        <v>20.898134530513182</v>
      </c>
    </row>
    <row r="21" spans="2:8" x14ac:dyDescent="0.3">
      <c r="B21">
        <v>200</v>
      </c>
      <c r="C21">
        <f>$C$23*(B21/$B$23)^(3/4)</f>
        <v>10.059467437463486</v>
      </c>
      <c r="D21">
        <f>C21/B21</f>
        <v>5.029733718731743E-2</v>
      </c>
      <c r="E21">
        <f>C21*$K$4/$L$4/(20*60)</f>
        <v>3.3531558124878292E-3</v>
      </c>
      <c r="F21">
        <f t="shared" si="1"/>
        <v>12.071360924956183</v>
      </c>
      <c r="G21">
        <f>1.2*C21/(20*60)</f>
        <v>1.0059467437463486E-2</v>
      </c>
      <c r="H21">
        <f t="shared" si="2"/>
        <v>24.852210273970321</v>
      </c>
    </row>
    <row r="22" spans="2:8" x14ac:dyDescent="0.3">
      <c r="B22">
        <v>350</v>
      </c>
      <c r="C22">
        <f>$C$23*(B22/$B$23)^(3/4)</f>
        <v>15.305711595007308</v>
      </c>
      <c r="D22">
        <f>C22/B22</f>
        <v>4.3730604557163738E-2</v>
      </c>
      <c r="E22">
        <f>C22*$K$4/$L$4/(20*60)</f>
        <v>5.1019038650024365E-3</v>
      </c>
      <c r="F22">
        <f t="shared" si="1"/>
        <v>18.366853914008768</v>
      </c>
      <c r="G22">
        <f>1.2*C22/(20*60)</f>
        <v>1.5305711595007307E-2</v>
      </c>
      <c r="H22">
        <f t="shared" si="2"/>
        <v>28.584100600896697</v>
      </c>
    </row>
    <row r="23" spans="2:8" x14ac:dyDescent="0.3">
      <c r="B23">
        <v>500</v>
      </c>
      <c r="C23">
        <f>B23*D23</f>
        <v>20</v>
      </c>
      <c r="D23" s="2">
        <v>0.04</v>
      </c>
      <c r="E23">
        <f>C23*$K$4/$L$4/(20*60)</f>
        <v>6.6666666666666671E-3</v>
      </c>
      <c r="F23">
        <f t="shared" si="1"/>
        <v>24</v>
      </c>
      <c r="G23">
        <f>1.2*C23/(20*60)</f>
        <v>0.02</v>
      </c>
      <c r="H23">
        <f t="shared" si="2"/>
        <v>31.25</v>
      </c>
    </row>
    <row r="25" spans="2:8" x14ac:dyDescent="0.3">
      <c r="B25" t="s">
        <v>16</v>
      </c>
      <c r="C25" t="s">
        <v>17</v>
      </c>
      <c r="D25" t="s">
        <v>18</v>
      </c>
    </row>
    <row r="26" spans="2:8" x14ac:dyDescent="0.3">
      <c r="B26" t="s">
        <v>14</v>
      </c>
      <c r="C26" t="s">
        <v>15</v>
      </c>
      <c r="D26" t="s">
        <v>16</v>
      </c>
    </row>
    <row r="30" spans="2:8" x14ac:dyDescent="0.3">
      <c r="B30" t="s">
        <v>41</v>
      </c>
    </row>
    <row r="31" spans="2:8" x14ac:dyDescent="0.3">
      <c r="B31" s="2">
        <v>40</v>
      </c>
    </row>
    <row r="33" spans="2:6" x14ac:dyDescent="0.3">
      <c r="B33" t="s">
        <v>52</v>
      </c>
    </row>
    <row r="34" spans="2:6" x14ac:dyDescent="0.3">
      <c r="B34" s="1">
        <v>0.05</v>
      </c>
    </row>
    <row r="36" spans="2:6" x14ac:dyDescent="0.3">
      <c r="B36" t="s">
        <v>46</v>
      </c>
    </row>
    <row r="37" spans="2:6" x14ac:dyDescent="0.3">
      <c r="B37" t="s">
        <v>50</v>
      </c>
      <c r="C37" t="s">
        <v>47</v>
      </c>
      <c r="D37" t="s">
        <v>48</v>
      </c>
      <c r="E37" t="s">
        <v>49</v>
      </c>
    </row>
    <row r="38" spans="2:6" x14ac:dyDescent="0.3">
      <c r="B38">
        <f>D38*E38/C38*20*60*20*B31</f>
        <v>30</v>
      </c>
      <c r="C38" s="3">
        <v>200</v>
      </c>
      <c r="D38" s="2">
        <v>0.1</v>
      </c>
      <c r="E38" s="3">
        <f>1/16</f>
        <v>6.25E-2</v>
      </c>
    </row>
    <row r="40" spans="2:6" x14ac:dyDescent="0.3">
      <c r="B40" t="s">
        <v>27</v>
      </c>
    </row>
    <row r="41" spans="2:6" x14ac:dyDescent="0.3">
      <c r="B41" t="s">
        <v>32</v>
      </c>
      <c r="C41" t="s">
        <v>31</v>
      </c>
      <c r="D41" t="s">
        <v>28</v>
      </c>
      <c r="E41" t="s">
        <v>29</v>
      </c>
      <c r="F41" t="s">
        <v>30</v>
      </c>
    </row>
    <row r="42" spans="2:6" x14ac:dyDescent="0.3">
      <c r="B42">
        <f xml:space="preserve"> C42*D42*E42/F42</f>
        <v>6886.7924528301883</v>
      </c>
      <c r="C42">
        <v>500</v>
      </c>
      <c r="D42">
        <v>0.04</v>
      </c>
      <c r="E42">
        <v>365</v>
      </c>
      <c r="F42">
        <v>1.06</v>
      </c>
    </row>
    <row r="43" spans="2:6" x14ac:dyDescent="0.3">
      <c r="B43">
        <f>B42/(16^2)</f>
        <v>26.901533018867923</v>
      </c>
    </row>
    <row r="45" spans="2:6" x14ac:dyDescent="0.3">
      <c r="B45" t="s">
        <v>33</v>
      </c>
    </row>
    <row r="46" spans="2:6" x14ac:dyDescent="0.3">
      <c r="C46" t="s">
        <v>34</v>
      </c>
    </row>
    <row r="47" spans="2:6" x14ac:dyDescent="0.3">
      <c r="B47" t="s">
        <v>23</v>
      </c>
      <c r="C47">
        <v>0.3</v>
      </c>
    </row>
    <row r="48" spans="2:6" x14ac:dyDescent="0.3">
      <c r="B48" t="s">
        <v>24</v>
      </c>
      <c r="C48">
        <v>1</v>
      </c>
    </row>
    <row r="51" spans="2:6" x14ac:dyDescent="0.3">
      <c r="B51" t="s">
        <v>42</v>
      </c>
    </row>
    <row r="52" spans="2:6" x14ac:dyDescent="0.3">
      <c r="C52" t="s">
        <v>44</v>
      </c>
      <c r="D52" t="s">
        <v>45</v>
      </c>
      <c r="E52" t="s">
        <v>39</v>
      </c>
      <c r="F52" t="s">
        <v>43</v>
      </c>
    </row>
    <row r="53" spans="2:6" x14ac:dyDescent="0.3">
      <c r="B53" t="s">
        <v>25</v>
      </c>
      <c r="C53">
        <v>1</v>
      </c>
      <c r="D53">
        <v>2.5</v>
      </c>
      <c r="E53">
        <f>C53/D53</f>
        <v>0.4</v>
      </c>
      <c r="F53">
        <f>E53*$B$31</f>
        <v>16</v>
      </c>
    </row>
    <row r="54" spans="2:6" x14ac:dyDescent="0.3">
      <c r="B54" t="s">
        <v>26</v>
      </c>
      <c r="C54">
        <v>1.5</v>
      </c>
      <c r="D54">
        <v>2.5</v>
      </c>
      <c r="E54">
        <f>C54/D54</f>
        <v>0.6</v>
      </c>
      <c r="F54">
        <f>E54*$B$31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2017-12-29T01:57:02Z</dcterms:modified>
</cp:coreProperties>
</file>